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activeTab="2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14" i="3"/>
  <c r="E8"/>
  <c r="E7"/>
  <c r="E6"/>
  <c r="A4"/>
  <c r="A3"/>
  <c r="A2"/>
  <c r="A1"/>
  <c r="L5" i="1"/>
  <c r="K6" i="2"/>
  <c r="K5"/>
  <c r="E13" i="1"/>
  <c r="H5"/>
  <c r="E5"/>
  <c r="E9" s="1"/>
  <c r="H6"/>
  <c r="E12"/>
  <c r="E11"/>
  <c r="E8"/>
  <c r="E6"/>
  <c r="D5"/>
  <c r="E10"/>
  <c r="E15" l="1"/>
  <c r="E16" l="1"/>
  <c r="E17" s="1"/>
</calcChain>
</file>

<file path=xl/sharedStrings.xml><?xml version="1.0" encoding="utf-8"?>
<sst xmlns="http://schemas.openxmlformats.org/spreadsheetml/2006/main" count="25" uniqueCount="23">
  <si>
    <t>часы</t>
  </si>
  <si>
    <t>дни</t>
  </si>
  <si>
    <t>итог</t>
  </si>
  <si>
    <t xml:space="preserve"> повр. опл</t>
  </si>
  <si>
    <t xml:space="preserve"> сверхурочные</t>
  </si>
  <si>
    <t xml:space="preserve"> допл. За выход.</t>
  </si>
  <si>
    <t xml:space="preserve"> премия</t>
  </si>
  <si>
    <t xml:space="preserve"> допл. За свех 2</t>
  </si>
  <si>
    <t xml:space="preserve"> допл. За сверх &gt;2</t>
  </si>
  <si>
    <t xml:space="preserve"> персоналка</t>
  </si>
  <si>
    <t xml:space="preserve"> </t>
  </si>
  <si>
    <t>ставка</t>
  </si>
  <si>
    <t>с доплатой</t>
  </si>
  <si>
    <t>допл услов. Труд.</t>
  </si>
  <si>
    <t>приход</t>
  </si>
  <si>
    <t>расход</t>
  </si>
  <si>
    <t>кредит</t>
  </si>
  <si>
    <t>машина</t>
  </si>
  <si>
    <t>магазин</t>
  </si>
  <si>
    <t>аванс</t>
  </si>
  <si>
    <t>кред мам</t>
  </si>
  <si>
    <t>опл. вых дней</t>
  </si>
  <si>
    <t>столбы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</si>
</sst>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/>
    <xf numFmtId="9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L23"/>
  <sheetViews>
    <sheetView workbookViewId="0">
      <selection activeCell="E15" sqref="E15"/>
    </sheetView>
  </sheetViews>
  <sheetFormatPr defaultRowHeight="15"/>
  <cols>
    <col min="1" max="1" width="9.140625" style="1"/>
    <col min="2" max="2" width="18.28515625" style="2" customWidth="1"/>
    <col min="5" max="5" width="12.140625" bestFit="1" customWidth="1"/>
  </cols>
  <sheetData>
    <row r="3" spans="1:12">
      <c r="C3" t="s">
        <v>0</v>
      </c>
      <c r="D3" t="s">
        <v>1</v>
      </c>
      <c r="E3" t="s">
        <v>2</v>
      </c>
    </row>
    <row r="5" spans="1:12">
      <c r="A5" s="1">
        <v>10</v>
      </c>
      <c r="B5" s="2" t="s">
        <v>3</v>
      </c>
      <c r="C5">
        <v>164.45</v>
      </c>
      <c r="D5">
        <f>C5/8</f>
        <v>20.556249999999999</v>
      </c>
      <c r="E5">
        <f>C5*B16</f>
        <v>10018.294</v>
      </c>
      <c r="H5">
        <f>3*68</f>
        <v>204</v>
      </c>
      <c r="L5">
        <f>487.33/8</f>
        <v>60.916249999999998</v>
      </c>
    </row>
    <row r="6" spans="1:12">
      <c r="A6" s="1">
        <v>30</v>
      </c>
      <c r="B6" s="2" t="s">
        <v>4</v>
      </c>
      <c r="C6">
        <v>64</v>
      </c>
      <c r="E6">
        <f>C6*B19</f>
        <v>4366.08</v>
      </c>
      <c r="H6">
        <f>8+15</f>
        <v>23</v>
      </c>
    </row>
    <row r="7" spans="1:12">
      <c r="B7" s="2" t="s">
        <v>21</v>
      </c>
      <c r="C7">
        <v>8</v>
      </c>
      <c r="E7">
        <v>487.33</v>
      </c>
    </row>
    <row r="8" spans="1:12">
      <c r="A8" s="1">
        <v>182</v>
      </c>
      <c r="B8" s="2" t="s">
        <v>5</v>
      </c>
      <c r="C8">
        <v>24</v>
      </c>
      <c r="E8">
        <f>C8*B19</f>
        <v>1637.28</v>
      </c>
    </row>
    <row r="9" spans="1:12">
      <c r="A9" s="1">
        <v>310</v>
      </c>
      <c r="B9" s="2" t="s">
        <v>6</v>
      </c>
      <c r="E9">
        <f>(E5+E13)*35%</f>
        <v>6171.3151499999985</v>
      </c>
    </row>
    <row r="10" spans="1:12">
      <c r="A10" s="1">
        <v>372</v>
      </c>
      <c r="B10" s="2" t="s">
        <v>13</v>
      </c>
      <c r="E10">
        <f>B22*C5</f>
        <v>1200.4849999999999</v>
      </c>
    </row>
    <row r="11" spans="1:12">
      <c r="A11" s="1">
        <v>413</v>
      </c>
      <c r="B11" s="2" t="s">
        <v>7</v>
      </c>
      <c r="C11">
        <v>20</v>
      </c>
      <c r="E11">
        <f>C11*B20</f>
        <v>682.2</v>
      </c>
    </row>
    <row r="12" spans="1:12">
      <c r="A12" s="1">
        <v>414</v>
      </c>
      <c r="B12" s="2" t="s">
        <v>8</v>
      </c>
      <c r="C12">
        <v>20</v>
      </c>
      <c r="E12">
        <f>C12*B19</f>
        <v>1364.4</v>
      </c>
    </row>
    <row r="13" spans="1:12">
      <c r="A13" s="1">
        <v>670</v>
      </c>
      <c r="B13" s="2" t="s">
        <v>9</v>
      </c>
      <c r="E13">
        <f>B23*C5</f>
        <v>7614.0349999999989</v>
      </c>
    </row>
    <row r="14" spans="1:12">
      <c r="B14" s="2" t="s">
        <v>10</v>
      </c>
    </row>
    <row r="15" spans="1:12">
      <c r="B15" s="2" t="s">
        <v>11</v>
      </c>
      <c r="E15">
        <f>E5+E6+E8+E9+E10+E11+E12+E13</f>
        <v>33054.08915</v>
      </c>
    </row>
    <row r="16" spans="1:12">
      <c r="A16" s="1">
        <v>10</v>
      </c>
      <c r="B16" s="2">
        <v>60.92</v>
      </c>
      <c r="D16" s="4">
        <v>0.13</v>
      </c>
      <c r="E16" s="3">
        <f>E15*0.13</f>
        <v>4297.0315895000003</v>
      </c>
    </row>
    <row r="17" spans="1:5">
      <c r="E17" s="3">
        <f>E15-E16</f>
        <v>28757.057560499998</v>
      </c>
    </row>
    <row r="18" spans="1:5">
      <c r="B18" s="2" t="s">
        <v>12</v>
      </c>
    </row>
    <row r="19" spans="1:5">
      <c r="A19" s="1">
        <v>30</v>
      </c>
      <c r="B19" s="2">
        <v>68.22</v>
      </c>
    </row>
    <row r="20" spans="1:5">
      <c r="A20" s="1">
        <v>413</v>
      </c>
      <c r="B20" s="2">
        <v>34.11</v>
      </c>
    </row>
    <row r="22" spans="1:5">
      <c r="A22" s="1">
        <v>372</v>
      </c>
      <c r="B22" s="2">
        <v>7.3</v>
      </c>
    </row>
    <row r="23" spans="1:5">
      <c r="A23" s="1">
        <v>670</v>
      </c>
      <c r="B23" s="2">
        <v>46.3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7"/>
  <sheetViews>
    <sheetView workbookViewId="0">
      <selection activeCell="C8" sqref="C8"/>
    </sheetView>
  </sheetViews>
  <sheetFormatPr defaultRowHeight="15"/>
  <sheetData>
    <row r="1" spans="1:11">
      <c r="C1" t="s">
        <v>14</v>
      </c>
      <c r="F1" t="s">
        <v>15</v>
      </c>
    </row>
    <row r="2" spans="1:11">
      <c r="C2">
        <v>23000</v>
      </c>
    </row>
    <row r="3" spans="1:11">
      <c r="E3" t="s">
        <v>16</v>
      </c>
      <c r="F3">
        <v>17000</v>
      </c>
    </row>
    <row r="4" spans="1:11">
      <c r="E4" t="s">
        <v>17</v>
      </c>
      <c r="F4">
        <v>1500</v>
      </c>
      <c r="G4">
        <v>7800</v>
      </c>
      <c r="H4">
        <v>1500</v>
      </c>
      <c r="I4">
        <v>1000</v>
      </c>
    </row>
    <row r="5" spans="1:11">
      <c r="E5" t="s">
        <v>18</v>
      </c>
      <c r="F5">
        <v>3500</v>
      </c>
      <c r="G5">
        <v>500</v>
      </c>
      <c r="H5">
        <v>500</v>
      </c>
      <c r="I5">
        <v>1000</v>
      </c>
      <c r="K5">
        <f>28000/21</f>
        <v>1333.3333333333333</v>
      </c>
    </row>
    <row r="6" spans="1:11">
      <c r="A6" t="s">
        <v>19</v>
      </c>
      <c r="C6">
        <v>8000</v>
      </c>
      <c r="K6">
        <f>1333.33/8</f>
        <v>166.66624999999999</v>
      </c>
    </row>
    <row r="7" spans="1:11">
      <c r="A7" t="s">
        <v>19</v>
      </c>
      <c r="C7">
        <v>2000</v>
      </c>
      <c r="E7" t="s">
        <v>20</v>
      </c>
      <c r="F7">
        <v>5000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4"/>
  <sheetViews>
    <sheetView tabSelected="1" workbookViewId="0">
      <selection activeCell="B14" sqref="B14"/>
    </sheetView>
  </sheetViews>
  <sheetFormatPr defaultRowHeight="15"/>
  <sheetData>
    <row r="1" spans="1:6">
      <c r="A1">
        <f>68.29+15.87</f>
        <v>84.160000000000011</v>
      </c>
    </row>
    <row r="2" spans="1:6">
      <c r="A2">
        <f>11.89+2.1+4.96</f>
        <v>18.95</v>
      </c>
    </row>
    <row r="3" spans="1:6">
      <c r="A3">
        <f>A1+A2+A1+20</f>
        <v>207.27000000000004</v>
      </c>
    </row>
    <row r="4" spans="1:6">
      <c r="A4">
        <f>207.27/2.5</f>
        <v>82.908000000000001</v>
      </c>
      <c r="B4" t="s">
        <v>22</v>
      </c>
      <c r="E4" t="s">
        <v>22</v>
      </c>
      <c r="F4">
        <v>85</v>
      </c>
    </row>
    <row r="6" spans="1:6">
      <c r="E6">
        <f>20/2.5</f>
        <v>8</v>
      </c>
    </row>
    <row r="7" spans="1:6">
      <c r="E7">
        <f>85/2.5</f>
        <v>34</v>
      </c>
    </row>
    <row r="8" spans="1:6">
      <c r="E8">
        <f>34+34+20</f>
        <v>88</v>
      </c>
    </row>
    <row r="14" spans="1:6">
      <c r="B14">
        <f>(20+20+85+85)/10*13750</f>
        <v>288750</v>
      </c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2013-05-20T17:14:01Z</dcterms:modified>
</cp:coreProperties>
</file>