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3"/>
  </bookViews>
  <sheets>
    <sheet name="Мастера" sheetId="7" r:id="rId1"/>
    <sheet name="Эксперты" sheetId="1" r:id="rId2"/>
    <sheet name="Любители" sheetId="2" r:id="rId3"/>
    <sheet name="Девушки" sheetId="3" r:id="rId4"/>
    <sheet name="Общий Зачет" sheetId="4" state="hidden" r:id="rId5"/>
    <sheet name="Список участников" sheetId="5" state="hidden" r:id="rId6"/>
    <sheet name="чек лист" sheetId="8" state="hidden" r:id="rId7"/>
    <sheet name="Лист1" sheetId="6" state="hidden" r:id="rId8"/>
    <sheet name="Лист награждения" sheetId="9" state="hidden" r:id="rId9"/>
    <sheet name="Лист судей и комисаров" sheetId="11" state="hidden" r:id="rId10"/>
  </sheets>
  <definedNames>
    <definedName name="_xlnm._FilterDatabase" localSheetId="3" hidden="1">Девушки!$C$2:$C$23</definedName>
    <definedName name="_xlnm._FilterDatabase" localSheetId="2" hidden="1">Любители!$C$2:$C$33</definedName>
    <definedName name="_xlnm._FilterDatabase" localSheetId="0" hidden="1">Мастера!$A$1:$AG$31</definedName>
    <definedName name="_xlnm._FilterDatabase" localSheetId="4" hidden="1">'Общий Зачет'!$A$2:$I$56</definedName>
    <definedName name="_xlnm._FilterDatabase" localSheetId="1" hidden="1">Эксперты!$C$2:$C$21</definedName>
    <definedName name="_xlnm.Print_Area" localSheetId="3">Девушки!$A$1:$Y$23</definedName>
    <definedName name="_xlnm.Print_Area" localSheetId="2">Любители!$A$1:$S$31</definedName>
    <definedName name="_xlnm.Print_Area" localSheetId="4">'Общий Зачет'!$A$1:$J$56</definedName>
    <definedName name="_xlnm.Print_Area" localSheetId="1">Эксперты!$A$1:$U$21</definedName>
  </definedNames>
  <calcPr calcId="144525"/>
</workbook>
</file>

<file path=xl/calcChain.xml><?xml version="1.0" encoding="utf-8"?>
<calcChain xmlns="http://schemas.openxmlformats.org/spreadsheetml/2006/main">
  <c r="A1" i="7" l="1"/>
  <c r="Y22" i="2"/>
  <c r="W22" i="2"/>
  <c r="V22" i="2"/>
  <c r="S22" i="2"/>
  <c r="R22" i="2"/>
  <c r="X22" i="2" s="1"/>
  <c r="O22" i="2"/>
  <c r="N22" i="2"/>
  <c r="K22" i="2"/>
  <c r="J22" i="2"/>
  <c r="V21" i="2"/>
  <c r="R21" i="2"/>
  <c r="N21" i="2"/>
  <c r="J21" i="2"/>
  <c r="X21" i="2" l="1"/>
  <c r="W4" i="3"/>
  <c r="W5" i="3"/>
  <c r="W7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13" i="2"/>
  <c r="AD4" i="1"/>
  <c r="AE4" i="1"/>
  <c r="AD5" i="1"/>
  <c r="AE5" i="1"/>
  <c r="AD6" i="1"/>
  <c r="AE6" i="1"/>
  <c r="AD7" i="1"/>
  <c r="AE7" i="1"/>
  <c r="AD8" i="1"/>
  <c r="AE8" i="1"/>
  <c r="AD9" i="1"/>
  <c r="AE9" i="1"/>
  <c r="AD10" i="1"/>
  <c r="AE10" i="1"/>
  <c r="AD11" i="1"/>
  <c r="AE11" i="1"/>
  <c r="AD12" i="1"/>
  <c r="AE12" i="1"/>
  <c r="AD14" i="1"/>
  <c r="AE14" i="1"/>
  <c r="AD15" i="1"/>
  <c r="AE15" i="1"/>
  <c r="AD16" i="1"/>
  <c r="AE16" i="1"/>
  <c r="AD17" i="1"/>
  <c r="AE17" i="1"/>
  <c r="AD18" i="1"/>
  <c r="AE18" i="1"/>
  <c r="AD19" i="1"/>
  <c r="AE19" i="1"/>
  <c r="AD20" i="1"/>
  <c r="AE20" i="1"/>
  <c r="AD21" i="1"/>
  <c r="AE21" i="1"/>
  <c r="AD22" i="1"/>
  <c r="AE22" i="1"/>
  <c r="AD23" i="1"/>
  <c r="AE23" i="1"/>
  <c r="AD24" i="1"/>
  <c r="AE24" i="1"/>
  <c r="AD25" i="1"/>
  <c r="AE25" i="1"/>
  <c r="AD26" i="1"/>
  <c r="AE26" i="1"/>
  <c r="AD27" i="1"/>
  <c r="AE27" i="1"/>
  <c r="AD28" i="1"/>
  <c r="AE28" i="1"/>
  <c r="AD29" i="1"/>
  <c r="AE29" i="1"/>
  <c r="AD30" i="1"/>
  <c r="AE30" i="1"/>
  <c r="AD31" i="1"/>
  <c r="AE31" i="1"/>
  <c r="B28" i="5" l="1"/>
  <c r="B27" i="5" l="1"/>
  <c r="B26" i="5"/>
  <c r="B25" i="5"/>
  <c r="B24" i="5" l="1"/>
  <c r="B23" i="5" l="1"/>
  <c r="B14" i="5"/>
  <c r="B15" i="5"/>
  <c r="B16" i="5"/>
  <c r="B17" i="5"/>
  <c r="B18" i="5"/>
  <c r="B19" i="5"/>
  <c r="B20" i="5"/>
  <c r="B21" i="5"/>
  <c r="B22" i="5"/>
  <c r="B13" i="5"/>
  <c r="B12" i="5"/>
  <c r="B11" i="5"/>
  <c r="B4" i="5"/>
  <c r="B5" i="5"/>
  <c r="B6" i="5"/>
  <c r="B7" i="5"/>
  <c r="B8" i="5"/>
  <c r="B9" i="5"/>
  <c r="B10" i="5"/>
  <c r="B3" i="5"/>
  <c r="V25" i="2"/>
  <c r="R25" i="2"/>
  <c r="N25" i="2"/>
  <c r="J25" i="2"/>
  <c r="V24" i="2"/>
  <c r="W24" i="2" s="1"/>
  <c r="S24" i="2"/>
  <c r="R24" i="2"/>
  <c r="N24" i="2"/>
  <c r="J24" i="2"/>
  <c r="V23" i="2"/>
  <c r="R23" i="2"/>
  <c r="N23" i="2"/>
  <c r="J23" i="2"/>
  <c r="E23" i="2"/>
  <c r="V20" i="2"/>
  <c r="R20" i="2"/>
  <c r="N20" i="2"/>
  <c r="J20" i="2"/>
  <c r="E20" i="2"/>
  <c r="V19" i="2"/>
  <c r="R19" i="2"/>
  <c r="N19" i="2"/>
  <c r="J19" i="2"/>
  <c r="V18" i="2"/>
  <c r="R18" i="2"/>
  <c r="N18" i="2"/>
  <c r="J18" i="2"/>
  <c r="V17" i="2"/>
  <c r="R17" i="2"/>
  <c r="N17" i="2"/>
  <c r="J17" i="2"/>
  <c r="V16" i="2"/>
  <c r="R16" i="2"/>
  <c r="N16" i="2"/>
  <c r="J16" i="2"/>
  <c r="V15" i="2"/>
  <c r="R15" i="2"/>
  <c r="N15" i="2"/>
  <c r="J15" i="2"/>
  <c r="V14" i="2"/>
  <c r="R14" i="2"/>
  <c r="N14" i="2"/>
  <c r="J14" i="2"/>
  <c r="Y13" i="2"/>
  <c r="V13" i="2"/>
  <c r="S13" i="2"/>
  <c r="R13" i="2"/>
  <c r="O13" i="2"/>
  <c r="N13" i="2"/>
  <c r="K13" i="2"/>
  <c r="J13" i="2"/>
  <c r="V12" i="2"/>
  <c r="R12" i="2"/>
  <c r="N12" i="2"/>
  <c r="J12" i="2"/>
  <c r="V11" i="2"/>
  <c r="R11" i="2"/>
  <c r="N11" i="2"/>
  <c r="J11" i="2"/>
  <c r="V10" i="2"/>
  <c r="R10" i="2"/>
  <c r="N10" i="2"/>
  <c r="J10" i="2"/>
  <c r="V9" i="2"/>
  <c r="R9" i="2"/>
  <c r="N9" i="2"/>
  <c r="J9" i="2"/>
  <c r="V8" i="2"/>
  <c r="R8" i="2"/>
  <c r="N8" i="2"/>
  <c r="J8" i="2"/>
  <c r="V7" i="2"/>
  <c r="R7" i="2"/>
  <c r="N7" i="2"/>
  <c r="J7" i="2"/>
  <c r="V6" i="2"/>
  <c r="R6" i="2"/>
  <c r="N6" i="2"/>
  <c r="J6" i="2"/>
  <c r="V5" i="2"/>
  <c r="R5" i="2"/>
  <c r="N5" i="2"/>
  <c r="J5" i="2"/>
  <c r="V4" i="2"/>
  <c r="R4" i="2"/>
  <c r="S21" i="2" s="1"/>
  <c r="N4" i="2"/>
  <c r="O21" i="2" s="1"/>
  <c r="J4" i="2"/>
  <c r="A2" i="2"/>
  <c r="E22" i="2" s="1"/>
  <c r="B1" i="2"/>
  <c r="Y20" i="3"/>
  <c r="V20" i="3"/>
  <c r="S20" i="3"/>
  <c r="R20" i="3"/>
  <c r="O20" i="3"/>
  <c r="N20" i="3"/>
  <c r="K20" i="3"/>
  <c r="J20" i="3"/>
  <c r="E20" i="3"/>
  <c r="Y19" i="3"/>
  <c r="V19" i="3"/>
  <c r="S19" i="3"/>
  <c r="R19" i="3"/>
  <c r="O19" i="3"/>
  <c r="N19" i="3"/>
  <c r="K19" i="3"/>
  <c r="J19" i="3"/>
  <c r="E19" i="3"/>
  <c r="Y5" i="3"/>
  <c r="Y7" i="3"/>
  <c r="Y8" i="3"/>
  <c r="Y9" i="3"/>
  <c r="Y10" i="3"/>
  <c r="Y11" i="3"/>
  <c r="Y12" i="3"/>
  <c r="Y13" i="3"/>
  <c r="Y14" i="3"/>
  <c r="Y15" i="3"/>
  <c r="Y16" i="3"/>
  <c r="Y17" i="3"/>
  <c r="Y18" i="3"/>
  <c r="Y21" i="3"/>
  <c r="Y22" i="3"/>
  <c r="Y23" i="3"/>
  <c r="V23" i="3"/>
  <c r="V22" i="3"/>
  <c r="V21" i="3"/>
  <c r="V18" i="3"/>
  <c r="V17" i="3"/>
  <c r="V16" i="3"/>
  <c r="V15" i="3"/>
  <c r="V14" i="3"/>
  <c r="V13" i="3"/>
  <c r="V12" i="3"/>
  <c r="V11" i="3"/>
  <c r="V10" i="3"/>
  <c r="V9" i="3"/>
  <c r="V8" i="3"/>
  <c r="V7" i="3"/>
  <c r="V6" i="3"/>
  <c r="V5" i="3"/>
  <c r="V4" i="3"/>
  <c r="AG31" i="1"/>
  <c r="AA31" i="1"/>
  <c r="Z31" i="1"/>
  <c r="W31" i="1"/>
  <c r="V31" i="1"/>
  <c r="S31" i="1"/>
  <c r="R31" i="1"/>
  <c r="O31" i="1"/>
  <c r="N31" i="1"/>
  <c r="K31" i="1"/>
  <c r="J31" i="1"/>
  <c r="E31" i="1"/>
  <c r="AG30" i="1"/>
  <c r="AA30" i="1"/>
  <c r="Z30" i="1"/>
  <c r="W30" i="1"/>
  <c r="V30" i="1"/>
  <c r="S30" i="1"/>
  <c r="R30" i="1"/>
  <c r="O30" i="1"/>
  <c r="N30" i="1"/>
  <c r="K30" i="1"/>
  <c r="J30" i="1"/>
  <c r="E30" i="1"/>
  <c r="AG29" i="1"/>
  <c r="AA29" i="1"/>
  <c r="Z29" i="1"/>
  <c r="W29" i="1"/>
  <c r="V29" i="1"/>
  <c r="S29" i="1"/>
  <c r="R29" i="1"/>
  <c r="O29" i="1"/>
  <c r="N29" i="1"/>
  <c r="K29" i="1"/>
  <c r="J29" i="1"/>
  <c r="E29" i="1"/>
  <c r="AG28" i="1"/>
  <c r="AA28" i="1"/>
  <c r="Z28" i="1"/>
  <c r="W28" i="1"/>
  <c r="V28" i="1"/>
  <c r="S28" i="1"/>
  <c r="R28" i="1"/>
  <c r="O28" i="1"/>
  <c r="N28" i="1"/>
  <c r="K28" i="1"/>
  <c r="J28" i="1"/>
  <c r="E28" i="1"/>
  <c r="AG27" i="1"/>
  <c r="AA27" i="1"/>
  <c r="Z27" i="1"/>
  <c r="W27" i="1"/>
  <c r="V27" i="1"/>
  <c r="S27" i="1"/>
  <c r="R27" i="1"/>
  <c r="O27" i="1"/>
  <c r="N27" i="1"/>
  <c r="K27" i="1"/>
  <c r="J27" i="1"/>
  <c r="E27" i="1"/>
  <c r="AG26" i="1"/>
  <c r="AA26" i="1"/>
  <c r="Z26" i="1"/>
  <c r="W26" i="1"/>
  <c r="V26" i="1"/>
  <c r="S26" i="1"/>
  <c r="R26" i="1"/>
  <c r="O26" i="1"/>
  <c r="N26" i="1"/>
  <c r="K26" i="1"/>
  <c r="J26" i="1"/>
  <c r="E26" i="1"/>
  <c r="AG25" i="1"/>
  <c r="AA25" i="1"/>
  <c r="Z25" i="1"/>
  <c r="W25" i="1"/>
  <c r="V25" i="1"/>
  <c r="S25" i="1"/>
  <c r="R25" i="1"/>
  <c r="O25" i="1"/>
  <c r="N25" i="1"/>
  <c r="K25" i="1"/>
  <c r="J25" i="1"/>
  <c r="E25" i="1"/>
  <c r="AG24" i="1"/>
  <c r="AA24" i="1"/>
  <c r="Z24" i="1"/>
  <c r="W24" i="1"/>
  <c r="V24" i="1"/>
  <c r="S24" i="1"/>
  <c r="R24" i="1"/>
  <c r="O24" i="1"/>
  <c r="N24" i="1"/>
  <c r="K24" i="1"/>
  <c r="J24" i="1"/>
  <c r="E24" i="1"/>
  <c r="AG23" i="1"/>
  <c r="AA23" i="1"/>
  <c r="Z23" i="1"/>
  <c r="W23" i="1"/>
  <c r="V23" i="1"/>
  <c r="S23" i="1"/>
  <c r="R23" i="1"/>
  <c r="O23" i="1"/>
  <c r="N23" i="1"/>
  <c r="K23" i="1"/>
  <c r="J23" i="1"/>
  <c r="E23" i="1"/>
  <c r="AG22" i="1"/>
  <c r="AA22" i="1"/>
  <c r="Z22" i="1"/>
  <c r="W22" i="1"/>
  <c r="V22" i="1"/>
  <c r="S22" i="1"/>
  <c r="R22" i="1"/>
  <c r="O22" i="1"/>
  <c r="N22" i="1"/>
  <c r="K22" i="1"/>
  <c r="J22" i="1"/>
  <c r="E22" i="1"/>
  <c r="AG21" i="1"/>
  <c r="AA21" i="1"/>
  <c r="Z21" i="1"/>
  <c r="W21" i="1"/>
  <c r="V21" i="1"/>
  <c r="S21" i="1"/>
  <c r="R21" i="1"/>
  <c r="O21" i="1"/>
  <c r="N21" i="1"/>
  <c r="K21" i="1"/>
  <c r="J21" i="1"/>
  <c r="E21" i="1"/>
  <c r="AG20" i="1"/>
  <c r="AA20" i="1"/>
  <c r="Z20" i="1"/>
  <c r="W20" i="1"/>
  <c r="V20" i="1"/>
  <c r="S20" i="1"/>
  <c r="R20" i="1"/>
  <c r="O20" i="1"/>
  <c r="N20" i="1"/>
  <c r="K20" i="1"/>
  <c r="J20" i="1"/>
  <c r="E20" i="1"/>
  <c r="AG19" i="1"/>
  <c r="AA19" i="1"/>
  <c r="Z19" i="1"/>
  <c r="W19" i="1"/>
  <c r="V19" i="1"/>
  <c r="S19" i="1"/>
  <c r="R19" i="1"/>
  <c r="O19" i="1"/>
  <c r="N19" i="1"/>
  <c r="K19" i="1"/>
  <c r="J19" i="1"/>
  <c r="E19" i="1"/>
  <c r="AG18" i="1"/>
  <c r="AA18" i="1"/>
  <c r="Z18" i="1"/>
  <c r="W18" i="1"/>
  <c r="V18" i="1"/>
  <c r="S18" i="1"/>
  <c r="R18" i="1"/>
  <c r="O18" i="1"/>
  <c r="N18" i="1"/>
  <c r="K18" i="1"/>
  <c r="J18" i="1"/>
  <c r="E18" i="1"/>
  <c r="AG17" i="1"/>
  <c r="AA17" i="1"/>
  <c r="Z17" i="1"/>
  <c r="W17" i="1"/>
  <c r="V17" i="1"/>
  <c r="S17" i="1"/>
  <c r="R17" i="1"/>
  <c r="O17" i="1"/>
  <c r="N17" i="1"/>
  <c r="K17" i="1"/>
  <c r="J17" i="1"/>
  <c r="E17" i="1"/>
  <c r="AG16" i="1"/>
  <c r="AA16" i="1"/>
  <c r="Z16" i="1"/>
  <c r="W16" i="1"/>
  <c r="V16" i="1"/>
  <c r="S16" i="1"/>
  <c r="R16" i="1"/>
  <c r="O16" i="1"/>
  <c r="N16" i="1"/>
  <c r="K16" i="1"/>
  <c r="J16" i="1"/>
  <c r="E16" i="1"/>
  <c r="AG15" i="1"/>
  <c r="AA15" i="1"/>
  <c r="Z15" i="1"/>
  <c r="W15" i="1"/>
  <c r="V15" i="1"/>
  <c r="S15" i="1"/>
  <c r="R15" i="1"/>
  <c r="O15" i="1"/>
  <c r="N15" i="1"/>
  <c r="K15" i="1"/>
  <c r="J15" i="1"/>
  <c r="E15" i="1"/>
  <c r="Z14" i="1"/>
  <c r="V14" i="1"/>
  <c r="R14" i="1"/>
  <c r="N14" i="1"/>
  <c r="J14" i="1"/>
  <c r="Z12" i="1"/>
  <c r="V12" i="1"/>
  <c r="R12" i="1"/>
  <c r="N12" i="1"/>
  <c r="J12" i="1"/>
  <c r="Z11" i="1"/>
  <c r="V11" i="1"/>
  <c r="R11" i="1"/>
  <c r="N11" i="1"/>
  <c r="J11" i="1"/>
  <c r="K11" i="1" s="1"/>
  <c r="AG10" i="1"/>
  <c r="AA10" i="1"/>
  <c r="Z10" i="1"/>
  <c r="W10" i="1"/>
  <c r="V10" i="1"/>
  <c r="S10" i="1"/>
  <c r="R10" i="1"/>
  <c r="O10" i="1"/>
  <c r="N10" i="1"/>
  <c r="K10" i="1"/>
  <c r="J10" i="1"/>
  <c r="AG9" i="1"/>
  <c r="AA9" i="1"/>
  <c r="Z9" i="1"/>
  <c r="W9" i="1"/>
  <c r="V9" i="1"/>
  <c r="S9" i="1"/>
  <c r="R9" i="1"/>
  <c r="O9" i="1"/>
  <c r="N9" i="1"/>
  <c r="K9" i="1"/>
  <c r="J9" i="1"/>
  <c r="AG8" i="1"/>
  <c r="AA8" i="1"/>
  <c r="Z8" i="1"/>
  <c r="W8" i="1"/>
  <c r="V8" i="1"/>
  <c r="S8" i="1"/>
  <c r="R8" i="1"/>
  <c r="O8" i="1"/>
  <c r="N8" i="1"/>
  <c r="K8" i="1"/>
  <c r="J8" i="1"/>
  <c r="Z7" i="1"/>
  <c r="V7" i="1"/>
  <c r="R7" i="1"/>
  <c r="N7" i="1"/>
  <c r="J7" i="1"/>
  <c r="Z6" i="1"/>
  <c r="V6" i="1"/>
  <c r="R6" i="1"/>
  <c r="N6" i="1"/>
  <c r="J6" i="1"/>
  <c r="Z5" i="1"/>
  <c r="V5" i="1"/>
  <c r="R5" i="1"/>
  <c r="N5" i="1"/>
  <c r="J5" i="1"/>
  <c r="Z4" i="1"/>
  <c r="V4" i="1"/>
  <c r="R4" i="1"/>
  <c r="N4" i="1"/>
  <c r="J4" i="1"/>
  <c r="A2" i="1"/>
  <c r="AG31" i="7"/>
  <c r="AE31" i="7"/>
  <c r="AD31" i="7"/>
  <c r="AA31" i="7"/>
  <c r="Z31" i="7"/>
  <c r="W31" i="7"/>
  <c r="V31" i="7"/>
  <c r="S31" i="7"/>
  <c r="R31" i="7"/>
  <c r="O31" i="7"/>
  <c r="N31" i="7"/>
  <c r="K31" i="7"/>
  <c r="J31" i="7"/>
  <c r="AG30" i="7"/>
  <c r="AE30" i="7"/>
  <c r="AD30" i="7"/>
  <c r="AA30" i="7"/>
  <c r="Z30" i="7"/>
  <c r="W30" i="7"/>
  <c r="V30" i="7"/>
  <c r="S30" i="7"/>
  <c r="R30" i="7"/>
  <c r="O30" i="7"/>
  <c r="N30" i="7"/>
  <c r="K30" i="7"/>
  <c r="J30" i="7"/>
  <c r="AG29" i="7"/>
  <c r="AE29" i="7"/>
  <c r="AD29" i="7"/>
  <c r="AA29" i="7"/>
  <c r="Z29" i="7"/>
  <c r="W29" i="7"/>
  <c r="V29" i="7"/>
  <c r="S29" i="7"/>
  <c r="R29" i="7"/>
  <c r="O29" i="7"/>
  <c r="N29" i="7"/>
  <c r="K29" i="7"/>
  <c r="J29" i="7"/>
  <c r="AG28" i="7"/>
  <c r="AE28" i="7"/>
  <c r="AD28" i="7"/>
  <c r="AA28" i="7"/>
  <c r="Z28" i="7"/>
  <c r="W28" i="7"/>
  <c r="V28" i="7"/>
  <c r="S28" i="7"/>
  <c r="R28" i="7"/>
  <c r="O28" i="7"/>
  <c r="N28" i="7"/>
  <c r="K28" i="7"/>
  <c r="J28" i="7"/>
  <c r="AG27" i="7"/>
  <c r="AE27" i="7"/>
  <c r="AD27" i="7"/>
  <c r="AA27" i="7"/>
  <c r="Z27" i="7"/>
  <c r="W27" i="7"/>
  <c r="V27" i="7"/>
  <c r="S27" i="7"/>
  <c r="R27" i="7"/>
  <c r="O27" i="7"/>
  <c r="N27" i="7"/>
  <c r="K27" i="7"/>
  <c r="J27" i="7"/>
  <c r="AG26" i="7"/>
  <c r="AE26" i="7"/>
  <c r="AD26" i="7"/>
  <c r="AA26" i="7"/>
  <c r="Z26" i="7"/>
  <c r="W26" i="7"/>
  <c r="V26" i="7"/>
  <c r="S26" i="7"/>
  <c r="R26" i="7"/>
  <c r="O26" i="7"/>
  <c r="N26" i="7"/>
  <c r="K26" i="7"/>
  <c r="J26" i="7"/>
  <c r="AG25" i="7"/>
  <c r="AE25" i="7"/>
  <c r="AD25" i="7"/>
  <c r="AA25" i="7"/>
  <c r="Z25" i="7"/>
  <c r="W25" i="7"/>
  <c r="V25" i="7"/>
  <c r="S25" i="7"/>
  <c r="R25" i="7"/>
  <c r="O25" i="7"/>
  <c r="N25" i="7"/>
  <c r="K25" i="7"/>
  <c r="J25" i="7"/>
  <c r="AG24" i="7"/>
  <c r="AE24" i="7"/>
  <c r="AD24" i="7"/>
  <c r="AA24" i="7"/>
  <c r="Z24" i="7"/>
  <c r="W24" i="7"/>
  <c r="V24" i="7"/>
  <c r="S24" i="7"/>
  <c r="R24" i="7"/>
  <c r="O24" i="7"/>
  <c r="N24" i="7"/>
  <c r="K24" i="7"/>
  <c r="J24" i="7"/>
  <c r="AG23" i="7"/>
  <c r="AE23" i="7"/>
  <c r="AD23" i="7"/>
  <c r="AA23" i="7"/>
  <c r="Z23" i="7"/>
  <c r="W23" i="7"/>
  <c r="V23" i="7"/>
  <c r="S23" i="7"/>
  <c r="R23" i="7"/>
  <c r="O23" i="7"/>
  <c r="N23" i="7"/>
  <c r="K23" i="7"/>
  <c r="J23" i="7"/>
  <c r="AG22" i="7"/>
  <c r="AE22" i="7"/>
  <c r="AD22" i="7"/>
  <c r="AA22" i="7"/>
  <c r="Z22" i="7"/>
  <c r="W22" i="7"/>
  <c r="V22" i="7"/>
  <c r="S22" i="7"/>
  <c r="R22" i="7"/>
  <c r="O22" i="7"/>
  <c r="N22" i="7"/>
  <c r="K22" i="7"/>
  <c r="J22" i="7"/>
  <c r="AG21" i="7"/>
  <c r="AE21" i="7"/>
  <c r="AD21" i="7"/>
  <c r="AA21" i="7"/>
  <c r="Z21" i="7"/>
  <c r="W21" i="7"/>
  <c r="V21" i="7"/>
  <c r="S21" i="7"/>
  <c r="R21" i="7"/>
  <c r="O21" i="7"/>
  <c r="N21" i="7"/>
  <c r="K21" i="7"/>
  <c r="J21" i="7"/>
  <c r="AG20" i="7"/>
  <c r="AE20" i="7"/>
  <c r="AD20" i="7"/>
  <c r="AA20" i="7"/>
  <c r="Z20" i="7"/>
  <c r="W20" i="7"/>
  <c r="V20" i="7"/>
  <c r="S20" i="7"/>
  <c r="R20" i="7"/>
  <c r="O20" i="7"/>
  <c r="N20" i="7"/>
  <c r="K20" i="7"/>
  <c r="J20" i="7"/>
  <c r="AG19" i="7"/>
  <c r="AE19" i="7"/>
  <c r="AD19" i="7"/>
  <c r="AA19" i="7"/>
  <c r="Z19" i="7"/>
  <c r="W19" i="7"/>
  <c r="V19" i="7"/>
  <c r="S19" i="7"/>
  <c r="R19" i="7"/>
  <c r="O19" i="7"/>
  <c r="N19" i="7"/>
  <c r="K19" i="7"/>
  <c r="J19" i="7"/>
  <c r="AG18" i="7"/>
  <c r="AE18" i="7"/>
  <c r="AD18" i="7"/>
  <c r="AA18" i="7"/>
  <c r="Z18" i="7"/>
  <c r="W18" i="7"/>
  <c r="V18" i="7"/>
  <c r="S18" i="7"/>
  <c r="R18" i="7"/>
  <c r="O18" i="7"/>
  <c r="N18" i="7"/>
  <c r="K18" i="7"/>
  <c r="J18" i="7"/>
  <c r="AG17" i="7"/>
  <c r="AE17" i="7"/>
  <c r="AD17" i="7"/>
  <c r="AA17" i="7"/>
  <c r="Z17" i="7"/>
  <c r="W17" i="7"/>
  <c r="V17" i="7"/>
  <c r="S17" i="7"/>
  <c r="R17" i="7"/>
  <c r="O17" i="7"/>
  <c r="N17" i="7"/>
  <c r="K17" i="7"/>
  <c r="J17" i="7"/>
  <c r="AG16" i="7"/>
  <c r="AE16" i="7"/>
  <c r="AD16" i="7"/>
  <c r="AA16" i="7"/>
  <c r="Z16" i="7"/>
  <c r="W16" i="7"/>
  <c r="V16" i="7"/>
  <c r="S16" i="7"/>
  <c r="R16" i="7"/>
  <c r="O16" i="7"/>
  <c r="N16" i="7"/>
  <c r="K16" i="7"/>
  <c r="J16" i="7"/>
  <c r="AG15" i="7"/>
  <c r="AE15" i="7"/>
  <c r="AD15" i="7"/>
  <c r="AA15" i="7"/>
  <c r="Z15" i="7"/>
  <c r="W15" i="7"/>
  <c r="V15" i="7"/>
  <c r="S15" i="7"/>
  <c r="R15" i="7"/>
  <c r="O15" i="7"/>
  <c r="N15" i="7"/>
  <c r="K15" i="7"/>
  <c r="J15" i="7"/>
  <c r="AG14" i="7"/>
  <c r="AE14" i="7"/>
  <c r="AD14" i="7"/>
  <c r="AA14" i="7"/>
  <c r="Z14" i="7"/>
  <c r="W14" i="7"/>
  <c r="V14" i="7"/>
  <c r="S14" i="7"/>
  <c r="R14" i="7"/>
  <c r="O14" i="7"/>
  <c r="N14" i="7"/>
  <c r="K14" i="7"/>
  <c r="J14" i="7"/>
  <c r="AG13" i="7"/>
  <c r="AE13" i="7"/>
  <c r="AD13" i="7"/>
  <c r="AA13" i="7"/>
  <c r="Z13" i="7"/>
  <c r="W13" i="7"/>
  <c r="V13" i="7"/>
  <c r="S13" i="7"/>
  <c r="R13" i="7"/>
  <c r="O13" i="7"/>
  <c r="N13" i="7"/>
  <c r="K13" i="7"/>
  <c r="J13" i="7"/>
  <c r="AG12" i="7"/>
  <c r="AE12" i="7"/>
  <c r="AD12" i="7"/>
  <c r="AA12" i="7"/>
  <c r="Z12" i="7"/>
  <c r="W12" i="7"/>
  <c r="V12" i="7"/>
  <c r="S12" i="7"/>
  <c r="R12" i="7"/>
  <c r="O12" i="7"/>
  <c r="N12" i="7"/>
  <c r="K12" i="7"/>
  <c r="J12" i="7"/>
  <c r="AD11" i="7"/>
  <c r="Z11" i="7"/>
  <c r="V11" i="7"/>
  <c r="R11" i="7"/>
  <c r="N11" i="7"/>
  <c r="J11" i="7"/>
  <c r="AE10" i="7"/>
  <c r="AD10" i="7"/>
  <c r="Z10" i="7"/>
  <c r="V10" i="7"/>
  <c r="R10" i="7"/>
  <c r="N10" i="7"/>
  <c r="J10" i="7"/>
  <c r="AE9" i="7"/>
  <c r="AD9" i="7"/>
  <c r="Z9" i="7"/>
  <c r="V9" i="7"/>
  <c r="R9" i="7"/>
  <c r="N9" i="7"/>
  <c r="J9" i="7"/>
  <c r="AE8" i="7"/>
  <c r="AD8" i="7"/>
  <c r="Z8" i="7"/>
  <c r="V8" i="7"/>
  <c r="R8" i="7"/>
  <c r="N8" i="7"/>
  <c r="J8" i="7"/>
  <c r="AE7" i="7"/>
  <c r="AD7" i="7"/>
  <c r="Z7" i="7"/>
  <c r="V7" i="7"/>
  <c r="R7" i="7"/>
  <c r="N7" i="7"/>
  <c r="J7" i="7"/>
  <c r="AG6" i="7"/>
  <c r="AE6" i="7"/>
  <c r="AD6" i="7"/>
  <c r="AA6" i="7"/>
  <c r="Z6" i="7"/>
  <c r="W6" i="7"/>
  <c r="V6" i="7"/>
  <c r="S6" i="7"/>
  <c r="R6" i="7"/>
  <c r="O6" i="7"/>
  <c r="N6" i="7"/>
  <c r="K6" i="7"/>
  <c r="J6" i="7"/>
  <c r="AE5" i="7"/>
  <c r="AD5" i="7"/>
  <c r="Z5" i="7"/>
  <c r="V5" i="7"/>
  <c r="R5" i="7"/>
  <c r="N5" i="7"/>
  <c r="J5" i="7"/>
  <c r="AD4" i="7"/>
  <c r="AE4" i="7" s="1"/>
  <c r="Z4" i="7"/>
  <c r="V4" i="7"/>
  <c r="R4" i="7"/>
  <c r="N4" i="7"/>
  <c r="J4" i="7"/>
  <c r="A2" i="7"/>
  <c r="O24" i="2" l="1"/>
  <c r="K24" i="2"/>
  <c r="W6" i="3"/>
  <c r="W21" i="2"/>
  <c r="E25" i="2"/>
  <c r="E5" i="2"/>
  <c r="E21" i="2"/>
  <c r="E19" i="2"/>
  <c r="E18" i="2"/>
  <c r="E17" i="2"/>
  <c r="E16" i="2"/>
  <c r="E15" i="2"/>
  <c r="E13" i="7"/>
  <c r="E11" i="7"/>
  <c r="E24" i="2"/>
  <c r="K25" i="2"/>
  <c r="K21" i="2"/>
  <c r="O25" i="2"/>
  <c r="W25" i="2"/>
  <c r="E13" i="1"/>
  <c r="E12" i="1"/>
  <c r="O4" i="7"/>
  <c r="W9" i="7"/>
  <c r="K8" i="7"/>
  <c r="O7" i="7"/>
  <c r="O8" i="7"/>
  <c r="W8" i="7"/>
  <c r="K9" i="7"/>
  <c r="AF9" i="7"/>
  <c r="O10" i="7"/>
  <c r="AF11" i="7"/>
  <c r="AF12" i="7"/>
  <c r="K7" i="7"/>
  <c r="AF7" i="7"/>
  <c r="AA8" i="7"/>
  <c r="O9" i="7"/>
  <c r="S10" i="7"/>
  <c r="AF10" i="7"/>
  <c r="AF14" i="7"/>
  <c r="AF16" i="7"/>
  <c r="AF18" i="7"/>
  <c r="AF20" i="7"/>
  <c r="AF22" i="7"/>
  <c r="AF24" i="7"/>
  <c r="AF26" i="7"/>
  <c r="AF28" i="7"/>
  <c r="AF30" i="7"/>
  <c r="AF5" i="1"/>
  <c r="AF7" i="1"/>
  <c r="AF9" i="1"/>
  <c r="AF11" i="1"/>
  <c r="X13" i="2"/>
  <c r="W15" i="2"/>
  <c r="W17" i="2"/>
  <c r="O18" i="2"/>
  <c r="W18" i="2"/>
  <c r="O20" i="2"/>
  <c r="W20" i="2"/>
  <c r="K20" i="2"/>
  <c r="O23" i="2"/>
  <c r="W23" i="2"/>
  <c r="AF5" i="7"/>
  <c r="AF6" i="7"/>
  <c r="O5" i="7"/>
  <c r="S8" i="7"/>
  <c r="AF8" i="7"/>
  <c r="K10" i="7"/>
  <c r="AF13" i="7"/>
  <c r="AF15" i="7"/>
  <c r="AF17" i="7"/>
  <c r="AF19" i="7"/>
  <c r="AF21" i="7"/>
  <c r="AF23" i="7"/>
  <c r="AF25" i="7"/>
  <c r="AF27" i="7"/>
  <c r="AF29" i="7"/>
  <c r="AF31" i="7"/>
  <c r="AF6" i="1"/>
  <c r="AF8" i="1"/>
  <c r="AF10" i="1"/>
  <c r="AF12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W5" i="2"/>
  <c r="W6" i="2"/>
  <c r="W7" i="2"/>
  <c r="W8" i="2"/>
  <c r="W9" i="2"/>
  <c r="W10" i="2"/>
  <c r="W11" i="2"/>
  <c r="W12" i="2"/>
  <c r="W14" i="2"/>
  <c r="W16" i="2"/>
  <c r="O19" i="2"/>
  <c r="W19" i="2"/>
  <c r="S25" i="2"/>
  <c r="S14" i="1"/>
  <c r="S6" i="1"/>
  <c r="AA5" i="1"/>
  <c r="AA12" i="1"/>
  <c r="O7" i="1"/>
  <c r="AA7" i="1"/>
  <c r="K14" i="1"/>
  <c r="O12" i="1"/>
  <c r="S12" i="1"/>
  <c r="O14" i="1"/>
  <c r="AA6" i="1"/>
  <c r="AA14" i="1"/>
  <c r="AA5" i="7"/>
  <c r="AA7" i="7"/>
  <c r="AA10" i="7"/>
  <c r="AA9" i="7"/>
  <c r="AA4" i="7"/>
  <c r="AA4" i="1"/>
  <c r="W14" i="1"/>
  <c r="W6" i="1"/>
  <c r="W12" i="1"/>
  <c r="W7" i="1"/>
  <c r="W4" i="2"/>
  <c r="W5" i="1"/>
  <c r="W4" i="1"/>
  <c r="W10" i="7"/>
  <c r="W5" i="7"/>
  <c r="W7" i="7"/>
  <c r="W4" i="7"/>
  <c r="S18" i="2"/>
  <c r="S19" i="2"/>
  <c r="S20" i="2"/>
  <c r="S23" i="2"/>
  <c r="S17" i="2"/>
  <c r="S11" i="2"/>
  <c r="S15" i="2"/>
  <c r="S16" i="2"/>
  <c r="S10" i="2"/>
  <c r="S12" i="2"/>
  <c r="S14" i="2"/>
  <c r="S7" i="2"/>
  <c r="S9" i="2"/>
  <c r="S8" i="2"/>
  <c r="S5" i="2"/>
  <c r="S6" i="2"/>
  <c r="S7" i="1"/>
  <c r="S5" i="1"/>
  <c r="S9" i="7"/>
  <c r="S5" i="7"/>
  <c r="S7" i="7"/>
  <c r="O17" i="2"/>
  <c r="O14" i="2"/>
  <c r="O11" i="2"/>
  <c r="O16" i="2"/>
  <c r="O10" i="2"/>
  <c r="O12" i="2"/>
  <c r="O15" i="2"/>
  <c r="O9" i="2"/>
  <c r="O6" i="2"/>
  <c r="O7" i="2"/>
  <c r="O8" i="2"/>
  <c r="O5" i="2"/>
  <c r="X4" i="2"/>
  <c r="O6" i="1"/>
  <c r="O5" i="1"/>
  <c r="O4" i="2"/>
  <c r="O4" i="1"/>
  <c r="K17" i="2"/>
  <c r="K23" i="2"/>
  <c r="K19" i="2"/>
  <c r="K18" i="2"/>
  <c r="K16" i="2"/>
  <c r="K15" i="2"/>
  <c r="K14" i="2"/>
  <c r="K11" i="2"/>
  <c r="K6" i="2"/>
  <c r="K8" i="2"/>
  <c r="K12" i="2"/>
  <c r="K10" i="2"/>
  <c r="K7" i="2"/>
  <c r="K9" i="2"/>
  <c r="K5" i="2"/>
  <c r="K12" i="1"/>
  <c r="K5" i="1"/>
  <c r="K4" i="1"/>
  <c r="K7" i="1"/>
  <c r="K6" i="1"/>
  <c r="K5" i="7"/>
  <c r="K4" i="7"/>
  <c r="X12" i="2"/>
  <c r="X25" i="2"/>
  <c r="Y24" i="2"/>
  <c r="X23" i="2"/>
  <c r="X20" i="2"/>
  <c r="X19" i="2"/>
  <c r="X18" i="2"/>
  <c r="X17" i="2"/>
  <c r="X16" i="2"/>
  <c r="X15" i="2"/>
  <c r="X14" i="2"/>
  <c r="X11" i="2"/>
  <c r="X10" i="2"/>
  <c r="X9" i="2"/>
  <c r="X8" i="2"/>
  <c r="X7" i="2"/>
  <c r="X6" i="2"/>
  <c r="K4" i="2"/>
  <c r="X5" i="2"/>
  <c r="O11" i="1"/>
  <c r="AA11" i="1"/>
  <c r="S4" i="1"/>
  <c r="W11" i="1"/>
  <c r="S11" i="1"/>
  <c r="AF4" i="1"/>
  <c r="E14" i="2"/>
  <c r="AF4" i="7"/>
  <c r="K11" i="7"/>
  <c r="S11" i="7"/>
  <c r="AA11" i="7"/>
  <c r="S4" i="7"/>
  <c r="O11" i="7"/>
  <c r="W11" i="7"/>
  <c r="AE11" i="7"/>
  <c r="E13" i="2"/>
  <c r="E12" i="2"/>
  <c r="E11" i="2"/>
  <c r="E10" i="2"/>
  <c r="E9" i="2"/>
  <c r="E8" i="2"/>
  <c r="E7" i="2"/>
  <c r="E6" i="2"/>
  <c r="E4" i="1"/>
  <c r="E4" i="2"/>
  <c r="S4" i="2"/>
  <c r="X19" i="3"/>
  <c r="X20" i="3"/>
  <c r="E6" i="1"/>
  <c r="E8" i="1"/>
  <c r="E10" i="1"/>
  <c r="E14" i="1"/>
  <c r="E5" i="1"/>
  <c r="E7" i="1"/>
  <c r="E9" i="1"/>
  <c r="E11" i="1"/>
  <c r="E4" i="7"/>
  <c r="E6" i="7"/>
  <c r="E8" i="7"/>
  <c r="E10" i="7"/>
  <c r="E12" i="7"/>
  <c r="E14" i="7"/>
  <c r="E5" i="7"/>
  <c r="E7" i="7"/>
  <c r="E9" i="7"/>
  <c r="Y21" i="2" l="1"/>
  <c r="AG10" i="7"/>
  <c r="AG7" i="7"/>
  <c r="AG8" i="7"/>
  <c r="AG5" i="7"/>
  <c r="AG9" i="7"/>
  <c r="AG14" i="1"/>
  <c r="AG5" i="1"/>
  <c r="AG7" i="1"/>
  <c r="AG12" i="1"/>
  <c r="AG6" i="1"/>
  <c r="Y15" i="2"/>
  <c r="Y19" i="2"/>
  <c r="Y25" i="2"/>
  <c r="Y23" i="2"/>
  <c r="Y20" i="2"/>
  <c r="Y18" i="2"/>
  <c r="Y17" i="2"/>
  <c r="Y16" i="2"/>
  <c r="Y14" i="2"/>
  <c r="Y12" i="2"/>
  <c r="Y5" i="2"/>
  <c r="Y8" i="2"/>
  <c r="Y7" i="2"/>
  <c r="Y11" i="2"/>
  <c r="Y6" i="2"/>
  <c r="Y10" i="2"/>
  <c r="Y9" i="2"/>
  <c r="Y4" i="2"/>
  <c r="AG11" i="1"/>
  <c r="AG11" i="7"/>
  <c r="AG4" i="1"/>
  <c r="AG4" i="7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39" i="4"/>
  <c r="I23" i="4"/>
  <c r="I31" i="4"/>
  <c r="I37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3" i="4"/>
  <c r="I35" i="4"/>
  <c r="E7" i="3" l="1"/>
  <c r="E8" i="3"/>
  <c r="E9" i="3"/>
  <c r="E10" i="3"/>
  <c r="E11" i="3"/>
  <c r="E12" i="3"/>
  <c r="E13" i="3"/>
  <c r="E14" i="3"/>
  <c r="E15" i="3"/>
  <c r="E16" i="3"/>
  <c r="E17" i="3"/>
  <c r="E18" i="3"/>
  <c r="E21" i="3"/>
  <c r="E22" i="3"/>
  <c r="E23" i="3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32" i="4"/>
  <c r="E33" i="4"/>
  <c r="E34" i="4"/>
  <c r="E35" i="4"/>
  <c r="E36" i="4"/>
  <c r="E37" i="4"/>
  <c r="E38" i="4"/>
  <c r="E10" i="4"/>
  <c r="E11" i="4"/>
  <c r="E12" i="4"/>
  <c r="E13" i="4"/>
  <c r="E14" i="4"/>
  <c r="E15" i="4"/>
  <c r="E16" i="4"/>
  <c r="E17" i="4"/>
  <c r="E18" i="4"/>
  <c r="E19" i="4"/>
  <c r="E20" i="4"/>
  <c r="S23" i="3" l="1"/>
  <c r="S22" i="3"/>
  <c r="S21" i="3"/>
  <c r="S18" i="3"/>
  <c r="S17" i="3"/>
  <c r="S16" i="3"/>
  <c r="S15" i="3"/>
  <c r="S14" i="3"/>
  <c r="S13" i="3"/>
  <c r="S12" i="3"/>
  <c r="S11" i="3"/>
  <c r="S10" i="3"/>
  <c r="S9" i="3"/>
  <c r="S8" i="3"/>
  <c r="S7" i="3"/>
  <c r="O23" i="3"/>
  <c r="O22" i="3"/>
  <c r="O21" i="3"/>
  <c r="O18" i="3"/>
  <c r="O17" i="3"/>
  <c r="O16" i="3"/>
  <c r="O15" i="3"/>
  <c r="O14" i="3"/>
  <c r="O13" i="3"/>
  <c r="O12" i="3"/>
  <c r="O11" i="3"/>
  <c r="O10" i="3"/>
  <c r="O9" i="3"/>
  <c r="O8" i="3"/>
  <c r="O7" i="3"/>
  <c r="K23" i="3"/>
  <c r="K22" i="3"/>
  <c r="K21" i="3"/>
  <c r="K18" i="3"/>
  <c r="K17" i="3"/>
  <c r="K16" i="3"/>
  <c r="K15" i="3"/>
  <c r="K14" i="3"/>
  <c r="K13" i="3"/>
  <c r="K12" i="3"/>
  <c r="K11" i="3"/>
  <c r="K10" i="3"/>
  <c r="K9" i="3"/>
  <c r="K8" i="3"/>
  <c r="K7" i="3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D39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21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3" i="4"/>
  <c r="E7" i="4" l="1"/>
  <c r="E9" i="4"/>
  <c r="E8" i="4"/>
  <c r="E6" i="4"/>
  <c r="E5" i="4"/>
  <c r="E4" i="4"/>
  <c r="E3" i="4"/>
  <c r="F25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39" i="4"/>
  <c r="F22" i="4"/>
  <c r="F23" i="4"/>
  <c r="F24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21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3" i="4"/>
  <c r="C55" i="4"/>
  <c r="C56" i="4"/>
  <c r="C39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21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4" i="4"/>
  <c r="C3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39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21" i="4"/>
  <c r="R23" i="3"/>
  <c r="N23" i="3"/>
  <c r="J23" i="3"/>
  <c r="R22" i="3"/>
  <c r="N22" i="3"/>
  <c r="J22" i="3"/>
  <c r="R21" i="3"/>
  <c r="N21" i="3"/>
  <c r="J21" i="3"/>
  <c r="R18" i="3"/>
  <c r="N18" i="3"/>
  <c r="J18" i="3"/>
  <c r="R17" i="3"/>
  <c r="N17" i="3"/>
  <c r="J17" i="3"/>
  <c r="R16" i="3"/>
  <c r="N16" i="3"/>
  <c r="J16" i="3"/>
  <c r="R15" i="3"/>
  <c r="N15" i="3"/>
  <c r="J15" i="3"/>
  <c r="R14" i="3"/>
  <c r="N14" i="3"/>
  <c r="J14" i="3"/>
  <c r="R13" i="3"/>
  <c r="N13" i="3"/>
  <c r="J13" i="3"/>
  <c r="R12" i="3"/>
  <c r="N12" i="3"/>
  <c r="J12" i="3"/>
  <c r="R11" i="3"/>
  <c r="N11" i="3"/>
  <c r="J11" i="3"/>
  <c r="R10" i="3"/>
  <c r="N10" i="3"/>
  <c r="J10" i="3"/>
  <c r="R9" i="3"/>
  <c r="N9" i="3"/>
  <c r="J9" i="3"/>
  <c r="R8" i="3"/>
  <c r="N8" i="3"/>
  <c r="J8" i="3"/>
  <c r="R7" i="3"/>
  <c r="N7" i="3"/>
  <c r="J7" i="3"/>
  <c r="R6" i="3"/>
  <c r="N6" i="3"/>
  <c r="J6" i="3"/>
  <c r="R5" i="3"/>
  <c r="N5" i="3"/>
  <c r="J5" i="3"/>
  <c r="R4" i="3"/>
  <c r="N4" i="3"/>
  <c r="J4" i="3"/>
  <c r="A2" i="3"/>
  <c r="E5" i="3" l="1"/>
  <c r="E6" i="3"/>
  <c r="E41" i="4" s="1"/>
  <c r="S6" i="3"/>
  <c r="K6" i="3"/>
  <c r="S4" i="3"/>
  <c r="X6" i="3"/>
  <c r="X8" i="3"/>
  <c r="X10" i="3"/>
  <c r="H45" i="4" s="1"/>
  <c r="X12" i="3"/>
  <c r="X14" i="3"/>
  <c r="H49" i="4" s="1"/>
  <c r="X16" i="3"/>
  <c r="X18" i="3"/>
  <c r="H53" i="4" s="1"/>
  <c r="X22" i="3"/>
  <c r="X5" i="3"/>
  <c r="H40" i="4" s="1"/>
  <c r="X7" i="3"/>
  <c r="X9" i="3"/>
  <c r="H44" i="4" s="1"/>
  <c r="X11" i="3"/>
  <c r="X13" i="3"/>
  <c r="H48" i="4" s="1"/>
  <c r="X15" i="3"/>
  <c r="X17" i="3"/>
  <c r="H52" i="4" s="1"/>
  <c r="X21" i="3"/>
  <c r="X23" i="3"/>
  <c r="H56" i="4" s="1"/>
  <c r="X4" i="3"/>
  <c r="H38" i="4"/>
  <c r="H31" i="4"/>
  <c r="H35" i="4"/>
  <c r="H37" i="4"/>
  <c r="H10" i="4"/>
  <c r="E30" i="4"/>
  <c r="E31" i="4"/>
  <c r="E28" i="4"/>
  <c r="E29" i="4"/>
  <c r="E22" i="4"/>
  <c r="E24" i="4"/>
  <c r="E26" i="4"/>
  <c r="E23" i="4"/>
  <c r="E25" i="4"/>
  <c r="E27" i="4"/>
  <c r="E21" i="4"/>
  <c r="E4" i="3"/>
  <c r="E39" i="4" s="1"/>
  <c r="S5" i="3"/>
  <c r="O5" i="3"/>
  <c r="O6" i="3"/>
  <c r="O4" i="3"/>
  <c r="K4" i="3"/>
  <c r="K5" i="3"/>
  <c r="H3" i="4"/>
  <c r="H18" i="4"/>
  <c r="J18" i="4" s="1"/>
  <c r="E40" i="4"/>
  <c r="H43" i="4"/>
  <c r="H47" i="4"/>
  <c r="H51" i="4"/>
  <c r="H55" i="4"/>
  <c r="H16" i="4"/>
  <c r="J16" i="4" s="1"/>
  <c r="H15" i="4"/>
  <c r="J15" i="4" s="1"/>
  <c r="H14" i="4"/>
  <c r="J14" i="4" s="1"/>
  <c r="H8" i="4"/>
  <c r="J8" i="4" s="1"/>
  <c r="H4" i="4"/>
  <c r="H7" i="4"/>
  <c r="J7" i="4" s="1"/>
  <c r="H42" i="4"/>
  <c r="H46" i="4"/>
  <c r="H50" i="4"/>
  <c r="H54" i="4"/>
  <c r="H19" i="4"/>
  <c r="J19" i="4" s="1"/>
  <c r="H17" i="4"/>
  <c r="J17" i="4" s="1"/>
  <c r="H20" i="4"/>
  <c r="J20" i="4" s="1"/>
  <c r="Y6" i="3" l="1"/>
  <c r="H39" i="4"/>
  <c r="Y4" i="3"/>
  <c r="I38" i="4" s="1"/>
  <c r="H21" i="4"/>
  <c r="H22" i="4"/>
  <c r="I33" i="4"/>
  <c r="I29" i="4"/>
  <c r="I25" i="4"/>
  <c r="I22" i="4"/>
  <c r="I36" i="4"/>
  <c r="I21" i="4"/>
  <c r="I32" i="4"/>
  <c r="I28" i="4"/>
  <c r="I24" i="4"/>
  <c r="I27" i="4"/>
  <c r="I34" i="4"/>
  <c r="I30" i="4"/>
  <c r="I26" i="4"/>
  <c r="H36" i="4"/>
  <c r="H34" i="4"/>
  <c r="H33" i="4"/>
  <c r="H32" i="4"/>
  <c r="H30" i="4"/>
  <c r="H29" i="4"/>
  <c r="H28" i="4"/>
  <c r="H27" i="4"/>
  <c r="H26" i="4"/>
  <c r="H25" i="4"/>
  <c r="H24" i="4"/>
  <c r="H13" i="4"/>
  <c r="H12" i="4"/>
  <c r="H11" i="4"/>
  <c r="H9" i="4"/>
  <c r="H41" i="4"/>
  <c r="J56" i="4" s="1"/>
  <c r="H6" i="4"/>
  <c r="H23" i="4"/>
  <c r="H5" i="4"/>
  <c r="J35" i="4" l="1"/>
  <c r="J31" i="4"/>
  <c r="J47" i="4"/>
  <c r="J55" i="4"/>
  <c r="J46" i="4"/>
  <c r="J54" i="4"/>
  <c r="J49" i="4"/>
  <c r="J44" i="4"/>
  <c r="J52" i="4"/>
  <c r="J43" i="4"/>
  <c r="J51" i="4"/>
  <c r="J42" i="4"/>
  <c r="J50" i="4"/>
  <c r="J45" i="4"/>
  <c r="J53" i="4"/>
  <c r="J48" i="4"/>
  <c r="J23" i="4"/>
  <c r="J37" i="4"/>
  <c r="J38" i="4"/>
  <c r="J36" i="4"/>
  <c r="J34" i="4"/>
  <c r="J33" i="4"/>
  <c r="J32" i="4"/>
  <c r="J30" i="4"/>
  <c r="J10" i="4"/>
  <c r="J29" i="4"/>
  <c r="J28" i="4"/>
  <c r="J27" i="4"/>
  <c r="J26" i="4"/>
  <c r="J25" i="4"/>
  <c r="J24" i="4"/>
  <c r="J13" i="4"/>
  <c r="J12" i="4"/>
  <c r="J11" i="4"/>
  <c r="J9" i="4"/>
  <c r="J41" i="4"/>
  <c r="J6" i="4"/>
  <c r="J5" i="4"/>
  <c r="J39" i="4"/>
  <c r="J4" i="4"/>
  <c r="J21" i="4"/>
  <c r="J22" i="4"/>
  <c r="J40" i="4"/>
  <c r="J3" i="4"/>
  <c r="B1" i="4"/>
  <c r="B1" i="3"/>
</calcChain>
</file>

<file path=xl/comments1.xml><?xml version="1.0" encoding="utf-8"?>
<comments xmlns="http://schemas.openxmlformats.org/spreadsheetml/2006/main">
  <authors>
    <author>Автор</author>
  </authors>
  <commentList>
    <comment ref="K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Расчет автоматический
</t>
        </r>
      </text>
    </comment>
    <comment ref="O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Расчет автоматический
</t>
        </r>
      </text>
    </comment>
    <comment ref="S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Расчет автоматический
</t>
        </r>
      </text>
    </comment>
    <comment ref="W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Расчет автоматический
</t>
        </r>
      </text>
    </comment>
    <comment ref="AA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Расчет автоматический
</t>
        </r>
      </text>
    </comment>
    <comment ref="AE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Расчет автоматический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K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Расчет автоматический
</t>
        </r>
      </text>
    </comment>
    <comment ref="O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Расчет автоматический
</t>
        </r>
      </text>
    </comment>
    <comment ref="S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Расчет автоматический
</t>
        </r>
      </text>
    </comment>
    <comment ref="W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Расчет автоматический
</t>
        </r>
      </text>
    </comment>
    <comment ref="AA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Расчет автоматический
</t>
        </r>
      </text>
    </comment>
    <comment ref="AE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Расчет автоматический
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K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Расчет автоматический
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K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Расчет автоматический
</t>
        </r>
      </text>
    </comment>
  </commentList>
</comments>
</file>

<file path=xl/sharedStrings.xml><?xml version="1.0" encoding="utf-8"?>
<sst xmlns="http://schemas.openxmlformats.org/spreadsheetml/2006/main" count="451" uniqueCount="162">
  <si>
    <t>Ф.И.О.</t>
  </si>
  <si>
    <t>1-й участок</t>
  </si>
  <si>
    <t xml:space="preserve">Старт </t>
  </si>
  <si>
    <t xml:space="preserve">Финиш </t>
  </si>
  <si>
    <t>2-й участок</t>
  </si>
  <si>
    <t>3-й участок</t>
  </si>
  <si>
    <t>Результат</t>
  </si>
  <si>
    <t>Ник</t>
  </si>
  <si>
    <t>Место</t>
  </si>
  <si>
    <t>Ф.И.О</t>
  </si>
  <si>
    <t>Категория</t>
  </si>
  <si>
    <t>Общее время</t>
  </si>
  <si>
    <t>Город</t>
  </si>
  <si>
    <t>Год Рождения</t>
  </si>
  <si>
    <t>Итого</t>
  </si>
  <si>
    <t>Время</t>
  </si>
  <si>
    <t>Полных лет</t>
  </si>
  <si>
    <t>Н.Новгород</t>
  </si>
  <si>
    <t>Эксперты</t>
  </si>
  <si>
    <t>Девушки</t>
  </si>
  <si>
    <t>Паценко Сергей</t>
  </si>
  <si>
    <t>№37</t>
  </si>
  <si>
    <t>№38</t>
  </si>
  <si>
    <t>Номер</t>
  </si>
  <si>
    <t>DNS (Dod Not Start) Не стартовал</t>
  </si>
  <si>
    <t>DNF (Dod Not Finich) Не финишировал</t>
  </si>
  <si>
    <t>Погодные условия :</t>
  </si>
  <si>
    <t>Любители</t>
  </si>
  <si>
    <t>Возраст</t>
  </si>
  <si>
    <t>Место в категории</t>
  </si>
  <si>
    <t>Общее место</t>
  </si>
  <si>
    <t>Согласие с регламентом гонки</t>
  </si>
  <si>
    <t>№1</t>
  </si>
  <si>
    <t>№2</t>
  </si>
  <si>
    <t>№3</t>
  </si>
  <si>
    <t>№4</t>
  </si>
  <si>
    <t>№5</t>
  </si>
  <si>
    <t>№6</t>
  </si>
  <si>
    <t>№7</t>
  </si>
  <si>
    <t>№8</t>
  </si>
  <si>
    <t>№9</t>
  </si>
  <si>
    <t>№10</t>
  </si>
  <si>
    <t>№11</t>
  </si>
  <si>
    <t>№12</t>
  </si>
  <si>
    <t>№13</t>
  </si>
  <si>
    <t>№14</t>
  </si>
  <si>
    <t>№15</t>
  </si>
  <si>
    <t>№16</t>
  </si>
  <si>
    <t>№17</t>
  </si>
  <si>
    <t>№18</t>
  </si>
  <si>
    <t>№19</t>
  </si>
  <si>
    <t>№20</t>
  </si>
  <si>
    <t>№21</t>
  </si>
  <si>
    <t>№22</t>
  </si>
  <si>
    <t>№23</t>
  </si>
  <si>
    <t>№24</t>
  </si>
  <si>
    <t>№25</t>
  </si>
  <si>
    <t>№26</t>
  </si>
  <si>
    <t>№27</t>
  </si>
  <si>
    <t>№28</t>
  </si>
  <si>
    <t>№29</t>
  </si>
  <si>
    <t>№30</t>
  </si>
  <si>
    <t>№31</t>
  </si>
  <si>
    <t>№32</t>
  </si>
  <si>
    <t>№33</t>
  </si>
  <si>
    <t>4-й участок</t>
  </si>
  <si>
    <t>5-й участок</t>
  </si>
  <si>
    <t>6-й участок</t>
  </si>
  <si>
    <t xml:space="preserve">Главный судья :  </t>
  </si>
  <si>
    <t>г.Нижний Новгород  Протокол эндуро гонки "Малиновое Мини-Эндуро " 2этап    30 июня 2013 года</t>
  </si>
  <si>
    <t>Косков Александр</t>
  </si>
  <si>
    <t>Коробейников Александр</t>
  </si>
  <si>
    <t>Тимофеев Иван</t>
  </si>
  <si>
    <t>Замыслов Евгений</t>
  </si>
  <si>
    <t xml:space="preserve">Бурмистров Дмитрий </t>
  </si>
  <si>
    <t xml:space="preserve">Кадаш Дмитрий </t>
  </si>
  <si>
    <t>Петров Алексей</t>
  </si>
  <si>
    <t>Романов Михаил</t>
  </si>
  <si>
    <t>Бушмакин Артём</t>
  </si>
  <si>
    <t>Дзержинск</t>
  </si>
  <si>
    <t>Маринин Роман</t>
  </si>
  <si>
    <t>Ламзилова Любовь</t>
  </si>
  <si>
    <t xml:space="preserve">Буканов Александр </t>
  </si>
  <si>
    <t>Москва</t>
  </si>
  <si>
    <t xml:space="preserve">Бакин Андрей </t>
  </si>
  <si>
    <t>Андрей Фадеев</t>
  </si>
  <si>
    <t>Казань</t>
  </si>
  <si>
    <t xml:space="preserve">№ стартовый </t>
  </si>
  <si>
    <t>№</t>
  </si>
  <si>
    <t>СТАРТ</t>
  </si>
  <si>
    <t>ФИНИШ</t>
  </si>
  <si>
    <r>
      <rPr>
        <u/>
        <sz val="11"/>
        <color theme="1"/>
        <rFont val="Andalus"/>
        <family val="1"/>
      </rPr>
      <t xml:space="preserve">ФИО                                                           </t>
    </r>
    <r>
      <rPr>
        <sz val="11"/>
        <color theme="1"/>
        <rFont val="Andalus"/>
        <family val="1"/>
      </rPr>
      <t xml:space="preserve"> </t>
    </r>
  </si>
  <si>
    <t>комментарий</t>
  </si>
  <si>
    <t xml:space="preserve">Врач :                                                                      </t>
  </si>
  <si>
    <t xml:space="preserve">Главный судья :                                                      </t>
  </si>
  <si>
    <t xml:space="preserve">тел.                </t>
  </si>
  <si>
    <t xml:space="preserve">участок№       </t>
  </si>
  <si>
    <t>№34</t>
  </si>
  <si>
    <t>№35</t>
  </si>
  <si>
    <t>№36</t>
  </si>
  <si>
    <t>№39</t>
  </si>
  <si>
    <t>№40</t>
  </si>
  <si>
    <t>№41</t>
  </si>
  <si>
    <t>№42</t>
  </si>
  <si>
    <t>№43</t>
  </si>
  <si>
    <t>№44</t>
  </si>
  <si>
    <t>№45</t>
  </si>
  <si>
    <t>№46</t>
  </si>
  <si>
    <t>№47</t>
  </si>
  <si>
    <t>№48</t>
  </si>
  <si>
    <t>№49</t>
  </si>
  <si>
    <t>№50</t>
  </si>
  <si>
    <t>№51</t>
  </si>
  <si>
    <t>№52</t>
  </si>
  <si>
    <t>№53</t>
  </si>
  <si>
    <t>№54</t>
  </si>
  <si>
    <t>№55</t>
  </si>
  <si>
    <t>№56</t>
  </si>
  <si>
    <t>№57</t>
  </si>
  <si>
    <t>№58</t>
  </si>
  <si>
    <t>№59</t>
  </si>
  <si>
    <t>№60</t>
  </si>
  <si>
    <t>№61</t>
  </si>
  <si>
    <t>№62</t>
  </si>
  <si>
    <t>№63</t>
  </si>
  <si>
    <t>№64</t>
  </si>
  <si>
    <t>№65</t>
  </si>
  <si>
    <t>№66</t>
  </si>
  <si>
    <t xml:space="preserve">Власова Надежда </t>
  </si>
  <si>
    <t>Додонов Алексей</t>
  </si>
  <si>
    <t xml:space="preserve">Космынин Алексей </t>
  </si>
  <si>
    <t>Дьяков Максим</t>
  </si>
  <si>
    <t>Протокол эндуро гонки "Малиновое Мини-Эндуро "                       2 этап    30 июня 2013 года</t>
  </si>
  <si>
    <t>Ф.И.О.   Участника.</t>
  </si>
  <si>
    <t xml:space="preserve">Дудко Юрий </t>
  </si>
  <si>
    <t>Велиев Тимур</t>
  </si>
  <si>
    <t>Спиридонов Владимир</t>
  </si>
  <si>
    <t>Жагрин Константин</t>
  </si>
  <si>
    <t>Горбунов Михаил</t>
  </si>
  <si>
    <t>Бакин Андрей</t>
  </si>
  <si>
    <t>Ликин Никита</t>
  </si>
  <si>
    <t>Лесин Антон</t>
  </si>
  <si>
    <t>Герасимов Антон</t>
  </si>
  <si>
    <t>Рогов Михаил</t>
  </si>
  <si>
    <t>Камалутдинов Ильдар</t>
  </si>
  <si>
    <t>Дробышев Александр</t>
  </si>
  <si>
    <t>Истомин Андрей</t>
  </si>
  <si>
    <t>Сагдеев Тимур</t>
  </si>
  <si>
    <t>Струтовщиков Антон</t>
  </si>
  <si>
    <t>Митин Андрей</t>
  </si>
  <si>
    <t>Фурсов Иван</t>
  </si>
  <si>
    <t>Крылатов Алексей</t>
  </si>
  <si>
    <t>Скоболев Роман</t>
  </si>
  <si>
    <t>Антонова Оксана</t>
  </si>
  <si>
    <t>Лоцманов Александр</t>
  </si>
  <si>
    <t/>
  </si>
  <si>
    <t>Ковров</t>
  </si>
  <si>
    <t>б\н</t>
  </si>
  <si>
    <t>0.15.27</t>
  </si>
  <si>
    <t>Главный судья :  Седина Елена</t>
  </si>
  <si>
    <t>Солнечно после дождя t 26C Влажность  90%</t>
  </si>
  <si>
    <t>Истра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</si>
</sst>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F400]h:mm:ss\ AM/PM"/>
    <numFmt numFmtId="165" formatCode="h:mm:ss;@"/>
    <numFmt numFmtId="166" formatCode="[$-419]mmmm\ yyyy;@"/>
    <numFmt numFmtId="167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ndalus"/>
      <family val="1"/>
    </font>
    <font>
      <sz val="12"/>
      <color theme="1"/>
      <name val="Andalus"/>
      <family val="1"/>
    </font>
    <font>
      <sz val="12"/>
      <color theme="1"/>
      <name val="Calibri"/>
      <family val="2"/>
      <scheme val="minor"/>
    </font>
    <font>
      <b/>
      <sz val="11"/>
      <color theme="1"/>
      <name val="Andalus"/>
      <family val="1"/>
    </font>
    <font>
      <b/>
      <sz val="16"/>
      <color theme="1"/>
      <name val="Andalus"/>
      <family val="1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color theme="1"/>
      <name val="Andalus"/>
      <family val="1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u/>
      <sz val="11"/>
      <color theme="1"/>
      <name val="Andalus"/>
      <family val="1"/>
    </font>
    <font>
      <u/>
      <sz val="11"/>
      <color theme="1"/>
      <name val="Calibri"/>
      <family val="2"/>
      <scheme val="minor"/>
    </font>
    <font>
      <b/>
      <sz val="11"/>
      <color theme="0"/>
      <name val="Andalus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/>
    <xf numFmtId="165" fontId="1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/>
    <xf numFmtId="165" fontId="1" fillId="3" borderId="1" xfId="0" applyNumberFormat="1" applyFont="1" applyFill="1" applyBorder="1"/>
    <xf numFmtId="0" fontId="4" fillId="3" borderId="1" xfId="0" applyFont="1" applyFill="1" applyBorder="1" applyAlignment="1">
      <alignment horizontal="center" vertical="center"/>
    </xf>
    <xf numFmtId="0" fontId="1" fillId="4" borderId="1" xfId="0" applyFont="1" applyFill="1" applyBorder="1"/>
    <xf numFmtId="165" fontId="1" fillId="4" borderId="1" xfId="0" applyNumberFormat="1" applyFont="1" applyFill="1" applyBorder="1"/>
    <xf numFmtId="0" fontId="4" fillId="4" borderId="1" xfId="0" applyFont="1" applyFill="1" applyBorder="1" applyAlignment="1">
      <alignment horizontal="center" vertical="center"/>
    </xf>
    <xf numFmtId="0" fontId="1" fillId="5" borderId="1" xfId="0" applyFont="1" applyFill="1" applyBorder="1"/>
    <xf numFmtId="165" fontId="1" fillId="5" borderId="1" xfId="0" applyNumberFormat="1" applyFont="1" applyFill="1" applyBorder="1"/>
    <xf numFmtId="0" fontId="4" fillId="5" borderId="1" xfId="0" applyFont="1" applyFill="1" applyBorder="1" applyAlignment="1">
      <alignment horizontal="center" vertical="center"/>
    </xf>
    <xf numFmtId="0" fontId="1" fillId="6" borderId="1" xfId="0" applyFont="1" applyFill="1" applyBorder="1"/>
    <xf numFmtId="0" fontId="4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" fillId="0" borderId="31" xfId="0" applyFont="1" applyBorder="1"/>
    <xf numFmtId="0" fontId="1" fillId="0" borderId="31" xfId="0" applyFont="1" applyBorder="1" applyAlignment="1">
      <alignment horizontal="center" vertical="center"/>
    </xf>
    <xf numFmtId="165" fontId="1" fillId="0" borderId="31" xfId="0" applyNumberFormat="1" applyFont="1" applyBorder="1"/>
    <xf numFmtId="0" fontId="4" fillId="0" borderId="31" xfId="0" applyFont="1" applyBorder="1" applyAlignment="1">
      <alignment horizontal="center" vertical="center"/>
    </xf>
    <xf numFmtId="0" fontId="4" fillId="6" borderId="31" xfId="0" applyFont="1" applyFill="1" applyBorder="1" applyAlignment="1">
      <alignment horizontal="center" vertical="center"/>
    </xf>
    <xf numFmtId="0" fontId="1" fillId="3" borderId="32" xfId="0" applyFont="1" applyFill="1" applyBorder="1"/>
    <xf numFmtId="0" fontId="1" fillId="3" borderId="32" xfId="0" applyFont="1" applyFill="1" applyBorder="1" applyAlignment="1">
      <alignment horizontal="center" vertical="center"/>
    </xf>
    <xf numFmtId="165" fontId="1" fillId="3" borderId="32" xfId="0" applyNumberFormat="1" applyFont="1" applyFill="1" applyBorder="1"/>
    <xf numFmtId="0" fontId="4" fillId="3" borderId="32" xfId="0" applyFont="1" applyFill="1" applyBorder="1" applyAlignment="1">
      <alignment horizontal="center" vertical="center"/>
    </xf>
    <xf numFmtId="0" fontId="1" fillId="5" borderId="32" xfId="0" applyFont="1" applyFill="1" applyBorder="1"/>
    <xf numFmtId="0" fontId="1" fillId="5" borderId="32" xfId="0" applyFont="1" applyFill="1" applyBorder="1" applyAlignment="1">
      <alignment horizontal="center" vertical="center"/>
    </xf>
    <xf numFmtId="165" fontId="1" fillId="5" borderId="32" xfId="0" applyNumberFormat="1" applyFont="1" applyFill="1" applyBorder="1"/>
    <xf numFmtId="0" fontId="4" fillId="5" borderId="32" xfId="0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1" fontId="1" fillId="0" borderId="31" xfId="0" applyNumberFormat="1" applyFont="1" applyBorder="1" applyAlignment="1">
      <alignment horizontal="center" vertical="center"/>
    </xf>
    <xf numFmtId="1" fontId="1" fillId="3" borderId="32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1" fontId="1" fillId="5" borderId="32" xfId="0" applyNumberFormat="1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49" fontId="1" fillId="0" borderId="0" xfId="0" applyNumberFormat="1" applyFont="1"/>
    <xf numFmtId="0" fontId="1" fillId="0" borderId="36" xfId="0" applyFont="1" applyBorder="1"/>
    <xf numFmtId="0" fontId="1" fillId="0" borderId="30" xfId="0" applyFont="1" applyBorder="1"/>
    <xf numFmtId="0" fontId="1" fillId="0" borderId="37" xfId="0" applyFont="1" applyBorder="1"/>
    <xf numFmtId="0" fontId="1" fillId="0" borderId="22" xfId="0" applyFont="1" applyBorder="1"/>
    <xf numFmtId="0" fontId="1" fillId="0" borderId="23" xfId="0" applyFont="1" applyBorder="1" applyAlignment="1">
      <alignment horizontal="center" vertical="center"/>
    </xf>
    <xf numFmtId="0" fontId="1" fillId="0" borderId="26" xfId="0" applyFont="1" applyBorder="1"/>
    <xf numFmtId="0" fontId="1" fillId="0" borderId="27" xfId="0" applyFont="1" applyBorder="1"/>
    <xf numFmtId="0" fontId="12" fillId="0" borderId="0" xfId="0" applyFont="1"/>
    <xf numFmtId="0" fontId="1" fillId="0" borderId="0" xfId="0" applyFont="1" applyBorder="1"/>
    <xf numFmtId="0" fontId="1" fillId="0" borderId="0" xfId="0" applyFont="1" applyProtection="1">
      <protection hidden="1"/>
    </xf>
    <xf numFmtId="22" fontId="1" fillId="0" borderId="0" xfId="0" applyNumberFormat="1" applyFont="1" applyProtection="1">
      <protection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6" xfId="0" applyFont="1" applyFill="1" applyBorder="1" applyAlignment="1" applyProtection="1">
      <alignment horizontal="center" vertical="center"/>
      <protection hidden="1"/>
    </xf>
    <xf numFmtId="0" fontId="1" fillId="2" borderId="5" xfId="0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1" fillId="0" borderId="18" xfId="0" applyFont="1" applyBorder="1" applyProtection="1">
      <protection hidden="1"/>
    </xf>
    <xf numFmtId="0" fontId="1" fillId="0" borderId="12" xfId="0" applyFont="1" applyBorder="1" applyProtection="1">
      <protection hidden="1"/>
    </xf>
    <xf numFmtId="0" fontId="1" fillId="0" borderId="13" xfId="0" applyFont="1" applyBorder="1" applyProtection="1">
      <protection hidden="1"/>
    </xf>
    <xf numFmtId="1" fontId="1" fillId="0" borderId="25" xfId="0" applyNumberFormat="1" applyFont="1" applyBorder="1" applyAlignment="1" applyProtection="1">
      <alignment horizontal="center" vertical="center"/>
      <protection hidden="1"/>
    </xf>
    <xf numFmtId="166" fontId="1" fillId="0" borderId="18" xfId="0" applyNumberFormat="1" applyFont="1" applyBorder="1" applyAlignment="1" applyProtection="1">
      <alignment horizontal="center" vertical="center"/>
      <protection hidden="1"/>
    </xf>
    <xf numFmtId="0" fontId="4" fillId="0" borderId="25" xfId="0" applyFont="1" applyBorder="1" applyAlignment="1" applyProtection="1">
      <alignment horizontal="center" vertical="center"/>
      <protection hidden="1"/>
    </xf>
    <xf numFmtId="164" fontId="1" fillId="0" borderId="5" xfId="0" applyNumberFormat="1" applyFont="1" applyBorder="1" applyProtection="1">
      <protection hidden="1"/>
    </xf>
    <xf numFmtId="164" fontId="1" fillId="0" borderId="1" xfId="0" applyNumberFormat="1" applyFont="1" applyBorder="1" applyProtection="1">
      <protection hidden="1"/>
    </xf>
    <xf numFmtId="1" fontId="4" fillId="0" borderId="6" xfId="0" applyNumberFormat="1" applyFont="1" applyBorder="1" applyAlignment="1" applyProtection="1">
      <alignment horizontal="center" vertical="center"/>
      <protection hidden="1"/>
    </xf>
    <xf numFmtId="165" fontId="1" fillId="0" borderId="5" xfId="0" applyNumberFormat="1" applyFont="1" applyBorder="1" applyProtection="1">
      <protection hidden="1"/>
    </xf>
    <xf numFmtId="165" fontId="1" fillId="0" borderId="1" xfId="0" applyNumberFormat="1" applyFont="1" applyBorder="1" applyProtection="1">
      <protection hidden="1"/>
    </xf>
    <xf numFmtId="1" fontId="4" fillId="0" borderId="11" xfId="0" applyNumberFormat="1" applyFont="1" applyBorder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1" fillId="2" borderId="19" xfId="0" applyFont="1" applyFill="1" applyBorder="1" applyProtection="1">
      <protection hidden="1"/>
    </xf>
    <xf numFmtId="0" fontId="1" fillId="2" borderId="5" xfId="0" applyFont="1" applyFill="1" applyBorder="1" applyProtection="1">
      <protection hidden="1"/>
    </xf>
    <xf numFmtId="0" fontId="1" fillId="2" borderId="6" xfId="0" applyFont="1" applyFill="1" applyBorder="1" applyProtection="1">
      <protection hidden="1"/>
    </xf>
    <xf numFmtId="1" fontId="1" fillId="2" borderId="26" xfId="0" applyNumberFormat="1" applyFont="1" applyFill="1" applyBorder="1" applyAlignment="1" applyProtection="1">
      <alignment horizontal="center" vertical="center"/>
      <protection hidden="1"/>
    </xf>
    <xf numFmtId="166" fontId="1" fillId="2" borderId="19" xfId="0" applyNumberFormat="1" applyFont="1" applyFill="1" applyBorder="1" applyAlignment="1" applyProtection="1">
      <alignment horizontal="center" vertical="center"/>
      <protection hidden="1"/>
    </xf>
    <xf numFmtId="0" fontId="4" fillId="2" borderId="26" xfId="0" applyFont="1" applyFill="1" applyBorder="1" applyAlignment="1" applyProtection="1">
      <alignment horizontal="center" vertical="center"/>
      <protection hidden="1"/>
    </xf>
    <xf numFmtId="164" fontId="1" fillId="2" borderId="5" xfId="0" applyNumberFormat="1" applyFont="1" applyFill="1" applyBorder="1" applyProtection="1">
      <protection hidden="1"/>
    </xf>
    <xf numFmtId="164" fontId="1" fillId="2" borderId="1" xfId="0" applyNumberFormat="1" applyFont="1" applyFill="1" applyBorder="1" applyProtection="1">
      <protection hidden="1"/>
    </xf>
    <xf numFmtId="1" fontId="4" fillId="2" borderId="6" xfId="0" applyNumberFormat="1" applyFont="1" applyFill="1" applyBorder="1" applyAlignment="1" applyProtection="1">
      <alignment horizontal="center" vertical="center"/>
      <protection hidden="1"/>
    </xf>
    <xf numFmtId="165" fontId="1" fillId="2" borderId="5" xfId="0" applyNumberFormat="1" applyFont="1" applyFill="1" applyBorder="1" applyProtection="1">
      <protection hidden="1"/>
    </xf>
    <xf numFmtId="165" fontId="1" fillId="2" borderId="1" xfId="0" applyNumberFormat="1" applyFont="1" applyFill="1" applyBorder="1" applyProtection="1">
      <protection hidden="1"/>
    </xf>
    <xf numFmtId="1" fontId="4" fillId="2" borderId="11" xfId="0" applyNumberFormat="1" applyFont="1" applyFill="1" applyBorder="1" applyAlignment="1" applyProtection="1">
      <alignment horizontal="center" vertical="center"/>
      <protection hidden="1"/>
    </xf>
    <xf numFmtId="0" fontId="4" fillId="2" borderId="11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center"/>
      <protection hidden="1"/>
    </xf>
    <xf numFmtId="0" fontId="1" fillId="0" borderId="19" xfId="0" applyFont="1" applyBorder="1" applyProtection="1">
      <protection hidden="1"/>
    </xf>
    <xf numFmtId="0" fontId="1" fillId="0" borderId="5" xfId="0" applyFont="1" applyBorder="1" applyProtection="1">
      <protection hidden="1"/>
    </xf>
    <xf numFmtId="0" fontId="1" fillId="0" borderId="6" xfId="0" applyFont="1" applyBorder="1" applyProtection="1">
      <protection hidden="1"/>
    </xf>
    <xf numFmtId="1" fontId="1" fillId="0" borderId="26" xfId="0" applyNumberFormat="1" applyFont="1" applyBorder="1" applyAlignment="1" applyProtection="1">
      <alignment horizontal="center" vertical="center"/>
      <protection hidden="1"/>
    </xf>
    <xf numFmtId="166" fontId="1" fillId="0" borderId="19" xfId="0" applyNumberFormat="1" applyFont="1" applyBorder="1" applyAlignment="1" applyProtection="1">
      <alignment horizontal="center" vertical="center"/>
      <protection hidden="1"/>
    </xf>
    <xf numFmtId="0" fontId="4" fillId="0" borderId="26" xfId="0" applyFont="1" applyBorder="1" applyAlignment="1" applyProtection="1">
      <alignment horizontal="center" vertical="center"/>
      <protection hidden="1"/>
    </xf>
    <xf numFmtId="14" fontId="1" fillId="2" borderId="19" xfId="0" applyNumberFormat="1" applyFont="1" applyFill="1" applyBorder="1" applyProtection="1">
      <protection hidden="1"/>
    </xf>
    <xf numFmtId="164" fontId="1" fillId="0" borderId="5" xfId="0" applyNumberFormat="1" applyFont="1" applyBorder="1" applyAlignment="1" applyProtection="1">
      <alignment horizontal="right"/>
      <protection hidden="1"/>
    </xf>
    <xf numFmtId="0" fontId="14" fillId="0" borderId="6" xfId="0" applyFont="1" applyBorder="1" applyAlignment="1" applyProtection="1">
      <alignment horizontal="center" vertical="center"/>
      <protection hidden="1"/>
    </xf>
    <xf numFmtId="0" fontId="1" fillId="2" borderId="20" xfId="0" applyFont="1" applyFill="1" applyBorder="1" applyProtection="1">
      <protection hidden="1"/>
    </xf>
    <xf numFmtId="0" fontId="1" fillId="2" borderId="7" xfId="0" applyFont="1" applyFill="1" applyBorder="1" applyProtection="1">
      <protection hidden="1"/>
    </xf>
    <xf numFmtId="0" fontId="1" fillId="2" borderId="9" xfId="0" applyFont="1" applyFill="1" applyBorder="1" applyProtection="1">
      <protection hidden="1"/>
    </xf>
    <xf numFmtId="1" fontId="1" fillId="2" borderId="27" xfId="0" applyNumberFormat="1" applyFont="1" applyFill="1" applyBorder="1" applyAlignment="1" applyProtection="1">
      <alignment horizontal="center" vertical="center"/>
      <protection hidden="1"/>
    </xf>
    <xf numFmtId="166" fontId="1" fillId="2" borderId="20" xfId="0" applyNumberFormat="1" applyFont="1" applyFill="1" applyBorder="1" applyAlignment="1" applyProtection="1">
      <alignment horizontal="center" vertical="center"/>
      <protection hidden="1"/>
    </xf>
    <xf numFmtId="0" fontId="4" fillId="2" borderId="27" xfId="0" applyFont="1" applyFill="1" applyBorder="1" applyAlignment="1" applyProtection="1">
      <alignment horizontal="center" vertical="center"/>
      <protection hidden="1"/>
    </xf>
    <xf numFmtId="165" fontId="1" fillId="2" borderId="7" xfId="0" applyNumberFormat="1" applyFont="1" applyFill="1" applyBorder="1" applyProtection="1">
      <protection hidden="1"/>
    </xf>
    <xf numFmtId="165" fontId="1" fillId="2" borderId="8" xfId="0" applyNumberFormat="1" applyFont="1" applyFill="1" applyBorder="1" applyProtection="1">
      <protection hidden="1"/>
    </xf>
    <xf numFmtId="1" fontId="4" fillId="2" borderId="9" xfId="0" applyNumberFormat="1" applyFont="1" applyFill="1" applyBorder="1" applyAlignment="1" applyProtection="1">
      <alignment horizontal="center" vertical="center"/>
      <protection hidden="1"/>
    </xf>
    <xf numFmtId="1" fontId="4" fillId="2" borderId="16" xfId="0" applyNumberFormat="1" applyFont="1" applyFill="1" applyBorder="1" applyAlignment="1" applyProtection="1">
      <alignment horizontal="center" vertical="center"/>
      <protection hidden="1"/>
    </xf>
    <xf numFmtId="164" fontId="1" fillId="2" borderId="7" xfId="0" applyNumberFormat="1" applyFont="1" applyFill="1" applyBorder="1" applyProtection="1">
      <protection hidden="1"/>
    </xf>
    <xf numFmtId="164" fontId="1" fillId="2" borderId="8" xfId="0" applyNumberFormat="1" applyFont="1" applyFill="1" applyBorder="1" applyProtection="1">
      <protection hidden="1"/>
    </xf>
    <xf numFmtId="0" fontId="4" fillId="2" borderId="16" xfId="0" applyFont="1" applyFill="1" applyBorder="1" applyAlignment="1" applyProtection="1">
      <alignment horizontal="center" vertical="center"/>
      <protection hidden="1"/>
    </xf>
    <xf numFmtId="0" fontId="4" fillId="2" borderId="9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166" fontId="1" fillId="0" borderId="25" xfId="0" applyNumberFormat="1" applyFont="1" applyBorder="1" applyAlignment="1" applyProtection="1">
      <alignment horizontal="center" vertical="center"/>
      <protection hidden="1"/>
    </xf>
    <xf numFmtId="0" fontId="4" fillId="0" borderId="34" xfId="0" applyFont="1" applyBorder="1" applyAlignment="1" applyProtection="1">
      <alignment horizontal="center" vertical="center"/>
      <protection hidden="1"/>
    </xf>
    <xf numFmtId="166" fontId="1" fillId="0" borderId="0" xfId="0" applyNumberFormat="1" applyFont="1" applyAlignment="1" applyProtection="1">
      <alignment horizontal="center" vertical="center"/>
      <protection hidden="1"/>
    </xf>
    <xf numFmtId="49" fontId="1" fillId="0" borderId="0" xfId="0" applyNumberFormat="1" applyFont="1" applyProtection="1">
      <protection hidden="1"/>
    </xf>
    <xf numFmtId="166" fontId="1" fillId="0" borderId="0" xfId="0" applyNumberFormat="1" applyFont="1" applyProtection="1">
      <protection hidden="1"/>
    </xf>
    <xf numFmtId="0" fontId="11" fillId="0" borderId="0" xfId="0" applyFont="1" applyProtection="1">
      <protection hidden="1"/>
    </xf>
    <xf numFmtId="0" fontId="1" fillId="0" borderId="25" xfId="0" applyFont="1" applyBorder="1" applyAlignment="1" applyProtection="1">
      <alignment horizontal="center" vertical="center"/>
      <protection hidden="1"/>
    </xf>
    <xf numFmtId="0" fontId="1" fillId="2" borderId="26" xfId="0" applyFont="1" applyFill="1" applyBorder="1" applyAlignment="1" applyProtection="1">
      <alignment horizontal="center" vertical="center"/>
      <protection hidden="1"/>
    </xf>
    <xf numFmtId="0" fontId="1" fillId="0" borderId="26" xfId="0" applyFont="1" applyBorder="1" applyAlignment="1" applyProtection="1">
      <alignment horizontal="center" vertical="center"/>
      <protection hidden="1"/>
    </xf>
    <xf numFmtId="0" fontId="1" fillId="2" borderId="27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protection hidden="1"/>
    </xf>
    <xf numFmtId="0" fontId="0" fillId="2" borderId="17" xfId="0" applyFill="1" applyBorder="1" applyAlignment="1" applyProtection="1">
      <protection hidden="1"/>
    </xf>
    <xf numFmtId="0" fontId="1" fillId="2" borderId="33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2" fillId="2" borderId="21" xfId="0" applyFont="1" applyFill="1" applyBorder="1" applyAlignment="1" applyProtection="1">
      <alignment horizontal="center" vertical="center"/>
      <protection hidden="1"/>
    </xf>
    <xf numFmtId="0" fontId="0" fillId="0" borderId="28" xfId="0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38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3" fillId="2" borderId="9" xfId="0" applyFont="1" applyFill="1" applyBorder="1" applyAlignment="1" applyProtection="1">
      <alignment horizontal="center" vertical="center"/>
      <protection hidden="1"/>
    </xf>
    <xf numFmtId="0" fontId="3" fillId="2" borderId="23" xfId="0" applyFont="1" applyFill="1" applyBorder="1" applyAlignment="1" applyProtection="1">
      <alignment horizontal="center" vertical="center" wrapText="1"/>
      <protection hidden="1"/>
    </xf>
    <xf numFmtId="0" fontId="0" fillId="0" borderId="24" xfId="0" applyBorder="1" applyAlignment="1" applyProtection="1">
      <alignment horizontal="center" vertical="center" wrapText="1"/>
      <protection hidden="1"/>
    </xf>
    <xf numFmtId="0" fontId="3" fillId="2" borderId="14" xfId="0" applyFont="1" applyFill="1" applyBorder="1" applyAlignment="1" applyProtection="1">
      <alignment horizontal="center" vertical="center"/>
      <protection hidden="1"/>
    </xf>
    <xf numFmtId="0" fontId="3" fillId="0" borderId="20" xfId="0" applyFont="1" applyBorder="1" applyAlignment="1" applyProtection="1">
      <alignment horizontal="center" vertical="center"/>
      <protection hidden="1"/>
    </xf>
    <xf numFmtId="0" fontId="2" fillId="2" borderId="23" xfId="0" applyFont="1" applyFill="1" applyBorder="1" applyAlignment="1" applyProtection="1">
      <alignment horizontal="center" vertical="center" wrapText="1"/>
      <protection hidden="1"/>
    </xf>
    <xf numFmtId="0" fontId="3" fillId="2" borderId="24" xfId="0" applyFont="1" applyFill="1" applyBorder="1" applyAlignment="1" applyProtection="1">
      <alignment horizontal="center" vertical="center" wrapText="1"/>
      <protection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0" fillId="2" borderId="15" xfId="0" applyFill="1" applyBorder="1" applyAlignment="1" applyProtection="1"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166" fontId="3" fillId="2" borderId="14" xfId="0" applyNumberFormat="1" applyFont="1" applyFill="1" applyBorder="1" applyAlignment="1" applyProtection="1">
      <alignment horizontal="center" vertical="center"/>
      <protection hidden="1"/>
    </xf>
    <xf numFmtId="166" fontId="3" fillId="0" borderId="20" xfId="0" applyNumberFormat="1" applyFont="1" applyBorder="1" applyAlignment="1" applyProtection="1">
      <alignment horizontal="center" vertical="center"/>
      <protection hidden="1"/>
    </xf>
    <xf numFmtId="0" fontId="5" fillId="0" borderId="29" xfId="0" applyFont="1" applyBorder="1" applyAlignment="1" applyProtection="1">
      <alignment horizontal="center" vertical="center"/>
      <protection hidden="1"/>
    </xf>
    <xf numFmtId="0" fontId="6" fillId="0" borderId="29" xfId="0" applyFont="1" applyBorder="1" applyAlignment="1" applyProtection="1">
      <alignment horizontal="center" vertical="center"/>
      <protection hidden="1"/>
    </xf>
    <xf numFmtId="0" fontId="3" fillId="2" borderId="15" xfId="0" applyFont="1" applyFill="1" applyBorder="1" applyAlignment="1" applyProtection="1">
      <alignment horizontal="center" vertical="center"/>
      <protection hidden="1"/>
    </xf>
    <xf numFmtId="0" fontId="3" fillId="0" borderId="22" xfId="0" applyFont="1" applyBorder="1" applyAlignment="1" applyProtection="1">
      <alignment horizontal="center" vertical="center"/>
      <protection hidden="1"/>
    </xf>
    <xf numFmtId="0" fontId="9" fillId="0" borderId="1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167" fontId="12" fillId="0" borderId="0" xfId="0" applyNumberFormat="1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 wrapText="1"/>
    </xf>
    <xf numFmtId="0" fontId="1" fillId="0" borderId="3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66">
    <dxf>
      <font>
        <b/>
        <i val="0"/>
        <color theme="0"/>
      </font>
      <fill>
        <gradientFill degree="45">
          <stop position="0">
            <color rgb="FF7030A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D5D0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92D05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7030A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90">
          <stop position="0">
            <color rgb="FFD5D0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92D05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type="path" left="0.5" right="0.5" top="0.5" bottom="0.5">
          <stop position="0">
            <color rgb="FF00206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7030A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type="path" left="0.5" right="0.5" top="0.5" bottom="0.5">
          <stop position="0">
            <color rgb="FF00206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7030A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7030A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type="path" left="0.5" right="0.5" top="0.5" bottom="0.5">
          <stop position="0">
            <color rgb="FF00206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7030A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type="path" left="0.5" right="0.5" top="0.5" bottom="0.5">
          <stop position="0">
            <color rgb="FF00206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type="path" left="0.5" right="0.5" top="0.5" bottom="0.5">
          <stop position="0">
            <color rgb="FF00206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7030A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7030A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7030A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7030A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7030A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7030A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7030A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7030A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7030A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7030A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7030A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7030A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7030A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7030A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7030A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7030A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00A400"/>
          </stop>
          <stop position="1">
            <color rgb="FFFF0000"/>
          </stop>
        </gradientFill>
      </fill>
    </dxf>
    <dxf>
      <font>
        <b/>
        <i val="0"/>
        <color theme="0"/>
      </font>
      <fill>
        <gradientFill degree="45">
          <stop position="0">
            <color rgb="FF7030A0"/>
          </stop>
          <stop position="1">
            <color rgb="FFFF0000"/>
          </stop>
        </gradientFill>
      </fill>
    </dxf>
  </dxfs>
  <tableStyles count="0" defaultTableStyle="TableStyleMedium2" defaultPivotStyle="PivotStyleMedium9"/>
  <colors>
    <mruColors>
      <color rgb="FFFF33CC"/>
      <color rgb="FF00FF00"/>
      <color rgb="FF369FB4"/>
      <color rgb="FFD5D000"/>
      <color rgb="FF00A4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AG34"/>
  <sheetViews>
    <sheetView workbookViewId="0">
      <pane xSplit="7" ySplit="3" topLeftCell="AF4" activePane="bottomRight" state="frozen"/>
      <selection activeCell="C1" sqref="C1"/>
      <selection pane="topRight" activeCell="H1" sqref="H1"/>
      <selection pane="bottomLeft" activeCell="C4" sqref="C4"/>
      <selection pane="bottomRight" activeCell="AK36" sqref="AK36"/>
    </sheetView>
  </sheetViews>
  <sheetFormatPr defaultRowHeight="21" x14ac:dyDescent="0.5"/>
  <cols>
    <col min="1" max="1" width="16.7109375" style="54" hidden="1" customWidth="1"/>
    <col min="2" max="2" width="12.5703125" style="54" customWidth="1"/>
    <col min="3" max="3" width="19.42578125" style="54" bestFit="1" customWidth="1"/>
    <col min="4" max="4" width="5.140625" style="54" hidden="1" customWidth="1"/>
    <col min="5" max="5" width="9.140625" style="112" hidden="1" customWidth="1"/>
    <col min="6" max="6" width="15.140625" style="54" hidden="1" customWidth="1"/>
    <col min="7" max="7" width="7.85546875" style="54" customWidth="1"/>
    <col min="8" max="8" width="10.140625" style="54" customWidth="1"/>
    <col min="9" max="18" width="9.140625" style="54" customWidth="1"/>
    <col min="19" max="19" width="9.140625" style="112" customWidth="1"/>
    <col min="20" max="22" width="9.140625" style="54" customWidth="1"/>
    <col min="23" max="23" width="9.140625" style="112" customWidth="1"/>
    <col min="24" max="26" width="9.140625" style="54" customWidth="1"/>
    <col min="27" max="27" width="9.140625" style="112" customWidth="1"/>
    <col min="28" max="30" width="9.140625" style="54" hidden="1" customWidth="1"/>
    <col min="31" max="31" width="9.140625" style="112" hidden="1" customWidth="1"/>
    <col min="32" max="32" width="9.140625" style="54" customWidth="1" collapsed="1"/>
    <col min="33" max="33" width="9.140625" style="54" customWidth="1"/>
    <col min="34" max="16384" width="9.140625" style="54"/>
  </cols>
  <sheetData>
    <row r="1" spans="1:33" ht="28.5" thickBot="1" x14ac:dyDescent="0.55000000000000004">
      <c r="A1" s="129" t="str">
        <f>Эксперты!A1</f>
        <v>г.Нижний Новгород  Протокол эндуро гонки "Малиновое Мини-Эндуро " 2этап    30 июня 2013 года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</row>
    <row r="2" spans="1:33" ht="21" customHeight="1" x14ac:dyDescent="0.5">
      <c r="A2" s="55">
        <f ca="1">NOW()</f>
        <v>41457.994677314811</v>
      </c>
      <c r="B2" s="131" t="s">
        <v>12</v>
      </c>
      <c r="C2" s="133" t="s">
        <v>0</v>
      </c>
      <c r="D2" s="135" t="s">
        <v>7</v>
      </c>
      <c r="E2" s="137" t="s">
        <v>16</v>
      </c>
      <c r="F2" s="139" t="s">
        <v>13</v>
      </c>
      <c r="G2" s="141" t="s">
        <v>23</v>
      </c>
      <c r="H2" s="143" t="s">
        <v>1</v>
      </c>
      <c r="I2" s="143"/>
      <c r="J2" s="143"/>
      <c r="K2" s="144"/>
      <c r="L2" s="123" t="s">
        <v>4</v>
      </c>
      <c r="M2" s="124"/>
      <c r="N2" s="124"/>
      <c r="O2" s="126"/>
      <c r="P2" s="123" t="s">
        <v>5</v>
      </c>
      <c r="Q2" s="124"/>
      <c r="R2" s="125"/>
      <c r="S2" s="126"/>
      <c r="T2" s="123" t="s">
        <v>65</v>
      </c>
      <c r="U2" s="124"/>
      <c r="V2" s="125"/>
      <c r="W2" s="126"/>
      <c r="X2" s="123" t="s">
        <v>66</v>
      </c>
      <c r="Y2" s="124"/>
      <c r="Z2" s="125"/>
      <c r="AA2" s="126"/>
      <c r="AB2" s="123" t="s">
        <v>67</v>
      </c>
      <c r="AC2" s="124"/>
      <c r="AD2" s="125"/>
      <c r="AE2" s="126"/>
      <c r="AF2" s="127" t="s">
        <v>14</v>
      </c>
      <c r="AG2" s="128"/>
    </row>
    <row r="3" spans="1:33" ht="21.75" customHeight="1" thickBot="1" x14ac:dyDescent="0.55000000000000004">
      <c r="B3" s="132"/>
      <c r="C3" s="134"/>
      <c r="D3" s="136"/>
      <c r="E3" s="138"/>
      <c r="F3" s="140"/>
      <c r="G3" s="142"/>
      <c r="H3" s="56" t="s">
        <v>2</v>
      </c>
      <c r="I3" s="57" t="s">
        <v>3</v>
      </c>
      <c r="J3" s="57" t="s">
        <v>6</v>
      </c>
      <c r="K3" s="58" t="s">
        <v>8</v>
      </c>
      <c r="L3" s="59" t="s">
        <v>2</v>
      </c>
      <c r="M3" s="57" t="s">
        <v>3</v>
      </c>
      <c r="N3" s="57" t="s">
        <v>6</v>
      </c>
      <c r="O3" s="60" t="s">
        <v>8</v>
      </c>
      <c r="P3" s="59" t="s">
        <v>2</v>
      </c>
      <c r="Q3" s="57" t="s">
        <v>3</v>
      </c>
      <c r="R3" s="57" t="s">
        <v>6</v>
      </c>
      <c r="S3" s="60" t="s">
        <v>8</v>
      </c>
      <c r="T3" s="59" t="s">
        <v>2</v>
      </c>
      <c r="U3" s="57" t="s">
        <v>3</v>
      </c>
      <c r="V3" s="57" t="s">
        <v>6</v>
      </c>
      <c r="W3" s="60" t="s">
        <v>8</v>
      </c>
      <c r="X3" s="59" t="s">
        <v>2</v>
      </c>
      <c r="Y3" s="57" t="s">
        <v>3</v>
      </c>
      <c r="Z3" s="57" t="s">
        <v>6</v>
      </c>
      <c r="AA3" s="60" t="s">
        <v>8</v>
      </c>
      <c r="AB3" s="59" t="s">
        <v>2</v>
      </c>
      <c r="AC3" s="57" t="s">
        <v>3</v>
      </c>
      <c r="AD3" s="57" t="s">
        <v>6</v>
      </c>
      <c r="AE3" s="60" t="s">
        <v>8</v>
      </c>
      <c r="AF3" s="59" t="s">
        <v>15</v>
      </c>
      <c r="AG3" s="58" t="s">
        <v>8</v>
      </c>
    </row>
    <row r="4" spans="1:33" x14ac:dyDescent="0.5">
      <c r="B4" s="61" t="s">
        <v>17</v>
      </c>
      <c r="C4" s="90" t="s">
        <v>20</v>
      </c>
      <c r="D4" s="91"/>
      <c r="E4" s="64">
        <f ca="1">IF(F4="","",($A$2-F4)/365+0.008)</f>
        <v>37.394286787163871</v>
      </c>
      <c r="F4" s="93">
        <v>27812</v>
      </c>
      <c r="G4" s="114">
        <v>37</v>
      </c>
      <c r="H4" s="67">
        <v>0.53680555555555554</v>
      </c>
      <c r="I4" s="68">
        <v>0.54011574074074076</v>
      </c>
      <c r="J4" s="68">
        <f t="shared" ref="J4:J30" si="0">IF(I4="",10000,(I4-H4))</f>
        <v>3.3101851851852215E-3</v>
      </c>
      <c r="K4" s="69">
        <f>IF(I4="","",RANK(J4,J$4:J$31,1))</f>
        <v>5</v>
      </c>
      <c r="L4" s="67">
        <v>0.55555555555555558</v>
      </c>
      <c r="M4" s="68">
        <v>0.55807870370370372</v>
      </c>
      <c r="N4" s="68">
        <f t="shared" ref="N4:N30" si="1">IF(M4="",10000,(M4-L4))</f>
        <v>2.5231481481481355E-3</v>
      </c>
      <c r="O4" s="69">
        <f>IF(M4="","",RANK(N4,N$4:N$31,1))</f>
        <v>4</v>
      </c>
      <c r="P4" s="67">
        <v>0.57638888888888895</v>
      </c>
      <c r="Q4" s="68">
        <v>0.58028935185185182</v>
      </c>
      <c r="R4" s="68">
        <f t="shared" ref="R4:R30" si="2">IF(Q4="",10000,(Q4-P4))</f>
        <v>3.9004629629628695E-3</v>
      </c>
      <c r="S4" s="69">
        <f>IF(Q4="","",RANK(R4,R$4:R$31,1))</f>
        <v>3</v>
      </c>
      <c r="T4" s="67">
        <v>0.60347222222222219</v>
      </c>
      <c r="U4" s="68">
        <v>0.6057407407407408</v>
      </c>
      <c r="V4" s="68">
        <f t="shared" ref="V4:V30" si="3">IF(U4="",10000,(U4-T4))</f>
        <v>2.2685185185186141E-3</v>
      </c>
      <c r="W4" s="69">
        <f>IF(U4="","",RANK(V4,V$4:V$31,1))</f>
        <v>4</v>
      </c>
      <c r="X4" s="67">
        <v>0.62040509259259258</v>
      </c>
      <c r="Y4" s="68">
        <v>0.62210648148148151</v>
      </c>
      <c r="Z4" s="68">
        <f t="shared" ref="Z4:Z30" si="4">IF(Y4="",10000,(Y4-X4))</f>
        <v>1.7013888888889328E-3</v>
      </c>
      <c r="AA4" s="69">
        <f>IF(Y4="","",RANK(Z4,Z$4:Z$31,1))</f>
        <v>5</v>
      </c>
      <c r="AB4" s="67"/>
      <c r="AC4" s="68"/>
      <c r="AD4" s="68">
        <f t="shared" ref="AD4:AD30" si="5">IF(AC4="",10000,(AC4-AB4))</f>
        <v>10000</v>
      </c>
      <c r="AE4" s="69" t="str">
        <f>IF(AC4="","",RANK(AD4,AD$4:AD$31,1))</f>
        <v/>
      </c>
      <c r="AF4" s="67">
        <f>R4+N4+J4+AD4+Z4+V4</f>
        <v>10000.013703703702</v>
      </c>
      <c r="AG4" s="74">
        <f>IF(H4="","DNS",IF(Y4="","DNF",IF(U4="","DNF",IF(Q4="","DNF",IF(M4="","DNF",IF(I4="","DNF",RANK(AF4,$AF$4:$AF$31,1)))))))</f>
        <v>4</v>
      </c>
    </row>
    <row r="5" spans="1:33" x14ac:dyDescent="0.5">
      <c r="B5" s="75" t="s">
        <v>83</v>
      </c>
      <c r="C5" s="76" t="s">
        <v>82</v>
      </c>
      <c r="D5" s="77"/>
      <c r="E5" s="78">
        <f t="shared" ref="E5:E14" ca="1" si="6">IF(F5="","",($A$2-F5)/365+0.008)</f>
        <v>31.53127308853373</v>
      </c>
      <c r="F5" s="79">
        <v>29952</v>
      </c>
      <c r="G5" s="80">
        <v>19</v>
      </c>
      <c r="H5" s="81">
        <v>0.52847222222222223</v>
      </c>
      <c r="I5" s="82">
        <v>0.53189814814814818</v>
      </c>
      <c r="J5" s="82">
        <f t="shared" si="0"/>
        <v>3.4259259259259434E-3</v>
      </c>
      <c r="K5" s="83">
        <f t="shared" ref="K5:K31" si="7">IF(I5="","",RANK(J5,J$4:J$31,1))</f>
        <v>6</v>
      </c>
      <c r="L5" s="81">
        <v>0.54722222222222217</v>
      </c>
      <c r="M5" s="82">
        <v>0.55069444444444449</v>
      </c>
      <c r="N5" s="82">
        <f t="shared" si="1"/>
        <v>3.4722222222223209E-3</v>
      </c>
      <c r="O5" s="83">
        <f t="shared" ref="O5:O31" si="8">IF(M5="","",RANK(N5,N$4:N$31,1))</f>
        <v>7</v>
      </c>
      <c r="P5" s="81">
        <v>0.57152777777777775</v>
      </c>
      <c r="Q5" s="82">
        <v>0.57601851851851849</v>
      </c>
      <c r="R5" s="82">
        <f t="shared" si="2"/>
        <v>4.4907407407407396E-3</v>
      </c>
      <c r="S5" s="83">
        <f t="shared" ref="S5:S31" si="9">IF(Q5="","",RANK(R5,R$4:R$31,1))</f>
        <v>6</v>
      </c>
      <c r="T5" s="81">
        <v>0.6020833333333333</v>
      </c>
      <c r="U5" s="82">
        <v>0.60498842592592594</v>
      </c>
      <c r="V5" s="82">
        <f t="shared" si="3"/>
        <v>2.9050925925926396E-3</v>
      </c>
      <c r="W5" s="87">
        <f t="shared" ref="W5:W31" si="10">IF(U5="","",RANK(V5,V$4:V$31,1))</f>
        <v>6</v>
      </c>
      <c r="X5" s="81">
        <v>0.62738425925925922</v>
      </c>
      <c r="Y5" s="82">
        <v>0.62967592592592592</v>
      </c>
      <c r="Z5" s="82">
        <f t="shared" si="4"/>
        <v>2.2916666666666918E-3</v>
      </c>
      <c r="AA5" s="87">
        <f t="shared" ref="AA5:AA31" si="11">IF(Y5="","",RANK(Z5,Z$4:Z$31,1))</f>
        <v>6</v>
      </c>
      <c r="AB5" s="81"/>
      <c r="AC5" s="82"/>
      <c r="AD5" s="82">
        <f t="shared" si="5"/>
        <v>10000</v>
      </c>
      <c r="AE5" s="87" t="str">
        <f t="shared" ref="AE5:AE31" si="12">IF(AC5="","",RANK(AD5,AD$4:AD$31,1))</f>
        <v/>
      </c>
      <c r="AF5" s="81">
        <f t="shared" ref="AF5:AF31" si="13">R5+N5+J5+AD5+Z5+V5</f>
        <v>10000.016585648147</v>
      </c>
      <c r="AG5" s="88">
        <f t="shared" ref="AG5:AG31" si="14">IF(H5="","DNS",IF(Y5="","DNF",IF(U5="","DNF",IF(Q5="","DNF",IF(M5="","DNF",IF(I5="","DNF",RANK(AF5,$AF$4:$AF$31,1)))))))</f>
        <v>6</v>
      </c>
    </row>
    <row r="6" spans="1:33" x14ac:dyDescent="0.5">
      <c r="B6" s="61" t="s">
        <v>17</v>
      </c>
      <c r="C6" s="90" t="s">
        <v>129</v>
      </c>
      <c r="D6" s="91"/>
      <c r="E6" s="92">
        <f t="shared" ca="1" si="6"/>
        <v>34.53401281456113</v>
      </c>
      <c r="F6" s="93">
        <v>28856</v>
      </c>
      <c r="G6" s="94"/>
      <c r="H6" s="67"/>
      <c r="I6" s="68"/>
      <c r="J6" s="68">
        <f t="shared" si="0"/>
        <v>10000</v>
      </c>
      <c r="K6" s="69" t="str">
        <f t="shared" si="7"/>
        <v/>
      </c>
      <c r="L6" s="67"/>
      <c r="M6" s="68"/>
      <c r="N6" s="68">
        <f t="shared" si="1"/>
        <v>10000</v>
      </c>
      <c r="O6" s="69" t="str">
        <f t="shared" si="8"/>
        <v/>
      </c>
      <c r="P6" s="67"/>
      <c r="Q6" s="68"/>
      <c r="R6" s="68">
        <f t="shared" si="2"/>
        <v>10000</v>
      </c>
      <c r="S6" s="69" t="str">
        <f t="shared" si="9"/>
        <v/>
      </c>
      <c r="T6" s="67"/>
      <c r="U6" s="68"/>
      <c r="V6" s="68">
        <f t="shared" si="3"/>
        <v>10000</v>
      </c>
      <c r="W6" s="73" t="str">
        <f t="shared" si="10"/>
        <v/>
      </c>
      <c r="X6" s="67"/>
      <c r="Y6" s="68"/>
      <c r="Z6" s="68">
        <f t="shared" si="4"/>
        <v>10000</v>
      </c>
      <c r="AA6" s="73" t="str">
        <f t="shared" si="11"/>
        <v/>
      </c>
      <c r="AB6" s="67"/>
      <c r="AC6" s="68"/>
      <c r="AD6" s="68">
        <f t="shared" si="5"/>
        <v>10000</v>
      </c>
      <c r="AE6" s="73" t="str">
        <f t="shared" si="12"/>
        <v/>
      </c>
      <c r="AF6" s="67">
        <f t="shared" si="13"/>
        <v>60000</v>
      </c>
      <c r="AG6" s="74" t="str">
        <f t="shared" si="14"/>
        <v>DNS</v>
      </c>
    </row>
    <row r="7" spans="1:33" x14ac:dyDescent="0.5">
      <c r="B7" s="75" t="s">
        <v>17</v>
      </c>
      <c r="C7" s="76" t="s">
        <v>130</v>
      </c>
      <c r="D7" s="77"/>
      <c r="E7" s="78">
        <f t="shared" ca="1" si="6"/>
        <v>32.53127308853373</v>
      </c>
      <c r="F7" s="79">
        <v>29587</v>
      </c>
      <c r="G7" s="80">
        <v>18</v>
      </c>
      <c r="H7" s="81">
        <v>0.53819444444444442</v>
      </c>
      <c r="I7" s="82">
        <v>0.54097222222222219</v>
      </c>
      <c r="J7" s="82">
        <f t="shared" si="0"/>
        <v>2.7777777777777679E-3</v>
      </c>
      <c r="K7" s="83">
        <f t="shared" si="7"/>
        <v>1</v>
      </c>
      <c r="L7" s="81">
        <v>0.55694444444444446</v>
      </c>
      <c r="M7" s="82">
        <v>0.55929398148148146</v>
      </c>
      <c r="N7" s="82">
        <f t="shared" si="1"/>
        <v>2.3495370370369972E-3</v>
      </c>
      <c r="O7" s="83">
        <f t="shared" si="8"/>
        <v>2</v>
      </c>
      <c r="P7" s="81">
        <v>0.5756944444444444</v>
      </c>
      <c r="Q7" s="82">
        <v>0.57896990740740739</v>
      </c>
      <c r="R7" s="82">
        <f t="shared" si="2"/>
        <v>3.2754629629629939E-3</v>
      </c>
      <c r="S7" s="83">
        <f t="shared" si="9"/>
        <v>1</v>
      </c>
      <c r="T7" s="81">
        <v>0.59097222222222223</v>
      </c>
      <c r="U7" s="82">
        <v>0.59280092592592593</v>
      </c>
      <c r="V7" s="82">
        <f t="shared" si="3"/>
        <v>1.8287037037036935E-3</v>
      </c>
      <c r="W7" s="87">
        <f t="shared" si="10"/>
        <v>1</v>
      </c>
      <c r="X7" s="81">
        <v>0.60071759259259261</v>
      </c>
      <c r="Y7" s="82">
        <v>0.60215277777777776</v>
      </c>
      <c r="Z7" s="82">
        <f t="shared" si="4"/>
        <v>1.4351851851851505E-3</v>
      </c>
      <c r="AA7" s="87">
        <f t="shared" si="11"/>
        <v>2</v>
      </c>
      <c r="AB7" s="81"/>
      <c r="AC7" s="82"/>
      <c r="AD7" s="82">
        <f t="shared" si="5"/>
        <v>10000</v>
      </c>
      <c r="AE7" s="87" t="str">
        <f t="shared" si="12"/>
        <v/>
      </c>
      <c r="AF7" s="81">
        <f t="shared" si="13"/>
        <v>10000.011666666667</v>
      </c>
      <c r="AG7" s="88">
        <f t="shared" si="14"/>
        <v>1</v>
      </c>
    </row>
    <row r="8" spans="1:33" x14ac:dyDescent="0.5">
      <c r="B8" s="89" t="s">
        <v>83</v>
      </c>
      <c r="C8" s="62" t="s">
        <v>134</v>
      </c>
      <c r="D8" s="63"/>
      <c r="E8" s="92">
        <f t="shared" ca="1" si="6"/>
        <v>33.53401281456113</v>
      </c>
      <c r="F8" s="65">
        <v>29221</v>
      </c>
      <c r="G8" s="94">
        <v>3</v>
      </c>
      <c r="H8" s="67">
        <v>0.52986111111111112</v>
      </c>
      <c r="I8" s="68">
        <v>0.53315972222222219</v>
      </c>
      <c r="J8" s="68">
        <f t="shared" si="0"/>
        <v>3.2986111111110716E-3</v>
      </c>
      <c r="K8" s="69">
        <f t="shared" si="7"/>
        <v>4</v>
      </c>
      <c r="L8" s="67">
        <v>0.54861111111111105</v>
      </c>
      <c r="M8" s="68">
        <v>0.55128472222222225</v>
      </c>
      <c r="N8" s="68">
        <f t="shared" si="1"/>
        <v>2.673611111111196E-3</v>
      </c>
      <c r="O8" s="69">
        <f t="shared" si="8"/>
        <v>5</v>
      </c>
      <c r="P8" s="67">
        <v>0.57291666666666663</v>
      </c>
      <c r="Q8" s="68">
        <v>0.57685185185185184</v>
      </c>
      <c r="R8" s="68">
        <f t="shared" si="2"/>
        <v>3.9351851851852082E-3</v>
      </c>
      <c r="S8" s="69">
        <f t="shared" si="9"/>
        <v>4</v>
      </c>
      <c r="T8" s="67">
        <v>0.60625000000000007</v>
      </c>
      <c r="U8" s="68">
        <v>0.60848379629629623</v>
      </c>
      <c r="V8" s="68">
        <f t="shared" si="3"/>
        <v>2.2337962962961644E-3</v>
      </c>
      <c r="W8" s="73">
        <f t="shared" si="10"/>
        <v>3</v>
      </c>
      <c r="X8" s="67">
        <v>0.62877314814814811</v>
      </c>
      <c r="Y8" s="68">
        <v>0.63032407407407409</v>
      </c>
      <c r="Z8" s="68">
        <f t="shared" si="4"/>
        <v>1.5509259259259833E-3</v>
      </c>
      <c r="AA8" s="73">
        <f t="shared" si="11"/>
        <v>3</v>
      </c>
      <c r="AB8" s="67"/>
      <c r="AC8" s="68"/>
      <c r="AD8" s="68">
        <f t="shared" si="5"/>
        <v>10000</v>
      </c>
      <c r="AE8" s="73" t="str">
        <f t="shared" si="12"/>
        <v/>
      </c>
      <c r="AF8" s="67">
        <f t="shared" si="13"/>
        <v>10000.013692129631</v>
      </c>
      <c r="AG8" s="74">
        <f t="shared" si="14"/>
        <v>3</v>
      </c>
    </row>
    <row r="9" spans="1:33" x14ac:dyDescent="0.5">
      <c r="B9" s="75" t="s">
        <v>17</v>
      </c>
      <c r="C9" s="76" t="s">
        <v>135</v>
      </c>
      <c r="D9" s="77"/>
      <c r="E9" s="78">
        <f t="shared" ca="1" si="6"/>
        <v>34.53401281456113</v>
      </c>
      <c r="F9" s="79">
        <v>28856</v>
      </c>
      <c r="G9" s="80">
        <v>13</v>
      </c>
      <c r="H9" s="81">
        <v>0.53541666666666665</v>
      </c>
      <c r="I9" s="82">
        <v>0.53869212962962965</v>
      </c>
      <c r="J9" s="82">
        <f t="shared" si="0"/>
        <v>3.2754629629629939E-3</v>
      </c>
      <c r="K9" s="83">
        <f t="shared" si="7"/>
        <v>3</v>
      </c>
      <c r="L9" s="81">
        <v>0.5541666666666667</v>
      </c>
      <c r="M9" s="82">
        <v>0.55688657407407405</v>
      </c>
      <c r="N9" s="82">
        <f t="shared" si="1"/>
        <v>2.7199074074073515E-3</v>
      </c>
      <c r="O9" s="83">
        <f t="shared" si="8"/>
        <v>6</v>
      </c>
      <c r="P9" s="81">
        <v>0.5805555555555556</v>
      </c>
      <c r="Q9" s="82">
        <v>0.58449074074074081</v>
      </c>
      <c r="R9" s="82">
        <f t="shared" si="2"/>
        <v>3.9351851851852082E-3</v>
      </c>
      <c r="S9" s="83">
        <f t="shared" si="9"/>
        <v>4</v>
      </c>
      <c r="T9" s="81">
        <v>0.60902777777777783</v>
      </c>
      <c r="U9" s="82">
        <v>0.61157407407407405</v>
      </c>
      <c r="V9" s="82">
        <f t="shared" si="3"/>
        <v>2.5462962962962132E-3</v>
      </c>
      <c r="W9" s="87">
        <f t="shared" si="10"/>
        <v>5</v>
      </c>
      <c r="X9" s="81">
        <v>0.63015046296296295</v>
      </c>
      <c r="Y9" s="82">
        <v>0.6318287037037037</v>
      </c>
      <c r="Z9" s="82">
        <f t="shared" si="4"/>
        <v>1.678240740740744E-3</v>
      </c>
      <c r="AA9" s="87">
        <f t="shared" si="11"/>
        <v>4</v>
      </c>
      <c r="AB9" s="81"/>
      <c r="AC9" s="82"/>
      <c r="AD9" s="82">
        <f t="shared" si="5"/>
        <v>10000</v>
      </c>
      <c r="AE9" s="87" t="str">
        <f t="shared" si="12"/>
        <v/>
      </c>
      <c r="AF9" s="81">
        <f t="shared" si="13"/>
        <v>10000.014155092593</v>
      </c>
      <c r="AG9" s="88">
        <f t="shared" si="14"/>
        <v>5</v>
      </c>
    </row>
    <row r="10" spans="1:33" x14ac:dyDescent="0.5">
      <c r="B10" s="89" t="s">
        <v>83</v>
      </c>
      <c r="C10" s="90" t="s">
        <v>77</v>
      </c>
      <c r="D10" s="91"/>
      <c r="E10" s="92">
        <f t="shared" ca="1" si="6"/>
        <v>33.53401281456113</v>
      </c>
      <c r="F10" s="93">
        <v>29221</v>
      </c>
      <c r="G10" s="94">
        <v>17</v>
      </c>
      <c r="H10" s="67">
        <v>0.5395833333333333</v>
      </c>
      <c r="I10" s="68">
        <v>0.54270833333333335</v>
      </c>
      <c r="J10" s="68">
        <f t="shared" si="0"/>
        <v>3.1250000000000444E-3</v>
      </c>
      <c r="K10" s="69">
        <f t="shared" si="7"/>
        <v>2</v>
      </c>
      <c r="L10" s="67">
        <v>0.55833333333333335</v>
      </c>
      <c r="M10" s="68">
        <v>0.56082175925925926</v>
      </c>
      <c r="N10" s="68">
        <f t="shared" si="1"/>
        <v>2.4884259259259078E-3</v>
      </c>
      <c r="O10" s="69">
        <f t="shared" si="8"/>
        <v>3</v>
      </c>
      <c r="P10" s="67">
        <v>0.58194444444444449</v>
      </c>
      <c r="Q10" s="68">
        <v>0.58561342592592591</v>
      </c>
      <c r="R10" s="68">
        <f t="shared" si="2"/>
        <v>3.6689814814814259E-3</v>
      </c>
      <c r="S10" s="69">
        <f t="shared" si="9"/>
        <v>2</v>
      </c>
      <c r="T10" s="67">
        <v>0.60486111111111118</v>
      </c>
      <c r="U10" s="68">
        <v>0.60693287037037036</v>
      </c>
      <c r="V10" s="68">
        <f t="shared" si="3"/>
        <v>2.071759259259176E-3</v>
      </c>
      <c r="W10" s="73">
        <f t="shared" si="10"/>
        <v>2</v>
      </c>
      <c r="X10" s="67">
        <v>0.62180555555555561</v>
      </c>
      <c r="Y10" s="68">
        <v>0.6231944444444445</v>
      </c>
      <c r="Z10" s="68">
        <f t="shared" si="4"/>
        <v>1.388888888888884E-3</v>
      </c>
      <c r="AA10" s="73">
        <f t="shared" si="11"/>
        <v>1</v>
      </c>
      <c r="AB10" s="67"/>
      <c r="AC10" s="68"/>
      <c r="AD10" s="68">
        <f t="shared" si="5"/>
        <v>10000</v>
      </c>
      <c r="AE10" s="73" t="str">
        <f t="shared" si="12"/>
        <v/>
      </c>
      <c r="AF10" s="67">
        <f t="shared" si="13"/>
        <v>10000.012743055557</v>
      </c>
      <c r="AG10" s="74">
        <f t="shared" si="14"/>
        <v>2</v>
      </c>
    </row>
    <row r="11" spans="1:33" x14ac:dyDescent="0.5">
      <c r="B11" s="75" t="s">
        <v>156</v>
      </c>
      <c r="C11" s="76" t="s">
        <v>137</v>
      </c>
      <c r="D11" s="77"/>
      <c r="E11" s="78">
        <f t="shared" ca="1" si="6"/>
        <v>34.53401281456113</v>
      </c>
      <c r="F11" s="79">
        <v>28856</v>
      </c>
      <c r="G11" s="80">
        <v>5</v>
      </c>
      <c r="H11" s="81">
        <v>0.53263888888888888</v>
      </c>
      <c r="I11" s="82">
        <v>0.53635416666666669</v>
      </c>
      <c r="J11" s="82">
        <f t="shared" si="0"/>
        <v>3.7152777777778034E-3</v>
      </c>
      <c r="K11" s="83">
        <f t="shared" si="7"/>
        <v>7</v>
      </c>
      <c r="L11" s="81">
        <v>0.55208333333333337</v>
      </c>
      <c r="M11" s="82">
        <v>0.55432870370370368</v>
      </c>
      <c r="N11" s="82">
        <f t="shared" si="1"/>
        <v>2.2453703703703143E-3</v>
      </c>
      <c r="O11" s="83">
        <f t="shared" si="8"/>
        <v>1</v>
      </c>
      <c r="P11" s="81">
        <v>0.57777777777777783</v>
      </c>
      <c r="Q11" s="82"/>
      <c r="R11" s="82">
        <f t="shared" si="2"/>
        <v>10000</v>
      </c>
      <c r="S11" s="83" t="str">
        <f t="shared" si="9"/>
        <v/>
      </c>
      <c r="T11" s="81"/>
      <c r="U11" s="82"/>
      <c r="V11" s="82">
        <f t="shared" si="3"/>
        <v>10000</v>
      </c>
      <c r="W11" s="87" t="str">
        <f t="shared" si="10"/>
        <v/>
      </c>
      <c r="X11" s="81"/>
      <c r="Y11" s="82"/>
      <c r="Z11" s="82">
        <f t="shared" si="4"/>
        <v>10000</v>
      </c>
      <c r="AA11" s="87" t="str">
        <f t="shared" si="11"/>
        <v/>
      </c>
      <c r="AB11" s="81"/>
      <c r="AC11" s="82"/>
      <c r="AD11" s="82">
        <f t="shared" si="5"/>
        <v>10000</v>
      </c>
      <c r="AE11" s="87" t="str">
        <f t="shared" si="12"/>
        <v/>
      </c>
      <c r="AF11" s="81">
        <f t="shared" si="13"/>
        <v>40000.005960648152</v>
      </c>
      <c r="AG11" s="88" t="str">
        <f t="shared" si="14"/>
        <v>DNF</v>
      </c>
    </row>
    <row r="12" spans="1:33" x14ac:dyDescent="0.5">
      <c r="B12" s="89"/>
      <c r="C12" s="90"/>
      <c r="D12" s="91"/>
      <c r="E12" s="92" t="str">
        <f t="shared" si="6"/>
        <v/>
      </c>
      <c r="F12" s="93"/>
      <c r="G12" s="94"/>
      <c r="H12" s="67"/>
      <c r="I12" s="68"/>
      <c r="J12" s="68">
        <f t="shared" si="0"/>
        <v>10000</v>
      </c>
      <c r="K12" s="69" t="str">
        <f t="shared" si="7"/>
        <v/>
      </c>
      <c r="L12" s="67"/>
      <c r="M12" s="68"/>
      <c r="N12" s="68">
        <f t="shared" si="1"/>
        <v>10000</v>
      </c>
      <c r="O12" s="69" t="str">
        <f t="shared" si="8"/>
        <v/>
      </c>
      <c r="P12" s="67"/>
      <c r="Q12" s="68"/>
      <c r="R12" s="68">
        <f t="shared" si="2"/>
        <v>10000</v>
      </c>
      <c r="S12" s="69" t="str">
        <f t="shared" si="9"/>
        <v/>
      </c>
      <c r="T12" s="67"/>
      <c r="U12" s="68"/>
      <c r="V12" s="68">
        <f t="shared" si="3"/>
        <v>10000</v>
      </c>
      <c r="W12" s="73" t="str">
        <f t="shared" si="10"/>
        <v/>
      </c>
      <c r="X12" s="67"/>
      <c r="Y12" s="68"/>
      <c r="Z12" s="68">
        <f t="shared" si="4"/>
        <v>10000</v>
      </c>
      <c r="AA12" s="73" t="str">
        <f t="shared" si="11"/>
        <v/>
      </c>
      <c r="AB12" s="67"/>
      <c r="AC12" s="68"/>
      <c r="AD12" s="68">
        <f t="shared" si="5"/>
        <v>10000</v>
      </c>
      <c r="AE12" s="73" t="str">
        <f t="shared" si="12"/>
        <v/>
      </c>
      <c r="AF12" s="67">
        <f t="shared" si="13"/>
        <v>60000</v>
      </c>
      <c r="AG12" s="74" t="str">
        <f t="shared" si="14"/>
        <v>DNS</v>
      </c>
    </row>
    <row r="13" spans="1:33" hidden="1" x14ac:dyDescent="0.5">
      <c r="B13" s="75"/>
      <c r="C13" s="76"/>
      <c r="D13" s="77"/>
      <c r="E13" s="78" t="str">
        <f t="shared" si="6"/>
        <v/>
      </c>
      <c r="F13" s="79"/>
      <c r="G13" s="80"/>
      <c r="H13" s="81"/>
      <c r="I13" s="82"/>
      <c r="J13" s="82">
        <f t="shared" si="0"/>
        <v>10000</v>
      </c>
      <c r="K13" s="83" t="str">
        <f t="shared" si="7"/>
        <v/>
      </c>
      <c r="L13" s="81"/>
      <c r="M13" s="82"/>
      <c r="N13" s="82">
        <f t="shared" si="1"/>
        <v>10000</v>
      </c>
      <c r="O13" s="83" t="str">
        <f t="shared" si="8"/>
        <v/>
      </c>
      <c r="P13" s="81"/>
      <c r="Q13" s="82"/>
      <c r="R13" s="82">
        <f t="shared" si="2"/>
        <v>10000</v>
      </c>
      <c r="S13" s="83" t="str">
        <f t="shared" si="9"/>
        <v/>
      </c>
      <c r="T13" s="81"/>
      <c r="U13" s="82"/>
      <c r="V13" s="82">
        <f t="shared" si="3"/>
        <v>10000</v>
      </c>
      <c r="W13" s="87" t="str">
        <f t="shared" si="10"/>
        <v/>
      </c>
      <c r="X13" s="81"/>
      <c r="Y13" s="82"/>
      <c r="Z13" s="82">
        <f t="shared" si="4"/>
        <v>10000</v>
      </c>
      <c r="AA13" s="87" t="str">
        <f t="shared" si="11"/>
        <v/>
      </c>
      <c r="AB13" s="81"/>
      <c r="AC13" s="82"/>
      <c r="AD13" s="82">
        <f t="shared" si="5"/>
        <v>10000</v>
      </c>
      <c r="AE13" s="87" t="str">
        <f t="shared" si="12"/>
        <v/>
      </c>
      <c r="AF13" s="81">
        <f t="shared" si="13"/>
        <v>60000</v>
      </c>
      <c r="AG13" s="88" t="str">
        <f t="shared" si="14"/>
        <v>DNS</v>
      </c>
    </row>
    <row r="14" spans="1:33" hidden="1" x14ac:dyDescent="0.5">
      <c r="B14" s="89"/>
      <c r="C14" s="90"/>
      <c r="D14" s="91"/>
      <c r="E14" s="92" t="str">
        <f t="shared" si="6"/>
        <v/>
      </c>
      <c r="F14" s="93"/>
      <c r="G14" s="94"/>
      <c r="H14" s="67"/>
      <c r="I14" s="68"/>
      <c r="J14" s="68">
        <f t="shared" si="0"/>
        <v>10000</v>
      </c>
      <c r="K14" s="69" t="str">
        <f t="shared" si="7"/>
        <v/>
      </c>
      <c r="L14" s="67"/>
      <c r="M14" s="68"/>
      <c r="N14" s="68">
        <f t="shared" si="1"/>
        <v>10000</v>
      </c>
      <c r="O14" s="69" t="str">
        <f t="shared" si="8"/>
        <v/>
      </c>
      <c r="P14" s="67"/>
      <c r="Q14" s="68"/>
      <c r="R14" s="68">
        <f t="shared" si="2"/>
        <v>10000</v>
      </c>
      <c r="S14" s="69" t="str">
        <f t="shared" si="9"/>
        <v/>
      </c>
      <c r="T14" s="67"/>
      <c r="U14" s="68"/>
      <c r="V14" s="68">
        <f t="shared" si="3"/>
        <v>10000</v>
      </c>
      <c r="W14" s="73" t="str">
        <f t="shared" si="10"/>
        <v/>
      </c>
      <c r="X14" s="67"/>
      <c r="Y14" s="68"/>
      <c r="Z14" s="68">
        <f t="shared" si="4"/>
        <v>10000</v>
      </c>
      <c r="AA14" s="73" t="str">
        <f t="shared" si="11"/>
        <v/>
      </c>
      <c r="AB14" s="67"/>
      <c r="AC14" s="68"/>
      <c r="AD14" s="68">
        <f t="shared" si="5"/>
        <v>10000</v>
      </c>
      <c r="AE14" s="73" t="str">
        <f t="shared" si="12"/>
        <v/>
      </c>
      <c r="AF14" s="67">
        <f t="shared" si="13"/>
        <v>60000</v>
      </c>
      <c r="AG14" s="74" t="str">
        <f t="shared" si="14"/>
        <v>DNS</v>
      </c>
    </row>
    <row r="15" spans="1:33" hidden="1" x14ac:dyDescent="0.5">
      <c r="B15" s="75"/>
      <c r="C15" s="76"/>
      <c r="D15" s="77"/>
      <c r="E15" s="78"/>
      <c r="F15" s="79"/>
      <c r="G15" s="80"/>
      <c r="H15" s="81"/>
      <c r="I15" s="82"/>
      <c r="J15" s="82">
        <f t="shared" si="0"/>
        <v>10000</v>
      </c>
      <c r="K15" s="83" t="str">
        <f t="shared" si="7"/>
        <v/>
      </c>
      <c r="L15" s="81"/>
      <c r="M15" s="82"/>
      <c r="N15" s="82">
        <f t="shared" si="1"/>
        <v>10000</v>
      </c>
      <c r="O15" s="83" t="str">
        <f t="shared" si="8"/>
        <v/>
      </c>
      <c r="P15" s="81"/>
      <c r="Q15" s="82"/>
      <c r="R15" s="82">
        <f t="shared" si="2"/>
        <v>10000</v>
      </c>
      <c r="S15" s="83" t="str">
        <f t="shared" si="9"/>
        <v/>
      </c>
      <c r="T15" s="81"/>
      <c r="U15" s="82"/>
      <c r="V15" s="82">
        <f t="shared" si="3"/>
        <v>10000</v>
      </c>
      <c r="W15" s="87" t="str">
        <f t="shared" si="10"/>
        <v/>
      </c>
      <c r="X15" s="81"/>
      <c r="Y15" s="82"/>
      <c r="Z15" s="82">
        <f t="shared" si="4"/>
        <v>10000</v>
      </c>
      <c r="AA15" s="87" t="str">
        <f t="shared" si="11"/>
        <v/>
      </c>
      <c r="AB15" s="81"/>
      <c r="AC15" s="82"/>
      <c r="AD15" s="82">
        <f t="shared" si="5"/>
        <v>10000</v>
      </c>
      <c r="AE15" s="87" t="str">
        <f t="shared" si="12"/>
        <v/>
      </c>
      <c r="AF15" s="81">
        <f t="shared" si="13"/>
        <v>60000</v>
      </c>
      <c r="AG15" s="88" t="str">
        <f t="shared" si="14"/>
        <v>DNS</v>
      </c>
    </row>
    <row r="16" spans="1:33" hidden="1" x14ac:dyDescent="0.5">
      <c r="B16" s="89"/>
      <c r="C16" s="90"/>
      <c r="D16" s="91"/>
      <c r="E16" s="92"/>
      <c r="F16" s="93"/>
      <c r="G16" s="94"/>
      <c r="H16" s="67"/>
      <c r="I16" s="68"/>
      <c r="J16" s="68">
        <f t="shared" si="0"/>
        <v>10000</v>
      </c>
      <c r="K16" s="69" t="str">
        <f t="shared" si="7"/>
        <v/>
      </c>
      <c r="L16" s="67"/>
      <c r="M16" s="68"/>
      <c r="N16" s="68">
        <f t="shared" si="1"/>
        <v>10000</v>
      </c>
      <c r="O16" s="69" t="str">
        <f t="shared" si="8"/>
        <v/>
      </c>
      <c r="P16" s="67"/>
      <c r="Q16" s="68"/>
      <c r="R16" s="68">
        <f t="shared" si="2"/>
        <v>10000</v>
      </c>
      <c r="S16" s="69" t="str">
        <f t="shared" si="9"/>
        <v/>
      </c>
      <c r="T16" s="67"/>
      <c r="U16" s="68"/>
      <c r="V16" s="68">
        <f t="shared" si="3"/>
        <v>10000</v>
      </c>
      <c r="W16" s="73" t="str">
        <f t="shared" si="10"/>
        <v/>
      </c>
      <c r="X16" s="67"/>
      <c r="Y16" s="68"/>
      <c r="Z16" s="68">
        <f t="shared" si="4"/>
        <v>10000</v>
      </c>
      <c r="AA16" s="73" t="str">
        <f t="shared" si="11"/>
        <v/>
      </c>
      <c r="AB16" s="67"/>
      <c r="AC16" s="68"/>
      <c r="AD16" s="68">
        <f t="shared" si="5"/>
        <v>10000</v>
      </c>
      <c r="AE16" s="73" t="str">
        <f t="shared" si="12"/>
        <v/>
      </c>
      <c r="AF16" s="67">
        <f t="shared" si="13"/>
        <v>60000</v>
      </c>
      <c r="AG16" s="74" t="str">
        <f t="shared" si="14"/>
        <v>DNS</v>
      </c>
    </row>
    <row r="17" spans="2:33" hidden="1" x14ac:dyDescent="0.5">
      <c r="B17" s="75"/>
      <c r="C17" s="76"/>
      <c r="D17" s="77"/>
      <c r="E17" s="78"/>
      <c r="F17" s="79"/>
      <c r="G17" s="80"/>
      <c r="H17" s="81"/>
      <c r="I17" s="82"/>
      <c r="J17" s="82">
        <f t="shared" si="0"/>
        <v>10000</v>
      </c>
      <c r="K17" s="83" t="str">
        <f t="shared" si="7"/>
        <v/>
      </c>
      <c r="L17" s="81"/>
      <c r="M17" s="82"/>
      <c r="N17" s="82">
        <f t="shared" si="1"/>
        <v>10000</v>
      </c>
      <c r="O17" s="83" t="str">
        <f t="shared" si="8"/>
        <v/>
      </c>
      <c r="P17" s="81"/>
      <c r="Q17" s="82"/>
      <c r="R17" s="82">
        <f t="shared" si="2"/>
        <v>10000</v>
      </c>
      <c r="S17" s="83" t="str">
        <f t="shared" si="9"/>
        <v/>
      </c>
      <c r="T17" s="81"/>
      <c r="U17" s="82"/>
      <c r="V17" s="82">
        <f t="shared" si="3"/>
        <v>10000</v>
      </c>
      <c r="W17" s="87" t="str">
        <f t="shared" si="10"/>
        <v/>
      </c>
      <c r="X17" s="81"/>
      <c r="Y17" s="82"/>
      <c r="Z17" s="82">
        <f t="shared" si="4"/>
        <v>10000</v>
      </c>
      <c r="AA17" s="87" t="str">
        <f t="shared" si="11"/>
        <v/>
      </c>
      <c r="AB17" s="81"/>
      <c r="AC17" s="82"/>
      <c r="AD17" s="82">
        <f t="shared" si="5"/>
        <v>10000</v>
      </c>
      <c r="AE17" s="87" t="str">
        <f t="shared" si="12"/>
        <v/>
      </c>
      <c r="AF17" s="81">
        <f t="shared" si="13"/>
        <v>60000</v>
      </c>
      <c r="AG17" s="88" t="str">
        <f t="shared" si="14"/>
        <v>DNS</v>
      </c>
    </row>
    <row r="18" spans="2:33" hidden="1" x14ac:dyDescent="0.5">
      <c r="B18" s="89"/>
      <c r="C18" s="90"/>
      <c r="D18" s="91"/>
      <c r="E18" s="92"/>
      <c r="F18" s="93"/>
      <c r="G18" s="94"/>
      <c r="H18" s="67"/>
      <c r="I18" s="68"/>
      <c r="J18" s="68">
        <f t="shared" si="0"/>
        <v>10000</v>
      </c>
      <c r="K18" s="69" t="str">
        <f t="shared" si="7"/>
        <v/>
      </c>
      <c r="L18" s="67"/>
      <c r="M18" s="68"/>
      <c r="N18" s="68">
        <f t="shared" si="1"/>
        <v>10000</v>
      </c>
      <c r="O18" s="69" t="str">
        <f t="shared" si="8"/>
        <v/>
      </c>
      <c r="P18" s="67"/>
      <c r="Q18" s="68"/>
      <c r="R18" s="68">
        <f t="shared" si="2"/>
        <v>10000</v>
      </c>
      <c r="S18" s="69" t="str">
        <f t="shared" si="9"/>
        <v/>
      </c>
      <c r="T18" s="67"/>
      <c r="U18" s="68"/>
      <c r="V18" s="68">
        <f t="shared" si="3"/>
        <v>10000</v>
      </c>
      <c r="W18" s="73" t="str">
        <f t="shared" si="10"/>
        <v/>
      </c>
      <c r="X18" s="67"/>
      <c r="Y18" s="68"/>
      <c r="Z18" s="68">
        <f t="shared" si="4"/>
        <v>10000</v>
      </c>
      <c r="AA18" s="73" t="str">
        <f t="shared" si="11"/>
        <v/>
      </c>
      <c r="AB18" s="67"/>
      <c r="AC18" s="68"/>
      <c r="AD18" s="68">
        <f t="shared" si="5"/>
        <v>10000</v>
      </c>
      <c r="AE18" s="73" t="str">
        <f t="shared" si="12"/>
        <v/>
      </c>
      <c r="AF18" s="67">
        <f t="shared" si="13"/>
        <v>60000</v>
      </c>
      <c r="AG18" s="74" t="str">
        <f t="shared" si="14"/>
        <v>DNS</v>
      </c>
    </row>
    <row r="19" spans="2:33" hidden="1" x14ac:dyDescent="0.5">
      <c r="B19" s="75"/>
      <c r="C19" s="76"/>
      <c r="D19" s="77"/>
      <c r="E19" s="78"/>
      <c r="F19" s="79"/>
      <c r="G19" s="80"/>
      <c r="H19" s="81"/>
      <c r="I19" s="82"/>
      <c r="J19" s="82">
        <f t="shared" si="0"/>
        <v>10000</v>
      </c>
      <c r="K19" s="83" t="str">
        <f t="shared" si="7"/>
        <v/>
      </c>
      <c r="L19" s="81"/>
      <c r="M19" s="82"/>
      <c r="N19" s="82">
        <f t="shared" si="1"/>
        <v>10000</v>
      </c>
      <c r="O19" s="83" t="str">
        <f t="shared" si="8"/>
        <v/>
      </c>
      <c r="P19" s="81"/>
      <c r="Q19" s="82"/>
      <c r="R19" s="82">
        <f t="shared" si="2"/>
        <v>10000</v>
      </c>
      <c r="S19" s="83" t="str">
        <f t="shared" si="9"/>
        <v/>
      </c>
      <c r="T19" s="81"/>
      <c r="U19" s="82"/>
      <c r="V19" s="82">
        <f t="shared" si="3"/>
        <v>10000</v>
      </c>
      <c r="W19" s="87" t="str">
        <f t="shared" si="10"/>
        <v/>
      </c>
      <c r="X19" s="81"/>
      <c r="Y19" s="82"/>
      <c r="Z19" s="82">
        <f t="shared" si="4"/>
        <v>10000</v>
      </c>
      <c r="AA19" s="87" t="str">
        <f t="shared" si="11"/>
        <v/>
      </c>
      <c r="AB19" s="81"/>
      <c r="AC19" s="82"/>
      <c r="AD19" s="82">
        <f t="shared" si="5"/>
        <v>10000</v>
      </c>
      <c r="AE19" s="87" t="str">
        <f t="shared" si="12"/>
        <v/>
      </c>
      <c r="AF19" s="81">
        <f t="shared" si="13"/>
        <v>60000</v>
      </c>
      <c r="AG19" s="88" t="str">
        <f t="shared" si="14"/>
        <v>DNS</v>
      </c>
    </row>
    <row r="20" spans="2:33" hidden="1" x14ac:dyDescent="0.5">
      <c r="B20" s="89"/>
      <c r="C20" s="90"/>
      <c r="D20" s="91"/>
      <c r="E20" s="92"/>
      <c r="F20" s="93"/>
      <c r="G20" s="94"/>
      <c r="H20" s="67"/>
      <c r="I20" s="68"/>
      <c r="J20" s="68">
        <f t="shared" si="0"/>
        <v>10000</v>
      </c>
      <c r="K20" s="69" t="str">
        <f t="shared" si="7"/>
        <v/>
      </c>
      <c r="L20" s="67"/>
      <c r="M20" s="68"/>
      <c r="N20" s="68">
        <f t="shared" si="1"/>
        <v>10000</v>
      </c>
      <c r="O20" s="69" t="str">
        <f t="shared" si="8"/>
        <v/>
      </c>
      <c r="P20" s="67"/>
      <c r="Q20" s="68"/>
      <c r="R20" s="68">
        <f t="shared" si="2"/>
        <v>10000</v>
      </c>
      <c r="S20" s="69" t="str">
        <f t="shared" si="9"/>
        <v/>
      </c>
      <c r="T20" s="67"/>
      <c r="U20" s="68"/>
      <c r="V20" s="68">
        <f t="shared" si="3"/>
        <v>10000</v>
      </c>
      <c r="W20" s="73" t="str">
        <f t="shared" si="10"/>
        <v/>
      </c>
      <c r="X20" s="67"/>
      <c r="Y20" s="68"/>
      <c r="Z20" s="68">
        <f t="shared" si="4"/>
        <v>10000</v>
      </c>
      <c r="AA20" s="73" t="str">
        <f t="shared" si="11"/>
        <v/>
      </c>
      <c r="AB20" s="67"/>
      <c r="AC20" s="68"/>
      <c r="AD20" s="68">
        <f t="shared" si="5"/>
        <v>10000</v>
      </c>
      <c r="AE20" s="73" t="str">
        <f t="shared" si="12"/>
        <v/>
      </c>
      <c r="AF20" s="67">
        <f t="shared" si="13"/>
        <v>60000</v>
      </c>
      <c r="AG20" s="74" t="str">
        <f t="shared" si="14"/>
        <v>DNS</v>
      </c>
    </row>
    <row r="21" spans="2:33" hidden="1" x14ac:dyDescent="0.5">
      <c r="B21" s="75"/>
      <c r="C21" s="76"/>
      <c r="D21" s="77"/>
      <c r="E21" s="78"/>
      <c r="F21" s="79"/>
      <c r="G21" s="80"/>
      <c r="H21" s="81"/>
      <c r="I21" s="82"/>
      <c r="J21" s="82">
        <f t="shared" si="0"/>
        <v>10000</v>
      </c>
      <c r="K21" s="83" t="str">
        <f t="shared" si="7"/>
        <v/>
      </c>
      <c r="L21" s="81"/>
      <c r="M21" s="82"/>
      <c r="N21" s="82">
        <f t="shared" si="1"/>
        <v>10000</v>
      </c>
      <c r="O21" s="83" t="str">
        <f t="shared" si="8"/>
        <v/>
      </c>
      <c r="P21" s="81"/>
      <c r="Q21" s="82"/>
      <c r="R21" s="82">
        <f t="shared" si="2"/>
        <v>10000</v>
      </c>
      <c r="S21" s="83" t="str">
        <f t="shared" si="9"/>
        <v/>
      </c>
      <c r="T21" s="81"/>
      <c r="U21" s="82"/>
      <c r="V21" s="82">
        <f t="shared" si="3"/>
        <v>10000</v>
      </c>
      <c r="W21" s="87" t="str">
        <f t="shared" si="10"/>
        <v/>
      </c>
      <c r="X21" s="81"/>
      <c r="Y21" s="82"/>
      <c r="Z21" s="82">
        <f t="shared" si="4"/>
        <v>10000</v>
      </c>
      <c r="AA21" s="87" t="str">
        <f t="shared" si="11"/>
        <v/>
      </c>
      <c r="AB21" s="81"/>
      <c r="AC21" s="82"/>
      <c r="AD21" s="82">
        <f t="shared" si="5"/>
        <v>10000</v>
      </c>
      <c r="AE21" s="87" t="str">
        <f t="shared" si="12"/>
        <v/>
      </c>
      <c r="AF21" s="81">
        <f t="shared" si="13"/>
        <v>60000</v>
      </c>
      <c r="AG21" s="88" t="str">
        <f t="shared" si="14"/>
        <v>DNS</v>
      </c>
    </row>
    <row r="22" spans="2:33" hidden="1" x14ac:dyDescent="0.5">
      <c r="B22" s="89"/>
      <c r="C22" s="90"/>
      <c r="D22" s="91"/>
      <c r="E22" s="92"/>
      <c r="F22" s="93"/>
      <c r="G22" s="94"/>
      <c r="H22" s="67"/>
      <c r="I22" s="68"/>
      <c r="J22" s="68">
        <f t="shared" si="0"/>
        <v>10000</v>
      </c>
      <c r="K22" s="69" t="str">
        <f t="shared" si="7"/>
        <v/>
      </c>
      <c r="L22" s="67"/>
      <c r="M22" s="68"/>
      <c r="N22" s="68">
        <f t="shared" si="1"/>
        <v>10000</v>
      </c>
      <c r="O22" s="69" t="str">
        <f t="shared" si="8"/>
        <v/>
      </c>
      <c r="P22" s="67"/>
      <c r="Q22" s="68"/>
      <c r="R22" s="68">
        <f t="shared" si="2"/>
        <v>10000</v>
      </c>
      <c r="S22" s="69" t="str">
        <f t="shared" si="9"/>
        <v/>
      </c>
      <c r="T22" s="67"/>
      <c r="U22" s="68"/>
      <c r="V22" s="68">
        <f t="shared" si="3"/>
        <v>10000</v>
      </c>
      <c r="W22" s="73" t="str">
        <f t="shared" si="10"/>
        <v/>
      </c>
      <c r="X22" s="67"/>
      <c r="Y22" s="68"/>
      <c r="Z22" s="68">
        <f t="shared" si="4"/>
        <v>10000</v>
      </c>
      <c r="AA22" s="73" t="str">
        <f t="shared" si="11"/>
        <v/>
      </c>
      <c r="AB22" s="67"/>
      <c r="AC22" s="68"/>
      <c r="AD22" s="68">
        <f t="shared" si="5"/>
        <v>10000</v>
      </c>
      <c r="AE22" s="73" t="str">
        <f t="shared" si="12"/>
        <v/>
      </c>
      <c r="AF22" s="67">
        <f t="shared" si="13"/>
        <v>60000</v>
      </c>
      <c r="AG22" s="74" t="str">
        <f t="shared" si="14"/>
        <v>DNS</v>
      </c>
    </row>
    <row r="23" spans="2:33" hidden="1" x14ac:dyDescent="0.5">
      <c r="B23" s="75"/>
      <c r="C23" s="76"/>
      <c r="D23" s="77"/>
      <c r="E23" s="78"/>
      <c r="F23" s="79"/>
      <c r="G23" s="80"/>
      <c r="H23" s="81"/>
      <c r="I23" s="82"/>
      <c r="J23" s="82">
        <f t="shared" si="0"/>
        <v>10000</v>
      </c>
      <c r="K23" s="83" t="str">
        <f t="shared" si="7"/>
        <v/>
      </c>
      <c r="L23" s="81"/>
      <c r="M23" s="82"/>
      <c r="N23" s="82">
        <f t="shared" si="1"/>
        <v>10000</v>
      </c>
      <c r="O23" s="83" t="str">
        <f t="shared" si="8"/>
        <v/>
      </c>
      <c r="P23" s="81"/>
      <c r="Q23" s="82"/>
      <c r="R23" s="82">
        <f t="shared" si="2"/>
        <v>10000</v>
      </c>
      <c r="S23" s="83" t="str">
        <f t="shared" si="9"/>
        <v/>
      </c>
      <c r="T23" s="81"/>
      <c r="U23" s="82"/>
      <c r="V23" s="82">
        <f t="shared" si="3"/>
        <v>10000</v>
      </c>
      <c r="W23" s="87" t="str">
        <f t="shared" si="10"/>
        <v/>
      </c>
      <c r="X23" s="81"/>
      <c r="Y23" s="82"/>
      <c r="Z23" s="82">
        <f t="shared" si="4"/>
        <v>10000</v>
      </c>
      <c r="AA23" s="87" t="str">
        <f t="shared" si="11"/>
        <v/>
      </c>
      <c r="AB23" s="81"/>
      <c r="AC23" s="82"/>
      <c r="AD23" s="82">
        <f t="shared" si="5"/>
        <v>10000</v>
      </c>
      <c r="AE23" s="87" t="str">
        <f t="shared" si="12"/>
        <v/>
      </c>
      <c r="AF23" s="81">
        <f t="shared" si="13"/>
        <v>60000</v>
      </c>
      <c r="AG23" s="88" t="str">
        <f t="shared" si="14"/>
        <v>DNS</v>
      </c>
    </row>
    <row r="24" spans="2:33" hidden="1" x14ac:dyDescent="0.5">
      <c r="B24" s="89"/>
      <c r="C24" s="90"/>
      <c r="D24" s="91"/>
      <c r="E24" s="92"/>
      <c r="F24" s="93"/>
      <c r="G24" s="94"/>
      <c r="H24" s="67"/>
      <c r="I24" s="68"/>
      <c r="J24" s="68">
        <f t="shared" si="0"/>
        <v>10000</v>
      </c>
      <c r="K24" s="69" t="str">
        <f t="shared" si="7"/>
        <v/>
      </c>
      <c r="L24" s="67"/>
      <c r="M24" s="68"/>
      <c r="N24" s="68">
        <f t="shared" si="1"/>
        <v>10000</v>
      </c>
      <c r="O24" s="69" t="str">
        <f t="shared" si="8"/>
        <v/>
      </c>
      <c r="P24" s="67"/>
      <c r="Q24" s="68"/>
      <c r="R24" s="68">
        <f t="shared" si="2"/>
        <v>10000</v>
      </c>
      <c r="S24" s="69" t="str">
        <f t="shared" si="9"/>
        <v/>
      </c>
      <c r="T24" s="67"/>
      <c r="U24" s="68"/>
      <c r="V24" s="68">
        <f t="shared" si="3"/>
        <v>10000</v>
      </c>
      <c r="W24" s="73" t="str">
        <f t="shared" si="10"/>
        <v/>
      </c>
      <c r="X24" s="67"/>
      <c r="Y24" s="68"/>
      <c r="Z24" s="68">
        <f t="shared" si="4"/>
        <v>10000</v>
      </c>
      <c r="AA24" s="73" t="str">
        <f t="shared" si="11"/>
        <v/>
      </c>
      <c r="AB24" s="67"/>
      <c r="AC24" s="68"/>
      <c r="AD24" s="68">
        <f t="shared" si="5"/>
        <v>10000</v>
      </c>
      <c r="AE24" s="73" t="str">
        <f t="shared" si="12"/>
        <v/>
      </c>
      <c r="AF24" s="67">
        <f t="shared" si="13"/>
        <v>60000</v>
      </c>
      <c r="AG24" s="74" t="str">
        <f t="shared" si="14"/>
        <v>DNS</v>
      </c>
    </row>
    <row r="25" spans="2:33" hidden="1" x14ac:dyDescent="0.5">
      <c r="B25" s="75"/>
      <c r="C25" s="76"/>
      <c r="D25" s="77"/>
      <c r="E25" s="78"/>
      <c r="F25" s="79"/>
      <c r="G25" s="80"/>
      <c r="H25" s="81"/>
      <c r="I25" s="82"/>
      <c r="J25" s="82">
        <f t="shared" si="0"/>
        <v>10000</v>
      </c>
      <c r="K25" s="83" t="str">
        <f t="shared" si="7"/>
        <v/>
      </c>
      <c r="L25" s="81"/>
      <c r="M25" s="82"/>
      <c r="N25" s="82">
        <f t="shared" si="1"/>
        <v>10000</v>
      </c>
      <c r="O25" s="83" t="str">
        <f t="shared" si="8"/>
        <v/>
      </c>
      <c r="P25" s="81"/>
      <c r="Q25" s="82"/>
      <c r="R25" s="82">
        <f t="shared" si="2"/>
        <v>10000</v>
      </c>
      <c r="S25" s="83" t="str">
        <f t="shared" si="9"/>
        <v/>
      </c>
      <c r="T25" s="81"/>
      <c r="U25" s="82"/>
      <c r="V25" s="82">
        <f t="shared" si="3"/>
        <v>10000</v>
      </c>
      <c r="W25" s="87" t="str">
        <f t="shared" si="10"/>
        <v/>
      </c>
      <c r="X25" s="81"/>
      <c r="Y25" s="82"/>
      <c r="Z25" s="82">
        <f t="shared" si="4"/>
        <v>10000</v>
      </c>
      <c r="AA25" s="87" t="str">
        <f t="shared" si="11"/>
        <v/>
      </c>
      <c r="AB25" s="81"/>
      <c r="AC25" s="82"/>
      <c r="AD25" s="82">
        <f t="shared" si="5"/>
        <v>10000</v>
      </c>
      <c r="AE25" s="87" t="str">
        <f t="shared" si="12"/>
        <v/>
      </c>
      <c r="AF25" s="81">
        <f t="shared" si="13"/>
        <v>60000</v>
      </c>
      <c r="AG25" s="88" t="str">
        <f t="shared" si="14"/>
        <v>DNS</v>
      </c>
    </row>
    <row r="26" spans="2:33" hidden="1" x14ac:dyDescent="0.5">
      <c r="B26" s="89"/>
      <c r="C26" s="90"/>
      <c r="D26" s="91"/>
      <c r="E26" s="92"/>
      <c r="F26" s="93"/>
      <c r="G26" s="94"/>
      <c r="H26" s="67"/>
      <c r="I26" s="68"/>
      <c r="J26" s="68">
        <f t="shared" si="0"/>
        <v>10000</v>
      </c>
      <c r="K26" s="69" t="str">
        <f t="shared" si="7"/>
        <v/>
      </c>
      <c r="L26" s="67"/>
      <c r="M26" s="68"/>
      <c r="N26" s="68">
        <f t="shared" si="1"/>
        <v>10000</v>
      </c>
      <c r="O26" s="69" t="str">
        <f t="shared" si="8"/>
        <v/>
      </c>
      <c r="P26" s="67"/>
      <c r="Q26" s="68"/>
      <c r="R26" s="68">
        <f t="shared" si="2"/>
        <v>10000</v>
      </c>
      <c r="S26" s="69" t="str">
        <f t="shared" si="9"/>
        <v/>
      </c>
      <c r="T26" s="67"/>
      <c r="U26" s="68"/>
      <c r="V26" s="68">
        <f t="shared" si="3"/>
        <v>10000</v>
      </c>
      <c r="W26" s="73" t="str">
        <f t="shared" si="10"/>
        <v/>
      </c>
      <c r="X26" s="67"/>
      <c r="Y26" s="68"/>
      <c r="Z26" s="68">
        <f t="shared" si="4"/>
        <v>10000</v>
      </c>
      <c r="AA26" s="73" t="str">
        <f t="shared" si="11"/>
        <v/>
      </c>
      <c r="AB26" s="67"/>
      <c r="AC26" s="68"/>
      <c r="AD26" s="68">
        <f t="shared" si="5"/>
        <v>10000</v>
      </c>
      <c r="AE26" s="73" t="str">
        <f t="shared" si="12"/>
        <v/>
      </c>
      <c r="AF26" s="67">
        <f t="shared" si="13"/>
        <v>60000</v>
      </c>
      <c r="AG26" s="74" t="str">
        <f t="shared" si="14"/>
        <v>DNS</v>
      </c>
    </row>
    <row r="27" spans="2:33" hidden="1" x14ac:dyDescent="0.5">
      <c r="B27" s="75"/>
      <c r="C27" s="76"/>
      <c r="D27" s="77"/>
      <c r="E27" s="78"/>
      <c r="F27" s="79"/>
      <c r="G27" s="80"/>
      <c r="H27" s="81"/>
      <c r="I27" s="82"/>
      <c r="J27" s="82">
        <f t="shared" si="0"/>
        <v>10000</v>
      </c>
      <c r="K27" s="83" t="str">
        <f t="shared" si="7"/>
        <v/>
      </c>
      <c r="L27" s="81"/>
      <c r="M27" s="82"/>
      <c r="N27" s="82">
        <f t="shared" si="1"/>
        <v>10000</v>
      </c>
      <c r="O27" s="83" t="str">
        <f t="shared" si="8"/>
        <v/>
      </c>
      <c r="P27" s="81"/>
      <c r="Q27" s="82"/>
      <c r="R27" s="82">
        <f t="shared" si="2"/>
        <v>10000</v>
      </c>
      <c r="S27" s="83" t="str">
        <f t="shared" si="9"/>
        <v/>
      </c>
      <c r="T27" s="81"/>
      <c r="U27" s="82"/>
      <c r="V27" s="82">
        <f t="shared" si="3"/>
        <v>10000</v>
      </c>
      <c r="W27" s="87" t="str">
        <f t="shared" si="10"/>
        <v/>
      </c>
      <c r="X27" s="81"/>
      <c r="Y27" s="82"/>
      <c r="Z27" s="82">
        <f t="shared" si="4"/>
        <v>10000</v>
      </c>
      <c r="AA27" s="87" t="str">
        <f t="shared" si="11"/>
        <v/>
      </c>
      <c r="AB27" s="81"/>
      <c r="AC27" s="82"/>
      <c r="AD27" s="82">
        <f t="shared" si="5"/>
        <v>10000</v>
      </c>
      <c r="AE27" s="87" t="str">
        <f t="shared" si="12"/>
        <v/>
      </c>
      <c r="AF27" s="81">
        <f t="shared" si="13"/>
        <v>60000</v>
      </c>
      <c r="AG27" s="88" t="str">
        <f t="shared" si="14"/>
        <v>DNS</v>
      </c>
    </row>
    <row r="28" spans="2:33" hidden="1" x14ac:dyDescent="0.5">
      <c r="B28" s="89"/>
      <c r="C28" s="90"/>
      <c r="D28" s="91"/>
      <c r="E28" s="92"/>
      <c r="F28" s="93"/>
      <c r="G28" s="94"/>
      <c r="H28" s="67"/>
      <c r="I28" s="68"/>
      <c r="J28" s="68">
        <f t="shared" si="0"/>
        <v>10000</v>
      </c>
      <c r="K28" s="69" t="str">
        <f t="shared" si="7"/>
        <v/>
      </c>
      <c r="L28" s="67"/>
      <c r="M28" s="68"/>
      <c r="N28" s="68">
        <f t="shared" si="1"/>
        <v>10000</v>
      </c>
      <c r="O28" s="69" t="str">
        <f t="shared" si="8"/>
        <v/>
      </c>
      <c r="P28" s="67"/>
      <c r="Q28" s="68"/>
      <c r="R28" s="68">
        <f t="shared" si="2"/>
        <v>10000</v>
      </c>
      <c r="S28" s="69" t="str">
        <f t="shared" si="9"/>
        <v/>
      </c>
      <c r="T28" s="67"/>
      <c r="U28" s="68"/>
      <c r="V28" s="68">
        <f t="shared" si="3"/>
        <v>10000</v>
      </c>
      <c r="W28" s="73" t="str">
        <f t="shared" si="10"/>
        <v/>
      </c>
      <c r="X28" s="67"/>
      <c r="Y28" s="68"/>
      <c r="Z28" s="68">
        <f t="shared" si="4"/>
        <v>10000</v>
      </c>
      <c r="AA28" s="73" t="str">
        <f t="shared" si="11"/>
        <v/>
      </c>
      <c r="AB28" s="67"/>
      <c r="AC28" s="68"/>
      <c r="AD28" s="68">
        <f t="shared" si="5"/>
        <v>10000</v>
      </c>
      <c r="AE28" s="73" t="str">
        <f t="shared" si="12"/>
        <v/>
      </c>
      <c r="AF28" s="67">
        <f t="shared" si="13"/>
        <v>60000</v>
      </c>
      <c r="AG28" s="74" t="str">
        <f t="shared" si="14"/>
        <v>DNS</v>
      </c>
    </row>
    <row r="29" spans="2:33" hidden="1" x14ac:dyDescent="0.5">
      <c r="B29" s="75"/>
      <c r="C29" s="76"/>
      <c r="D29" s="77"/>
      <c r="E29" s="78"/>
      <c r="F29" s="79"/>
      <c r="G29" s="80"/>
      <c r="H29" s="81"/>
      <c r="I29" s="82"/>
      <c r="J29" s="82">
        <f t="shared" si="0"/>
        <v>10000</v>
      </c>
      <c r="K29" s="83" t="str">
        <f t="shared" si="7"/>
        <v/>
      </c>
      <c r="L29" s="81"/>
      <c r="M29" s="82"/>
      <c r="N29" s="82">
        <f t="shared" si="1"/>
        <v>10000</v>
      </c>
      <c r="O29" s="83" t="str">
        <f t="shared" si="8"/>
        <v/>
      </c>
      <c r="P29" s="81"/>
      <c r="Q29" s="82"/>
      <c r="R29" s="82">
        <f t="shared" si="2"/>
        <v>10000</v>
      </c>
      <c r="S29" s="83" t="str">
        <f t="shared" si="9"/>
        <v/>
      </c>
      <c r="T29" s="81"/>
      <c r="U29" s="82"/>
      <c r="V29" s="82">
        <f t="shared" si="3"/>
        <v>10000</v>
      </c>
      <c r="W29" s="87" t="str">
        <f t="shared" si="10"/>
        <v/>
      </c>
      <c r="X29" s="81"/>
      <c r="Y29" s="82"/>
      <c r="Z29" s="82">
        <f t="shared" si="4"/>
        <v>10000</v>
      </c>
      <c r="AA29" s="87" t="str">
        <f t="shared" si="11"/>
        <v/>
      </c>
      <c r="AB29" s="81"/>
      <c r="AC29" s="82"/>
      <c r="AD29" s="82">
        <f t="shared" si="5"/>
        <v>10000</v>
      </c>
      <c r="AE29" s="87" t="str">
        <f t="shared" si="12"/>
        <v/>
      </c>
      <c r="AF29" s="81">
        <f t="shared" si="13"/>
        <v>60000</v>
      </c>
      <c r="AG29" s="88" t="str">
        <f t="shared" si="14"/>
        <v>DNS</v>
      </c>
    </row>
    <row r="30" spans="2:33" hidden="1" x14ac:dyDescent="0.5">
      <c r="B30" s="89"/>
      <c r="C30" s="90"/>
      <c r="D30" s="91"/>
      <c r="E30" s="92"/>
      <c r="F30" s="93"/>
      <c r="G30" s="94"/>
      <c r="H30" s="67"/>
      <c r="I30" s="68"/>
      <c r="J30" s="68">
        <f t="shared" si="0"/>
        <v>10000</v>
      </c>
      <c r="K30" s="69" t="str">
        <f t="shared" si="7"/>
        <v/>
      </c>
      <c r="L30" s="67"/>
      <c r="M30" s="68"/>
      <c r="N30" s="68">
        <f t="shared" si="1"/>
        <v>10000</v>
      </c>
      <c r="O30" s="69" t="str">
        <f t="shared" si="8"/>
        <v/>
      </c>
      <c r="P30" s="67"/>
      <c r="Q30" s="68"/>
      <c r="R30" s="68">
        <f t="shared" si="2"/>
        <v>10000</v>
      </c>
      <c r="S30" s="69" t="str">
        <f t="shared" si="9"/>
        <v/>
      </c>
      <c r="T30" s="67"/>
      <c r="U30" s="68"/>
      <c r="V30" s="68">
        <f t="shared" si="3"/>
        <v>10000</v>
      </c>
      <c r="W30" s="73" t="str">
        <f t="shared" si="10"/>
        <v/>
      </c>
      <c r="X30" s="67"/>
      <c r="Y30" s="68"/>
      <c r="Z30" s="68">
        <f t="shared" si="4"/>
        <v>10000</v>
      </c>
      <c r="AA30" s="73" t="str">
        <f t="shared" si="11"/>
        <v/>
      </c>
      <c r="AB30" s="67"/>
      <c r="AC30" s="68"/>
      <c r="AD30" s="68">
        <f t="shared" si="5"/>
        <v>10000</v>
      </c>
      <c r="AE30" s="73" t="str">
        <f t="shared" si="12"/>
        <v/>
      </c>
      <c r="AF30" s="67">
        <f t="shared" si="13"/>
        <v>60000</v>
      </c>
      <c r="AG30" s="74" t="str">
        <f t="shared" si="14"/>
        <v>DNS</v>
      </c>
    </row>
    <row r="31" spans="2:33" ht="21.75" hidden="1" thickBot="1" x14ac:dyDescent="0.55000000000000004">
      <c r="B31" s="98"/>
      <c r="C31" s="99"/>
      <c r="D31" s="100"/>
      <c r="E31" s="101"/>
      <c r="F31" s="102"/>
      <c r="G31" s="103"/>
      <c r="H31" s="104"/>
      <c r="I31" s="105"/>
      <c r="J31" s="105">
        <f>IF(I31="",10000,(I31-H31))</f>
        <v>10000</v>
      </c>
      <c r="K31" s="106" t="str">
        <f t="shared" si="7"/>
        <v/>
      </c>
      <c r="L31" s="104"/>
      <c r="M31" s="105"/>
      <c r="N31" s="105">
        <f>IF(M31="",10000,(M31-L31))</f>
        <v>10000</v>
      </c>
      <c r="O31" s="106" t="str">
        <f t="shared" si="8"/>
        <v/>
      </c>
      <c r="P31" s="104"/>
      <c r="Q31" s="105"/>
      <c r="R31" s="105">
        <f>IF(Q31="",10000,(Q31-P31))</f>
        <v>10000</v>
      </c>
      <c r="S31" s="106" t="str">
        <f t="shared" si="9"/>
        <v/>
      </c>
      <c r="T31" s="104"/>
      <c r="U31" s="105"/>
      <c r="V31" s="105">
        <f>IF(U31="",10000,(U31-T31))</f>
        <v>10000</v>
      </c>
      <c r="W31" s="110" t="str">
        <f t="shared" si="10"/>
        <v/>
      </c>
      <c r="X31" s="104"/>
      <c r="Y31" s="105"/>
      <c r="Z31" s="105">
        <f>IF(Y31="",10000,(Y31-X31))</f>
        <v>10000</v>
      </c>
      <c r="AA31" s="110" t="str">
        <f t="shared" si="11"/>
        <v/>
      </c>
      <c r="AB31" s="104"/>
      <c r="AC31" s="105"/>
      <c r="AD31" s="105">
        <f>IF(AC31="",10000,(AC31-AB31))</f>
        <v>10000</v>
      </c>
      <c r="AE31" s="110" t="str">
        <f t="shared" si="12"/>
        <v/>
      </c>
      <c r="AF31" s="108">
        <f t="shared" si="13"/>
        <v>60000</v>
      </c>
      <c r="AG31" s="111" t="str">
        <f t="shared" si="14"/>
        <v>DNS</v>
      </c>
    </row>
    <row r="32" spans="2:33" hidden="1" x14ac:dyDescent="0.5"/>
    <row r="33" spans="31:32" x14ac:dyDescent="0.5">
      <c r="AE33" s="54"/>
      <c r="AF33" s="54" t="s">
        <v>24</v>
      </c>
    </row>
    <row r="34" spans="31:32" x14ac:dyDescent="0.5">
      <c r="AE34" s="54"/>
      <c r="AF34" s="54" t="s">
        <v>25</v>
      </c>
    </row>
  </sheetData>
  <sheetProtection password="E921" sheet="1" objects="1" scenarios="1"/>
  <mergeCells count="14">
    <mergeCell ref="T2:W2"/>
    <mergeCell ref="X2:AA2"/>
    <mergeCell ref="AB2:AE2"/>
    <mergeCell ref="AF2:AG2"/>
    <mergeCell ref="A1:AG1"/>
    <mergeCell ref="B2:B3"/>
    <mergeCell ref="C2:C3"/>
    <mergeCell ref="D2:D3"/>
    <mergeCell ref="E2:E3"/>
    <mergeCell ref="F2:F3"/>
    <mergeCell ref="G2:G3"/>
    <mergeCell ref="H2:K2"/>
    <mergeCell ref="L2:O2"/>
    <mergeCell ref="P2:S2"/>
  </mergeCells>
  <conditionalFormatting sqref="AG4">
    <cfRule type="cellIs" dxfId="65" priority="26" operator="equal">
      <formula>1</formula>
    </cfRule>
  </conditionalFormatting>
  <conditionalFormatting sqref="AG4:AG18 AG29:AG31">
    <cfRule type="cellIs" dxfId="64" priority="23" operator="equal">
      <formula>3</formula>
    </cfRule>
    <cfRule type="cellIs" dxfId="63" priority="24" operator="equal">
      <formula>2</formula>
    </cfRule>
    <cfRule type="cellIs" dxfId="62" priority="25" operator="equal">
      <formula>1</formula>
    </cfRule>
  </conditionalFormatting>
  <conditionalFormatting sqref="AG19:AG20">
    <cfRule type="cellIs" dxfId="61" priority="18" operator="equal">
      <formula>3</formula>
    </cfRule>
    <cfRule type="cellIs" dxfId="60" priority="19" operator="equal">
      <formula>2</formula>
    </cfRule>
    <cfRule type="cellIs" dxfId="59" priority="20" operator="equal">
      <formula>1</formula>
    </cfRule>
  </conditionalFormatting>
  <conditionalFormatting sqref="AG21:AG22">
    <cfRule type="cellIs" dxfId="58" priority="14" operator="equal">
      <formula>3</formula>
    </cfRule>
    <cfRule type="cellIs" dxfId="57" priority="15" operator="equal">
      <formula>2</formula>
    </cfRule>
    <cfRule type="cellIs" dxfId="56" priority="16" operator="equal">
      <formula>1</formula>
    </cfRule>
  </conditionalFormatting>
  <conditionalFormatting sqref="AG23:AG24">
    <cfRule type="cellIs" dxfId="55" priority="10" operator="equal">
      <formula>3</formula>
    </cfRule>
    <cfRule type="cellIs" dxfId="54" priority="11" operator="equal">
      <formula>2</formula>
    </cfRule>
    <cfRule type="cellIs" dxfId="53" priority="12" operator="equal">
      <formula>1</formula>
    </cfRule>
  </conditionalFormatting>
  <conditionalFormatting sqref="AG25:AG26">
    <cfRule type="cellIs" dxfId="52" priority="6" operator="equal">
      <formula>3</formula>
    </cfRule>
    <cfRule type="cellIs" dxfId="51" priority="7" operator="equal">
      <formula>2</formula>
    </cfRule>
    <cfRule type="cellIs" dxfId="50" priority="8" operator="equal">
      <formula>1</formula>
    </cfRule>
  </conditionalFormatting>
  <conditionalFormatting sqref="AG27:AG28">
    <cfRule type="cellIs" dxfId="49" priority="2" operator="equal">
      <formula>3</formula>
    </cfRule>
    <cfRule type="cellIs" dxfId="48" priority="3" operator="equal">
      <formula>2</formula>
    </cfRule>
    <cfRule type="cellIs" dxfId="47" priority="4" operator="equal">
      <formula>1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</sheetPr>
  <dimension ref="A1"/>
  <sheetViews>
    <sheetView workbookViewId="0">
      <selection activeCell="K27" sqref="K27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FF0000"/>
    <pageSetUpPr fitToPage="1"/>
  </sheetPr>
  <dimension ref="A1:AG34"/>
  <sheetViews>
    <sheetView zoomScaleNormal="100" workbookViewId="0">
      <pane xSplit="7" ySplit="3" topLeftCell="AF4" activePane="bottomRight" state="frozen"/>
      <selection activeCell="B1" sqref="B1"/>
      <selection pane="topRight" activeCell="H1" sqref="H1"/>
      <selection pane="bottomLeft" activeCell="B4" sqref="B4"/>
      <selection pane="bottomRight" activeCell="N37" sqref="N37"/>
    </sheetView>
  </sheetViews>
  <sheetFormatPr defaultRowHeight="21" x14ac:dyDescent="0.5"/>
  <cols>
    <col min="1" max="1" width="16.7109375" style="54" hidden="1" customWidth="1"/>
    <col min="2" max="2" width="12.5703125" style="54" customWidth="1"/>
    <col min="3" max="3" width="24.28515625" style="54" bestFit="1" customWidth="1"/>
    <col min="4" max="4" width="14.7109375" style="54" hidden="1" customWidth="1"/>
    <col min="5" max="5" width="9.140625" style="112" hidden="1" customWidth="1"/>
    <col min="6" max="6" width="15.140625" style="117" hidden="1" customWidth="1"/>
    <col min="7" max="7" width="7.85546875" style="54" customWidth="1" collapsed="1"/>
    <col min="8" max="8" width="10.140625" style="54" customWidth="1"/>
    <col min="9" max="18" width="9.140625" style="54" customWidth="1"/>
    <col min="19" max="19" width="9.140625" style="112" customWidth="1"/>
    <col min="20" max="22" width="9.140625" style="54" customWidth="1"/>
    <col min="23" max="23" width="9.140625" style="112" customWidth="1"/>
    <col min="24" max="26" width="9.140625" style="54" customWidth="1"/>
    <col min="27" max="27" width="9.140625" style="112" customWidth="1"/>
    <col min="28" max="30" width="9.140625" style="54" hidden="1" customWidth="1"/>
    <col min="31" max="31" width="9.140625" style="112" hidden="1" customWidth="1"/>
    <col min="32" max="33" width="9.140625" style="54" customWidth="1"/>
    <col min="34" max="16384" width="9.140625" style="54"/>
  </cols>
  <sheetData>
    <row r="1" spans="1:33" ht="28.5" thickBot="1" x14ac:dyDescent="0.55000000000000004">
      <c r="A1" s="129" t="s">
        <v>69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</row>
    <row r="2" spans="1:33" ht="21" customHeight="1" thickBot="1" x14ac:dyDescent="0.55000000000000004">
      <c r="A2" s="55">
        <f ca="1">NOW()</f>
        <v>41457.994677314811</v>
      </c>
      <c r="B2" s="131" t="s">
        <v>12</v>
      </c>
      <c r="C2" s="133" t="s">
        <v>0</v>
      </c>
      <c r="D2" s="135" t="s">
        <v>7</v>
      </c>
      <c r="E2" s="137" t="s">
        <v>16</v>
      </c>
      <c r="F2" s="146" t="s">
        <v>13</v>
      </c>
      <c r="G2" s="141" t="s">
        <v>23</v>
      </c>
      <c r="H2" s="143" t="s">
        <v>1</v>
      </c>
      <c r="I2" s="143"/>
      <c r="J2" s="143"/>
      <c r="K2" s="144"/>
      <c r="L2" s="123" t="s">
        <v>4</v>
      </c>
      <c r="M2" s="124"/>
      <c r="N2" s="124"/>
      <c r="O2" s="126"/>
      <c r="P2" s="123" t="s">
        <v>5</v>
      </c>
      <c r="Q2" s="124"/>
      <c r="R2" s="125"/>
      <c r="S2" s="126"/>
      <c r="T2" s="123" t="s">
        <v>65</v>
      </c>
      <c r="U2" s="124"/>
      <c r="V2" s="125"/>
      <c r="W2" s="126"/>
      <c r="X2" s="123" t="s">
        <v>66</v>
      </c>
      <c r="Y2" s="124"/>
      <c r="Z2" s="125"/>
      <c r="AA2" s="126"/>
      <c r="AB2" s="127" t="s">
        <v>67</v>
      </c>
      <c r="AC2" s="143"/>
      <c r="AD2" s="143"/>
      <c r="AE2" s="128"/>
      <c r="AF2" s="127" t="s">
        <v>14</v>
      </c>
      <c r="AG2" s="128"/>
    </row>
    <row r="3" spans="1:33" ht="21.75" hidden="1" customHeight="1" thickBot="1" x14ac:dyDescent="0.55000000000000004">
      <c r="B3" s="132"/>
      <c r="C3" s="145"/>
      <c r="D3" s="136"/>
      <c r="E3" s="138"/>
      <c r="F3" s="147"/>
      <c r="G3" s="142"/>
      <c r="H3" s="56" t="s">
        <v>2</v>
      </c>
      <c r="I3" s="57" t="s">
        <v>3</v>
      </c>
      <c r="J3" s="57" t="s">
        <v>6</v>
      </c>
      <c r="K3" s="58" t="s">
        <v>8</v>
      </c>
      <c r="L3" s="59" t="s">
        <v>2</v>
      </c>
      <c r="M3" s="57" t="s">
        <v>3</v>
      </c>
      <c r="N3" s="57" t="s">
        <v>6</v>
      </c>
      <c r="O3" s="60" t="s">
        <v>8</v>
      </c>
      <c r="P3" s="59" t="s">
        <v>2</v>
      </c>
      <c r="Q3" s="57" t="s">
        <v>3</v>
      </c>
      <c r="R3" s="57" t="s">
        <v>6</v>
      </c>
      <c r="S3" s="60" t="s">
        <v>8</v>
      </c>
      <c r="T3" s="59" t="s">
        <v>2</v>
      </c>
      <c r="U3" s="57" t="s">
        <v>3</v>
      </c>
      <c r="V3" s="57" t="s">
        <v>6</v>
      </c>
      <c r="W3" s="60" t="s">
        <v>8</v>
      </c>
      <c r="X3" s="59" t="s">
        <v>2</v>
      </c>
      <c r="Y3" s="57" t="s">
        <v>3</v>
      </c>
      <c r="Z3" s="57" t="s">
        <v>6</v>
      </c>
      <c r="AA3" s="60" t="s">
        <v>8</v>
      </c>
      <c r="AB3" s="59" t="s">
        <v>2</v>
      </c>
      <c r="AC3" s="57" t="s">
        <v>3</v>
      </c>
      <c r="AD3" s="57" t="s">
        <v>6</v>
      </c>
      <c r="AE3" s="60" t="s">
        <v>8</v>
      </c>
      <c r="AF3" s="59" t="s">
        <v>15</v>
      </c>
      <c r="AG3" s="58" t="s">
        <v>8</v>
      </c>
    </row>
    <row r="4" spans="1:33" ht="21" customHeight="1" x14ac:dyDescent="0.5">
      <c r="B4" s="61" t="s">
        <v>17</v>
      </c>
      <c r="C4" s="90" t="s">
        <v>70</v>
      </c>
      <c r="D4" s="91"/>
      <c r="E4" s="64">
        <f t="shared" ref="E4:E31" ca="1" si="0">IF(F4="","",($A$2-F4)/365+0.008)</f>
        <v>28.52853336250633</v>
      </c>
      <c r="F4" s="113">
        <v>31048</v>
      </c>
      <c r="G4" s="114">
        <v>7</v>
      </c>
      <c r="H4" s="67">
        <v>0.5229166666666667</v>
      </c>
      <c r="I4" s="68">
        <v>0.52530092592592592</v>
      </c>
      <c r="J4" s="68">
        <f t="shared" ref="J4:J30" si="1">IF(I4="",10000,(I4-H4))</f>
        <v>2.3842592592592249E-3</v>
      </c>
      <c r="K4" s="69">
        <f>IF(I4="","",RANK(J4,J$4:J$31,1))</f>
        <v>1</v>
      </c>
      <c r="L4" s="67">
        <v>0.54166666666666663</v>
      </c>
      <c r="M4" s="68">
        <v>0.54376157407407411</v>
      </c>
      <c r="N4" s="68">
        <f t="shared" ref="N4:N30" si="2">IF(M4="",10000,(M4-L4))</f>
        <v>2.0949074074074758E-3</v>
      </c>
      <c r="O4" s="69">
        <f>IF(M4="","",RANK(N4,N$4:N$31,1))</f>
        <v>1</v>
      </c>
      <c r="P4" s="67">
        <v>0.56597222222222221</v>
      </c>
      <c r="Q4" s="68">
        <v>0.56905092592592588</v>
      </c>
      <c r="R4" s="68">
        <f t="shared" ref="R4:R30" si="3">IF(Q4="",10000,(Q4-P4))</f>
        <v>3.0787037037036669E-3</v>
      </c>
      <c r="S4" s="69">
        <f>IF(Q4="","",RANK(R4,R$4:R$31,1))</f>
        <v>1</v>
      </c>
      <c r="T4" s="67">
        <v>0.59722222222222221</v>
      </c>
      <c r="U4" s="68">
        <v>0.59887731481481488</v>
      </c>
      <c r="V4" s="68">
        <f t="shared" ref="V4:V30" si="4">IF(U4="",10000,(U4-T4))</f>
        <v>1.6550925925926663E-3</v>
      </c>
      <c r="W4" s="69">
        <f>IF(U4="","",RANK(V4,V$4:V$31,1))</f>
        <v>1</v>
      </c>
      <c r="X4" s="67">
        <v>0.61092592592592598</v>
      </c>
      <c r="Y4" s="68">
        <v>0.61214120370370373</v>
      </c>
      <c r="Z4" s="68">
        <f t="shared" ref="Z4:Z30" si="5">IF(Y4="",10000,(Y4-X4))</f>
        <v>1.2152777777777457E-3</v>
      </c>
      <c r="AA4" s="69">
        <f>IF(Y4="","",RANK(Z4,Z$4:Z$31,1))</f>
        <v>1</v>
      </c>
      <c r="AB4" s="67"/>
      <c r="AC4" s="68"/>
      <c r="AD4" s="68">
        <f t="shared" ref="AD4:AD30" si="6">IF(AC4="",10000,(AC4-AB4))</f>
        <v>10000</v>
      </c>
      <c r="AE4" s="69" t="str">
        <f>IF(AC4="","",RANK(AD4,AD$4:AD$31,1))</f>
        <v/>
      </c>
      <c r="AF4" s="67">
        <f>R4+N4+J4+AD4+Z4+V4</f>
        <v>10000.010428240741</v>
      </c>
      <c r="AG4" s="74">
        <f t="shared" ref="AG4:AG31" si="7">IF(H4="","DNS",IF(Y4="","DNF",IF(U4="","DNF",IF(Q4="","DNF",IF(M4="","DNF",IF(I4="","DNF",RANK(AF4,$AF$4:$AF$31,1)))))))</f>
        <v>1</v>
      </c>
    </row>
    <row r="5" spans="1:33" ht="21" customHeight="1" x14ac:dyDescent="0.5">
      <c r="B5" s="75" t="s">
        <v>17</v>
      </c>
      <c r="C5" s="76" t="s">
        <v>71</v>
      </c>
      <c r="D5" s="77"/>
      <c r="E5" s="78">
        <f t="shared" ca="1" si="0"/>
        <v>24.525793636478934</v>
      </c>
      <c r="F5" s="79">
        <v>32509</v>
      </c>
      <c r="G5" s="80">
        <v>15</v>
      </c>
      <c r="H5" s="81">
        <v>0.52430555555555558</v>
      </c>
      <c r="I5" s="82">
        <v>0.52754629629629635</v>
      </c>
      <c r="J5" s="82">
        <f t="shared" si="1"/>
        <v>3.2407407407407662E-3</v>
      </c>
      <c r="K5" s="83">
        <f t="shared" ref="K5:K31" si="8">IF(I5="","",RANK(J5,J$4:J$31,1))</f>
        <v>5</v>
      </c>
      <c r="L5" s="81">
        <v>0.54305555555555551</v>
      </c>
      <c r="M5" s="82">
        <v>0.54546296296296293</v>
      </c>
      <c r="N5" s="82">
        <f t="shared" si="2"/>
        <v>2.4074074074074137E-3</v>
      </c>
      <c r="O5" s="83">
        <f t="shared" ref="O5:O31" si="9">IF(M5="","",RANK(N5,N$4:N$31,1))</f>
        <v>4</v>
      </c>
      <c r="P5" s="81">
        <v>0.56736111111111109</v>
      </c>
      <c r="Q5" s="82">
        <v>0.57111111111111112</v>
      </c>
      <c r="R5" s="82">
        <f t="shared" si="3"/>
        <v>3.7500000000000311E-3</v>
      </c>
      <c r="S5" s="83">
        <f t="shared" ref="S5:S31" si="10">IF(Q5="","",RANK(R5,R$4:R$31,1))</f>
        <v>4</v>
      </c>
      <c r="T5" s="81">
        <v>0.59861111111111109</v>
      </c>
      <c r="U5" s="82">
        <v>0.60092592592592597</v>
      </c>
      <c r="V5" s="82">
        <f t="shared" si="4"/>
        <v>2.3148148148148806E-3</v>
      </c>
      <c r="W5" s="87">
        <f t="shared" ref="W5:W31" si="11">IF(U5="","",RANK(V5,V$4:V$31,1))</f>
        <v>4</v>
      </c>
      <c r="X5" s="81">
        <v>0.62321759259259257</v>
      </c>
      <c r="Y5" s="82">
        <v>0.62460648148148146</v>
      </c>
      <c r="Z5" s="82">
        <f t="shared" si="5"/>
        <v>1.388888888888884E-3</v>
      </c>
      <c r="AA5" s="87">
        <f t="shared" ref="AA5:AA31" si="12">IF(Y5="","",RANK(Z5,Z$4:Z$31,1))</f>
        <v>3</v>
      </c>
      <c r="AB5" s="81"/>
      <c r="AC5" s="82"/>
      <c r="AD5" s="82">
        <f t="shared" si="6"/>
        <v>10000</v>
      </c>
      <c r="AE5" s="87" t="str">
        <f t="shared" ref="AE5:AE31" si="13">IF(AC5="","",RANK(AD5,AD$4:AD$31,1))</f>
        <v/>
      </c>
      <c r="AF5" s="81">
        <f t="shared" ref="AF5:AF31" si="14">R5+N5+J5+AD5+Z5+V5</f>
        <v>10000.013101851853</v>
      </c>
      <c r="AG5" s="88">
        <f t="shared" si="7"/>
        <v>4</v>
      </c>
    </row>
    <row r="6" spans="1:33" ht="21" customHeight="1" x14ac:dyDescent="0.5">
      <c r="B6" s="89" t="s">
        <v>17</v>
      </c>
      <c r="C6" s="90" t="s">
        <v>72</v>
      </c>
      <c r="D6" s="91"/>
      <c r="E6" s="92">
        <f t="shared" ca="1" si="0"/>
        <v>26.52853336250633</v>
      </c>
      <c r="F6" s="93">
        <v>31778</v>
      </c>
      <c r="G6" s="94">
        <v>2</v>
      </c>
      <c r="H6" s="67">
        <v>0.52569444444444446</v>
      </c>
      <c r="I6" s="68">
        <v>0.52866898148148145</v>
      </c>
      <c r="J6" s="68">
        <f t="shared" si="1"/>
        <v>2.9745370370369839E-3</v>
      </c>
      <c r="K6" s="69">
        <f t="shared" si="8"/>
        <v>3</v>
      </c>
      <c r="L6" s="67">
        <v>0.5444444444444444</v>
      </c>
      <c r="M6" s="68">
        <v>0.54678240740740736</v>
      </c>
      <c r="N6" s="68">
        <f t="shared" si="2"/>
        <v>2.3379629629629584E-3</v>
      </c>
      <c r="O6" s="69">
        <f t="shared" si="9"/>
        <v>2</v>
      </c>
      <c r="P6" s="67">
        <v>0.56874999999999998</v>
      </c>
      <c r="Q6" s="68">
        <v>0.57224537037037038</v>
      </c>
      <c r="R6" s="68">
        <f t="shared" si="3"/>
        <v>3.4953703703703987E-3</v>
      </c>
      <c r="S6" s="69">
        <f t="shared" si="10"/>
        <v>3</v>
      </c>
      <c r="T6" s="67">
        <v>0.6</v>
      </c>
      <c r="U6" s="68">
        <v>0.60201388888888896</v>
      </c>
      <c r="V6" s="68">
        <f t="shared" si="4"/>
        <v>2.0138888888889817E-3</v>
      </c>
      <c r="W6" s="73">
        <f t="shared" si="11"/>
        <v>3</v>
      </c>
      <c r="X6" s="67">
        <v>0.61236111111111113</v>
      </c>
      <c r="Y6" s="68">
        <v>0.61377314814814821</v>
      </c>
      <c r="Z6" s="68">
        <f t="shared" si="5"/>
        <v>1.4120370370370727E-3</v>
      </c>
      <c r="AA6" s="73">
        <f t="shared" si="12"/>
        <v>4</v>
      </c>
      <c r="AB6" s="67"/>
      <c r="AC6" s="68"/>
      <c r="AD6" s="68">
        <f t="shared" si="6"/>
        <v>10000</v>
      </c>
      <c r="AE6" s="73" t="str">
        <f t="shared" si="13"/>
        <v/>
      </c>
      <c r="AF6" s="67">
        <f t="shared" si="14"/>
        <v>10000.012233796297</v>
      </c>
      <c r="AG6" s="74">
        <f t="shared" si="7"/>
        <v>3</v>
      </c>
    </row>
    <row r="7" spans="1:33" ht="21" customHeight="1" x14ac:dyDescent="0.5">
      <c r="B7" s="75" t="s">
        <v>17</v>
      </c>
      <c r="C7" s="76" t="s">
        <v>76</v>
      </c>
      <c r="D7" s="77"/>
      <c r="E7" s="78">
        <f t="shared" ca="1" si="0"/>
        <v>28.52853336250633</v>
      </c>
      <c r="F7" s="79">
        <v>31048</v>
      </c>
      <c r="G7" s="80">
        <v>1</v>
      </c>
      <c r="H7" s="81">
        <v>0.52708333333333335</v>
      </c>
      <c r="I7" s="82">
        <v>0.53021990740740743</v>
      </c>
      <c r="J7" s="82">
        <f t="shared" si="1"/>
        <v>3.1365740740740833E-3</v>
      </c>
      <c r="K7" s="83">
        <f t="shared" si="8"/>
        <v>4</v>
      </c>
      <c r="L7" s="81">
        <v>0.54583333333333328</v>
      </c>
      <c r="M7" s="82">
        <v>0.54901620370370374</v>
      </c>
      <c r="N7" s="82">
        <f t="shared" si="2"/>
        <v>3.1828703703704608E-3</v>
      </c>
      <c r="O7" s="83">
        <f t="shared" si="9"/>
        <v>6</v>
      </c>
      <c r="P7" s="81">
        <v>0.57013888888888886</v>
      </c>
      <c r="Q7" s="82">
        <v>0.57415509259259256</v>
      </c>
      <c r="R7" s="82">
        <f t="shared" si="3"/>
        <v>4.0162037037037024E-3</v>
      </c>
      <c r="S7" s="83">
        <f t="shared" si="10"/>
        <v>5</v>
      </c>
      <c r="T7" s="81">
        <v>0.60138888888888886</v>
      </c>
      <c r="U7" s="82">
        <v>0.60373842592592586</v>
      </c>
      <c r="V7" s="82">
        <f t="shared" si="4"/>
        <v>2.3495370370369972E-3</v>
      </c>
      <c r="W7" s="87">
        <f t="shared" si="11"/>
        <v>5</v>
      </c>
      <c r="X7" s="81">
        <v>0.62599537037037034</v>
      </c>
      <c r="Y7" s="82">
        <v>0.62846064814814817</v>
      </c>
      <c r="Z7" s="82">
        <f t="shared" si="5"/>
        <v>2.4652777777778301E-3</v>
      </c>
      <c r="AA7" s="87">
        <f t="shared" si="12"/>
        <v>6</v>
      </c>
      <c r="AB7" s="81"/>
      <c r="AC7" s="82"/>
      <c r="AD7" s="82">
        <f t="shared" si="6"/>
        <v>10000</v>
      </c>
      <c r="AE7" s="87" t="str">
        <f t="shared" si="13"/>
        <v/>
      </c>
      <c r="AF7" s="81">
        <f t="shared" si="14"/>
        <v>10000.015150462963</v>
      </c>
      <c r="AG7" s="88">
        <f t="shared" si="7"/>
        <v>5</v>
      </c>
    </row>
    <row r="8" spans="1:33" x14ac:dyDescent="0.5">
      <c r="B8" s="89" t="s">
        <v>17</v>
      </c>
      <c r="C8" s="62" t="s">
        <v>77</v>
      </c>
      <c r="D8" s="63"/>
      <c r="E8" s="92">
        <f t="shared" ca="1" si="0"/>
        <v>25.52853336250633</v>
      </c>
      <c r="F8" s="65">
        <v>32143</v>
      </c>
      <c r="G8" s="94"/>
      <c r="H8" s="67"/>
      <c r="I8" s="68"/>
      <c r="J8" s="68">
        <f t="shared" si="1"/>
        <v>10000</v>
      </c>
      <c r="K8" s="69" t="str">
        <f t="shared" si="8"/>
        <v/>
      </c>
      <c r="L8" s="67"/>
      <c r="M8" s="68"/>
      <c r="N8" s="68">
        <f t="shared" si="2"/>
        <v>10000</v>
      </c>
      <c r="O8" s="69" t="str">
        <f t="shared" si="9"/>
        <v/>
      </c>
      <c r="P8" s="67"/>
      <c r="Q8" s="68"/>
      <c r="R8" s="68">
        <f t="shared" si="3"/>
        <v>10000</v>
      </c>
      <c r="S8" s="69" t="str">
        <f t="shared" si="10"/>
        <v/>
      </c>
      <c r="T8" s="67"/>
      <c r="U8" s="68"/>
      <c r="V8" s="68">
        <f t="shared" si="4"/>
        <v>10000</v>
      </c>
      <c r="W8" s="73" t="str">
        <f t="shared" si="11"/>
        <v/>
      </c>
      <c r="X8" s="67"/>
      <c r="Y8" s="68"/>
      <c r="Z8" s="68">
        <f t="shared" si="5"/>
        <v>10000</v>
      </c>
      <c r="AA8" s="73" t="str">
        <f t="shared" si="12"/>
        <v/>
      </c>
      <c r="AB8" s="67"/>
      <c r="AC8" s="68"/>
      <c r="AD8" s="68">
        <f t="shared" si="6"/>
        <v>10000</v>
      </c>
      <c r="AE8" s="73" t="str">
        <f t="shared" si="13"/>
        <v/>
      </c>
      <c r="AF8" s="67">
        <f t="shared" si="14"/>
        <v>60000</v>
      </c>
      <c r="AG8" s="74" t="str">
        <f t="shared" si="7"/>
        <v>DNS</v>
      </c>
    </row>
    <row r="9" spans="1:33" x14ac:dyDescent="0.5">
      <c r="B9" s="75" t="s">
        <v>17</v>
      </c>
      <c r="C9" s="76" t="s">
        <v>78</v>
      </c>
      <c r="D9" s="77"/>
      <c r="E9" s="78">
        <f t="shared" ca="1" si="0"/>
        <v>22.525793636478934</v>
      </c>
      <c r="F9" s="79">
        <v>33239</v>
      </c>
      <c r="G9" s="80"/>
      <c r="H9" s="81"/>
      <c r="I9" s="82"/>
      <c r="J9" s="82">
        <f t="shared" si="1"/>
        <v>10000</v>
      </c>
      <c r="K9" s="83" t="str">
        <f t="shared" si="8"/>
        <v/>
      </c>
      <c r="L9" s="81"/>
      <c r="M9" s="82"/>
      <c r="N9" s="82">
        <f t="shared" si="2"/>
        <v>10000</v>
      </c>
      <c r="O9" s="83" t="str">
        <f t="shared" si="9"/>
        <v/>
      </c>
      <c r="P9" s="81"/>
      <c r="Q9" s="82"/>
      <c r="R9" s="82">
        <f t="shared" si="3"/>
        <v>10000</v>
      </c>
      <c r="S9" s="83" t="str">
        <f t="shared" si="10"/>
        <v/>
      </c>
      <c r="T9" s="81"/>
      <c r="U9" s="82"/>
      <c r="V9" s="82">
        <f t="shared" si="4"/>
        <v>10000</v>
      </c>
      <c r="W9" s="87" t="str">
        <f t="shared" si="11"/>
        <v/>
      </c>
      <c r="X9" s="81"/>
      <c r="Y9" s="82"/>
      <c r="Z9" s="82">
        <f t="shared" si="5"/>
        <v>10000</v>
      </c>
      <c r="AA9" s="87" t="str">
        <f t="shared" si="12"/>
        <v/>
      </c>
      <c r="AB9" s="81"/>
      <c r="AC9" s="82"/>
      <c r="AD9" s="82">
        <f t="shared" si="6"/>
        <v>10000</v>
      </c>
      <c r="AE9" s="87" t="str">
        <f t="shared" si="13"/>
        <v/>
      </c>
      <c r="AF9" s="81">
        <f t="shared" si="14"/>
        <v>60000</v>
      </c>
      <c r="AG9" s="88" t="str">
        <f t="shared" si="7"/>
        <v>DNS</v>
      </c>
    </row>
    <row r="10" spans="1:33" x14ac:dyDescent="0.5">
      <c r="B10" s="89" t="s">
        <v>17</v>
      </c>
      <c r="C10" s="90" t="s">
        <v>84</v>
      </c>
      <c r="D10" s="91"/>
      <c r="E10" s="92">
        <f t="shared" ca="1" si="0"/>
        <v>21.525793636478934</v>
      </c>
      <c r="F10" s="93">
        <v>33604</v>
      </c>
      <c r="G10" s="94"/>
      <c r="H10" s="67"/>
      <c r="I10" s="68"/>
      <c r="J10" s="68">
        <f t="shared" si="1"/>
        <v>10000</v>
      </c>
      <c r="K10" s="69" t="str">
        <f t="shared" si="8"/>
        <v/>
      </c>
      <c r="L10" s="67"/>
      <c r="M10" s="68"/>
      <c r="N10" s="68">
        <f t="shared" si="2"/>
        <v>10000</v>
      </c>
      <c r="O10" s="69" t="str">
        <f t="shared" si="9"/>
        <v/>
      </c>
      <c r="P10" s="67"/>
      <c r="Q10" s="68"/>
      <c r="R10" s="68">
        <f t="shared" si="3"/>
        <v>10000</v>
      </c>
      <c r="S10" s="69" t="str">
        <f t="shared" si="10"/>
        <v/>
      </c>
      <c r="T10" s="67"/>
      <c r="U10" s="68"/>
      <c r="V10" s="68">
        <f t="shared" si="4"/>
        <v>10000</v>
      </c>
      <c r="W10" s="73" t="str">
        <f t="shared" si="11"/>
        <v/>
      </c>
      <c r="X10" s="67"/>
      <c r="Y10" s="68"/>
      <c r="Z10" s="68">
        <f t="shared" si="5"/>
        <v>10000</v>
      </c>
      <c r="AA10" s="73" t="str">
        <f t="shared" si="12"/>
        <v/>
      </c>
      <c r="AB10" s="67"/>
      <c r="AC10" s="68"/>
      <c r="AD10" s="68">
        <f t="shared" si="6"/>
        <v>10000</v>
      </c>
      <c r="AE10" s="73" t="str">
        <f t="shared" si="13"/>
        <v/>
      </c>
      <c r="AF10" s="67">
        <f t="shared" si="14"/>
        <v>60000</v>
      </c>
      <c r="AG10" s="74" t="str">
        <f t="shared" si="7"/>
        <v>DNS</v>
      </c>
    </row>
    <row r="11" spans="1:33" x14ac:dyDescent="0.5">
      <c r="B11" s="75" t="s">
        <v>86</v>
      </c>
      <c r="C11" s="76" t="s">
        <v>85</v>
      </c>
      <c r="D11" s="77"/>
      <c r="E11" s="78">
        <f t="shared" ca="1" si="0"/>
        <v>21.525793636478934</v>
      </c>
      <c r="F11" s="79">
        <v>33604</v>
      </c>
      <c r="G11" s="80"/>
      <c r="H11" s="81"/>
      <c r="I11" s="82"/>
      <c r="J11" s="82">
        <f t="shared" si="1"/>
        <v>10000</v>
      </c>
      <c r="K11" s="83" t="str">
        <f t="shared" si="8"/>
        <v/>
      </c>
      <c r="L11" s="81"/>
      <c r="M11" s="82"/>
      <c r="N11" s="82">
        <f t="shared" si="2"/>
        <v>10000</v>
      </c>
      <c r="O11" s="83" t="str">
        <f t="shared" si="9"/>
        <v/>
      </c>
      <c r="P11" s="81"/>
      <c r="Q11" s="82"/>
      <c r="R11" s="82">
        <f t="shared" si="3"/>
        <v>10000</v>
      </c>
      <c r="S11" s="83" t="str">
        <f t="shared" si="10"/>
        <v/>
      </c>
      <c r="T11" s="81"/>
      <c r="U11" s="82"/>
      <c r="V11" s="82">
        <f t="shared" si="4"/>
        <v>10000</v>
      </c>
      <c r="W11" s="87" t="str">
        <f t="shared" si="11"/>
        <v/>
      </c>
      <c r="X11" s="81"/>
      <c r="Y11" s="82"/>
      <c r="Z11" s="82">
        <f t="shared" si="5"/>
        <v>10000</v>
      </c>
      <c r="AA11" s="87" t="str">
        <f t="shared" si="12"/>
        <v/>
      </c>
      <c r="AB11" s="81"/>
      <c r="AC11" s="82"/>
      <c r="AD11" s="82">
        <f t="shared" si="6"/>
        <v>10000</v>
      </c>
      <c r="AE11" s="87" t="str">
        <f t="shared" si="13"/>
        <v/>
      </c>
      <c r="AF11" s="81">
        <f t="shared" si="14"/>
        <v>60000</v>
      </c>
      <c r="AG11" s="88" t="str">
        <f t="shared" si="7"/>
        <v>DNS</v>
      </c>
    </row>
    <row r="12" spans="1:33" x14ac:dyDescent="0.5">
      <c r="B12" s="89" t="s">
        <v>17</v>
      </c>
      <c r="C12" s="90" t="s">
        <v>136</v>
      </c>
      <c r="D12" s="91"/>
      <c r="E12" s="92">
        <f t="shared" ca="1" si="0"/>
        <v>26.52853336250633</v>
      </c>
      <c r="F12" s="93">
        <v>31778</v>
      </c>
      <c r="G12" s="94">
        <v>4</v>
      </c>
      <c r="H12" s="67">
        <v>0.53125</v>
      </c>
      <c r="I12" s="68">
        <v>0.53400462962962958</v>
      </c>
      <c r="J12" s="68">
        <f t="shared" si="1"/>
        <v>2.7546296296295791E-3</v>
      </c>
      <c r="K12" s="69">
        <f t="shared" si="8"/>
        <v>2</v>
      </c>
      <c r="L12" s="67">
        <v>0.54999999999999993</v>
      </c>
      <c r="M12" s="68">
        <v>0.55234953703703704</v>
      </c>
      <c r="N12" s="68">
        <f t="shared" si="2"/>
        <v>2.3495370370371083E-3</v>
      </c>
      <c r="O12" s="69">
        <f t="shared" si="9"/>
        <v>3</v>
      </c>
      <c r="P12" s="67">
        <v>0.57430555555555551</v>
      </c>
      <c r="Q12" s="68">
        <v>0.57753472222222224</v>
      </c>
      <c r="R12" s="68">
        <f t="shared" si="3"/>
        <v>3.2291666666667274E-3</v>
      </c>
      <c r="S12" s="69">
        <f t="shared" si="10"/>
        <v>2</v>
      </c>
      <c r="T12" s="67">
        <v>0.60763888888888895</v>
      </c>
      <c r="U12" s="68">
        <v>0.60949074074074072</v>
      </c>
      <c r="V12" s="68">
        <f t="shared" si="4"/>
        <v>1.8518518518517713E-3</v>
      </c>
      <c r="W12" s="73">
        <f t="shared" si="11"/>
        <v>2</v>
      </c>
      <c r="X12" s="67">
        <v>0.64462962962962966</v>
      </c>
      <c r="Y12" s="68">
        <v>0.64590277777777783</v>
      </c>
      <c r="Z12" s="68">
        <f t="shared" si="5"/>
        <v>1.2731481481481621E-3</v>
      </c>
      <c r="AA12" s="73">
        <f t="shared" si="12"/>
        <v>2</v>
      </c>
      <c r="AB12" s="67"/>
      <c r="AC12" s="68"/>
      <c r="AD12" s="68">
        <f t="shared" si="6"/>
        <v>10000</v>
      </c>
      <c r="AE12" s="73" t="str">
        <f t="shared" si="13"/>
        <v/>
      </c>
      <c r="AF12" s="67">
        <f t="shared" si="14"/>
        <v>10000.011458333332</v>
      </c>
      <c r="AG12" s="74">
        <f t="shared" si="7"/>
        <v>2</v>
      </c>
    </row>
    <row r="13" spans="1:33" x14ac:dyDescent="0.5">
      <c r="B13" s="75" t="s">
        <v>156</v>
      </c>
      <c r="C13" s="76" t="s">
        <v>138</v>
      </c>
      <c r="D13" s="77"/>
      <c r="E13" s="78">
        <f t="shared" ca="1" si="0"/>
        <v>21.525793636478934</v>
      </c>
      <c r="F13" s="79">
        <v>33604</v>
      </c>
      <c r="G13" s="80">
        <v>25</v>
      </c>
      <c r="H13" s="81">
        <v>0.53402777777777777</v>
      </c>
      <c r="I13" s="82">
        <v>0.53783564814814822</v>
      </c>
      <c r="J13" s="82">
        <v>3.8078703703704475E-3</v>
      </c>
      <c r="K13" s="83">
        <v>6</v>
      </c>
      <c r="L13" s="81">
        <v>0.55277777777777781</v>
      </c>
      <c r="M13" s="82">
        <v>0.55564814814814811</v>
      </c>
      <c r="N13" s="82">
        <v>2.870370370370301E-3</v>
      </c>
      <c r="O13" s="83">
        <v>5</v>
      </c>
      <c r="P13" s="81">
        <v>0.57916666666666672</v>
      </c>
      <c r="Q13" s="82">
        <v>0.58348379629629632</v>
      </c>
      <c r="R13" s="82">
        <v>4.3171296296296013E-3</v>
      </c>
      <c r="S13" s="83">
        <v>6</v>
      </c>
      <c r="T13" s="81">
        <v>0.61041666666666672</v>
      </c>
      <c r="U13" s="82">
        <v>0.61304398148148154</v>
      </c>
      <c r="V13" s="82">
        <v>2.6273148148148184E-3</v>
      </c>
      <c r="W13" s="87">
        <v>6</v>
      </c>
      <c r="X13" s="81">
        <v>0.63157407407407407</v>
      </c>
      <c r="Y13" s="82">
        <v>0.63340277777777776</v>
      </c>
      <c r="Z13" s="82">
        <v>1.8287037037036935E-3</v>
      </c>
      <c r="AA13" s="87">
        <v>5</v>
      </c>
      <c r="AB13" s="81"/>
      <c r="AC13" s="82"/>
      <c r="AD13" s="82">
        <v>10000</v>
      </c>
      <c r="AE13" s="87" t="s">
        <v>155</v>
      </c>
      <c r="AF13" s="81">
        <v>10000.015451388888</v>
      </c>
      <c r="AG13" s="88">
        <v>6</v>
      </c>
    </row>
    <row r="14" spans="1:33" hidden="1" x14ac:dyDescent="0.5">
      <c r="B14" s="89"/>
      <c r="C14" s="90"/>
      <c r="D14" s="91"/>
      <c r="E14" s="92" t="str">
        <f t="shared" si="0"/>
        <v/>
      </c>
      <c r="F14" s="93"/>
      <c r="G14" s="94"/>
      <c r="H14" s="67"/>
      <c r="I14" s="68"/>
      <c r="J14" s="68">
        <f t="shared" si="1"/>
        <v>10000</v>
      </c>
      <c r="K14" s="69" t="str">
        <f t="shared" si="8"/>
        <v/>
      </c>
      <c r="L14" s="67"/>
      <c r="M14" s="68"/>
      <c r="N14" s="68">
        <f t="shared" si="2"/>
        <v>10000</v>
      </c>
      <c r="O14" s="69" t="str">
        <f t="shared" si="9"/>
        <v/>
      </c>
      <c r="P14" s="67"/>
      <c r="Q14" s="68"/>
      <c r="R14" s="68">
        <f t="shared" si="3"/>
        <v>10000</v>
      </c>
      <c r="S14" s="69" t="str">
        <f t="shared" si="10"/>
        <v/>
      </c>
      <c r="T14" s="67"/>
      <c r="U14" s="68"/>
      <c r="V14" s="68">
        <f t="shared" si="4"/>
        <v>10000</v>
      </c>
      <c r="W14" s="73" t="str">
        <f t="shared" si="11"/>
        <v/>
      </c>
      <c r="X14" s="67"/>
      <c r="Y14" s="68"/>
      <c r="Z14" s="68">
        <f t="shared" si="5"/>
        <v>10000</v>
      </c>
      <c r="AA14" s="73" t="str">
        <f t="shared" si="12"/>
        <v/>
      </c>
      <c r="AB14" s="67"/>
      <c r="AC14" s="68"/>
      <c r="AD14" s="68">
        <f t="shared" si="6"/>
        <v>10000</v>
      </c>
      <c r="AE14" s="73" t="str">
        <f t="shared" si="13"/>
        <v/>
      </c>
      <c r="AF14" s="67">
        <f t="shared" si="14"/>
        <v>60000</v>
      </c>
      <c r="AG14" s="74" t="str">
        <f t="shared" si="7"/>
        <v>DNS</v>
      </c>
    </row>
    <row r="15" spans="1:33" ht="21" hidden="1" customHeight="1" x14ac:dyDescent="0.5">
      <c r="B15" s="75"/>
      <c r="C15" s="76"/>
      <c r="D15" s="77"/>
      <c r="E15" s="78" t="str">
        <f t="shared" si="0"/>
        <v/>
      </c>
      <c r="F15" s="79"/>
      <c r="G15" s="80"/>
      <c r="H15" s="81"/>
      <c r="I15" s="82"/>
      <c r="J15" s="82">
        <f t="shared" si="1"/>
        <v>10000</v>
      </c>
      <c r="K15" s="83" t="str">
        <f t="shared" si="8"/>
        <v/>
      </c>
      <c r="L15" s="81"/>
      <c r="M15" s="82"/>
      <c r="N15" s="82">
        <f t="shared" si="2"/>
        <v>10000</v>
      </c>
      <c r="O15" s="83" t="str">
        <f t="shared" si="9"/>
        <v/>
      </c>
      <c r="P15" s="81"/>
      <c r="Q15" s="82"/>
      <c r="R15" s="82">
        <f t="shared" si="3"/>
        <v>10000</v>
      </c>
      <c r="S15" s="83" t="str">
        <f t="shared" si="10"/>
        <v/>
      </c>
      <c r="T15" s="81"/>
      <c r="U15" s="82"/>
      <c r="V15" s="82">
        <f t="shared" si="4"/>
        <v>10000</v>
      </c>
      <c r="W15" s="87" t="str">
        <f t="shared" si="11"/>
        <v/>
      </c>
      <c r="X15" s="81"/>
      <c r="Y15" s="82"/>
      <c r="Z15" s="82">
        <f t="shared" si="5"/>
        <v>10000</v>
      </c>
      <c r="AA15" s="87" t="str">
        <f t="shared" si="12"/>
        <v/>
      </c>
      <c r="AB15" s="81"/>
      <c r="AC15" s="82"/>
      <c r="AD15" s="82">
        <f t="shared" si="6"/>
        <v>10000</v>
      </c>
      <c r="AE15" s="87" t="str">
        <f t="shared" si="13"/>
        <v/>
      </c>
      <c r="AF15" s="81">
        <f t="shared" si="14"/>
        <v>60000</v>
      </c>
      <c r="AG15" s="88" t="str">
        <f t="shared" si="7"/>
        <v>DNS</v>
      </c>
    </row>
    <row r="16" spans="1:33" ht="21" hidden="1" customHeight="1" x14ac:dyDescent="0.5">
      <c r="B16" s="89"/>
      <c r="C16" s="90"/>
      <c r="D16" s="91"/>
      <c r="E16" s="92" t="str">
        <f t="shared" si="0"/>
        <v/>
      </c>
      <c r="F16" s="93"/>
      <c r="G16" s="94"/>
      <c r="H16" s="67"/>
      <c r="I16" s="68"/>
      <c r="J16" s="68">
        <f t="shared" si="1"/>
        <v>10000</v>
      </c>
      <c r="K16" s="69" t="str">
        <f t="shared" si="8"/>
        <v/>
      </c>
      <c r="L16" s="67"/>
      <c r="M16" s="68"/>
      <c r="N16" s="68">
        <f t="shared" si="2"/>
        <v>10000</v>
      </c>
      <c r="O16" s="69" t="str">
        <f t="shared" si="9"/>
        <v/>
      </c>
      <c r="P16" s="67"/>
      <c r="Q16" s="68"/>
      <c r="R16" s="68">
        <f t="shared" si="3"/>
        <v>10000</v>
      </c>
      <c r="S16" s="69" t="str">
        <f t="shared" si="10"/>
        <v/>
      </c>
      <c r="T16" s="67"/>
      <c r="U16" s="68"/>
      <c r="V16" s="68">
        <f t="shared" si="4"/>
        <v>10000</v>
      </c>
      <c r="W16" s="73" t="str">
        <f t="shared" si="11"/>
        <v/>
      </c>
      <c r="X16" s="67"/>
      <c r="Y16" s="68"/>
      <c r="Z16" s="68">
        <f t="shared" si="5"/>
        <v>10000</v>
      </c>
      <c r="AA16" s="73" t="str">
        <f t="shared" si="12"/>
        <v/>
      </c>
      <c r="AB16" s="67"/>
      <c r="AC16" s="68"/>
      <c r="AD16" s="68">
        <f t="shared" si="6"/>
        <v>10000</v>
      </c>
      <c r="AE16" s="73" t="str">
        <f t="shared" si="13"/>
        <v/>
      </c>
      <c r="AF16" s="67">
        <f t="shared" si="14"/>
        <v>60000</v>
      </c>
      <c r="AG16" s="74" t="str">
        <f t="shared" si="7"/>
        <v>DNS</v>
      </c>
    </row>
    <row r="17" spans="2:33" ht="21" hidden="1" customHeight="1" x14ac:dyDescent="0.5">
      <c r="B17" s="75"/>
      <c r="C17" s="76"/>
      <c r="D17" s="77"/>
      <c r="E17" s="78" t="str">
        <f t="shared" si="0"/>
        <v/>
      </c>
      <c r="F17" s="79"/>
      <c r="G17" s="80"/>
      <c r="H17" s="81"/>
      <c r="I17" s="82"/>
      <c r="J17" s="82">
        <f t="shared" si="1"/>
        <v>10000</v>
      </c>
      <c r="K17" s="83" t="str">
        <f t="shared" si="8"/>
        <v/>
      </c>
      <c r="L17" s="81"/>
      <c r="M17" s="82"/>
      <c r="N17" s="82">
        <f t="shared" si="2"/>
        <v>10000</v>
      </c>
      <c r="O17" s="83" t="str">
        <f t="shared" si="9"/>
        <v/>
      </c>
      <c r="P17" s="81"/>
      <c r="Q17" s="82"/>
      <c r="R17" s="82">
        <f t="shared" si="3"/>
        <v>10000</v>
      </c>
      <c r="S17" s="83" t="str">
        <f t="shared" si="10"/>
        <v/>
      </c>
      <c r="T17" s="81"/>
      <c r="U17" s="82"/>
      <c r="V17" s="82">
        <f t="shared" si="4"/>
        <v>10000</v>
      </c>
      <c r="W17" s="87" t="str">
        <f t="shared" si="11"/>
        <v/>
      </c>
      <c r="X17" s="81"/>
      <c r="Y17" s="82"/>
      <c r="Z17" s="82">
        <f t="shared" si="5"/>
        <v>10000</v>
      </c>
      <c r="AA17" s="87" t="str">
        <f t="shared" si="12"/>
        <v/>
      </c>
      <c r="AB17" s="81"/>
      <c r="AC17" s="82"/>
      <c r="AD17" s="82">
        <f t="shared" si="6"/>
        <v>10000</v>
      </c>
      <c r="AE17" s="87" t="str">
        <f t="shared" si="13"/>
        <v/>
      </c>
      <c r="AF17" s="81">
        <f t="shared" si="14"/>
        <v>60000</v>
      </c>
      <c r="AG17" s="88" t="str">
        <f t="shared" si="7"/>
        <v>DNS</v>
      </c>
    </row>
    <row r="18" spans="2:33" ht="21" hidden="1" customHeight="1" x14ac:dyDescent="0.5">
      <c r="B18" s="89"/>
      <c r="C18" s="90"/>
      <c r="D18" s="91"/>
      <c r="E18" s="92" t="str">
        <f t="shared" si="0"/>
        <v/>
      </c>
      <c r="F18" s="93"/>
      <c r="G18" s="94"/>
      <c r="H18" s="67"/>
      <c r="I18" s="68"/>
      <c r="J18" s="68">
        <f t="shared" si="1"/>
        <v>10000</v>
      </c>
      <c r="K18" s="69" t="str">
        <f t="shared" si="8"/>
        <v/>
      </c>
      <c r="L18" s="67"/>
      <c r="M18" s="68"/>
      <c r="N18" s="68">
        <f t="shared" si="2"/>
        <v>10000</v>
      </c>
      <c r="O18" s="69" t="str">
        <f t="shared" si="9"/>
        <v/>
      </c>
      <c r="P18" s="67"/>
      <c r="Q18" s="68"/>
      <c r="R18" s="68">
        <f t="shared" si="3"/>
        <v>10000</v>
      </c>
      <c r="S18" s="69" t="str">
        <f t="shared" si="10"/>
        <v/>
      </c>
      <c r="T18" s="67"/>
      <c r="U18" s="68"/>
      <c r="V18" s="68">
        <f t="shared" si="4"/>
        <v>10000</v>
      </c>
      <c r="W18" s="73" t="str">
        <f t="shared" si="11"/>
        <v/>
      </c>
      <c r="X18" s="67"/>
      <c r="Y18" s="68"/>
      <c r="Z18" s="68">
        <f t="shared" si="5"/>
        <v>10000</v>
      </c>
      <c r="AA18" s="73" t="str">
        <f t="shared" si="12"/>
        <v/>
      </c>
      <c r="AB18" s="67"/>
      <c r="AC18" s="68"/>
      <c r="AD18" s="68">
        <f t="shared" si="6"/>
        <v>10000</v>
      </c>
      <c r="AE18" s="73" t="str">
        <f t="shared" si="13"/>
        <v/>
      </c>
      <c r="AF18" s="67">
        <f t="shared" si="14"/>
        <v>60000</v>
      </c>
      <c r="AG18" s="74" t="str">
        <f t="shared" si="7"/>
        <v>DNS</v>
      </c>
    </row>
    <row r="19" spans="2:33" ht="21" hidden="1" customHeight="1" x14ac:dyDescent="0.5">
      <c r="B19" s="75"/>
      <c r="C19" s="76"/>
      <c r="D19" s="77"/>
      <c r="E19" s="78" t="str">
        <f t="shared" si="0"/>
        <v/>
      </c>
      <c r="F19" s="79"/>
      <c r="G19" s="80"/>
      <c r="H19" s="81"/>
      <c r="I19" s="82"/>
      <c r="J19" s="82">
        <f t="shared" si="1"/>
        <v>10000</v>
      </c>
      <c r="K19" s="83" t="str">
        <f t="shared" si="8"/>
        <v/>
      </c>
      <c r="L19" s="81"/>
      <c r="M19" s="82"/>
      <c r="N19" s="82">
        <f t="shared" si="2"/>
        <v>10000</v>
      </c>
      <c r="O19" s="83" t="str">
        <f t="shared" si="9"/>
        <v/>
      </c>
      <c r="P19" s="81"/>
      <c r="Q19" s="82"/>
      <c r="R19" s="82">
        <f t="shared" si="3"/>
        <v>10000</v>
      </c>
      <c r="S19" s="83" t="str">
        <f t="shared" si="10"/>
        <v/>
      </c>
      <c r="T19" s="81"/>
      <c r="U19" s="82"/>
      <c r="V19" s="82">
        <f t="shared" si="4"/>
        <v>10000</v>
      </c>
      <c r="W19" s="87" t="str">
        <f t="shared" si="11"/>
        <v/>
      </c>
      <c r="X19" s="81"/>
      <c r="Y19" s="82"/>
      <c r="Z19" s="82">
        <f t="shared" si="5"/>
        <v>10000</v>
      </c>
      <c r="AA19" s="87" t="str">
        <f t="shared" si="12"/>
        <v/>
      </c>
      <c r="AB19" s="81"/>
      <c r="AC19" s="82"/>
      <c r="AD19" s="82">
        <f t="shared" si="6"/>
        <v>10000</v>
      </c>
      <c r="AE19" s="87" t="str">
        <f t="shared" si="13"/>
        <v/>
      </c>
      <c r="AF19" s="81">
        <f t="shared" si="14"/>
        <v>60000</v>
      </c>
      <c r="AG19" s="88" t="str">
        <f t="shared" si="7"/>
        <v>DNS</v>
      </c>
    </row>
    <row r="20" spans="2:33" ht="21" hidden="1" customHeight="1" x14ac:dyDescent="0.5">
      <c r="B20" s="89"/>
      <c r="C20" s="90"/>
      <c r="D20" s="91"/>
      <c r="E20" s="92" t="str">
        <f t="shared" si="0"/>
        <v/>
      </c>
      <c r="F20" s="93"/>
      <c r="G20" s="94"/>
      <c r="H20" s="67"/>
      <c r="I20" s="68"/>
      <c r="J20" s="68">
        <f t="shared" si="1"/>
        <v>10000</v>
      </c>
      <c r="K20" s="69" t="str">
        <f t="shared" si="8"/>
        <v/>
      </c>
      <c r="L20" s="67"/>
      <c r="M20" s="68"/>
      <c r="N20" s="68">
        <f t="shared" si="2"/>
        <v>10000</v>
      </c>
      <c r="O20" s="69" t="str">
        <f t="shared" si="9"/>
        <v/>
      </c>
      <c r="P20" s="67"/>
      <c r="Q20" s="68"/>
      <c r="R20" s="68">
        <f t="shared" si="3"/>
        <v>10000</v>
      </c>
      <c r="S20" s="69" t="str">
        <f t="shared" si="10"/>
        <v/>
      </c>
      <c r="T20" s="67"/>
      <c r="U20" s="68"/>
      <c r="V20" s="68">
        <f t="shared" si="4"/>
        <v>10000</v>
      </c>
      <c r="W20" s="73" t="str">
        <f t="shared" si="11"/>
        <v/>
      </c>
      <c r="X20" s="67"/>
      <c r="Y20" s="68"/>
      <c r="Z20" s="68">
        <f t="shared" si="5"/>
        <v>10000</v>
      </c>
      <c r="AA20" s="73" t="str">
        <f t="shared" si="12"/>
        <v/>
      </c>
      <c r="AB20" s="67"/>
      <c r="AC20" s="68"/>
      <c r="AD20" s="68">
        <f t="shared" si="6"/>
        <v>10000</v>
      </c>
      <c r="AE20" s="73" t="str">
        <f t="shared" si="13"/>
        <v/>
      </c>
      <c r="AF20" s="67">
        <f t="shared" si="14"/>
        <v>60000</v>
      </c>
      <c r="AG20" s="74" t="str">
        <f t="shared" si="7"/>
        <v>DNS</v>
      </c>
    </row>
    <row r="21" spans="2:33" ht="21.75" hidden="1" customHeight="1" x14ac:dyDescent="0.5">
      <c r="B21" s="75"/>
      <c r="C21" s="76"/>
      <c r="D21" s="77"/>
      <c r="E21" s="78" t="str">
        <f t="shared" si="0"/>
        <v/>
      </c>
      <c r="F21" s="79"/>
      <c r="G21" s="80"/>
      <c r="H21" s="81"/>
      <c r="I21" s="82"/>
      <c r="J21" s="82">
        <f t="shared" si="1"/>
        <v>10000</v>
      </c>
      <c r="K21" s="83" t="str">
        <f t="shared" si="8"/>
        <v/>
      </c>
      <c r="L21" s="81"/>
      <c r="M21" s="82"/>
      <c r="N21" s="82">
        <f t="shared" si="2"/>
        <v>10000</v>
      </c>
      <c r="O21" s="83" t="str">
        <f t="shared" si="9"/>
        <v/>
      </c>
      <c r="P21" s="81"/>
      <c r="Q21" s="82"/>
      <c r="R21" s="82">
        <f t="shared" si="3"/>
        <v>10000</v>
      </c>
      <c r="S21" s="83" t="str">
        <f t="shared" si="10"/>
        <v/>
      </c>
      <c r="T21" s="81"/>
      <c r="U21" s="82"/>
      <c r="V21" s="82">
        <f t="shared" si="4"/>
        <v>10000</v>
      </c>
      <c r="W21" s="87" t="str">
        <f t="shared" si="11"/>
        <v/>
      </c>
      <c r="X21" s="81"/>
      <c r="Y21" s="82"/>
      <c r="Z21" s="82">
        <f t="shared" si="5"/>
        <v>10000</v>
      </c>
      <c r="AA21" s="87" t="str">
        <f t="shared" si="12"/>
        <v/>
      </c>
      <c r="AB21" s="81"/>
      <c r="AC21" s="82"/>
      <c r="AD21" s="82">
        <f t="shared" si="6"/>
        <v>10000</v>
      </c>
      <c r="AE21" s="87" t="str">
        <f t="shared" si="13"/>
        <v/>
      </c>
      <c r="AF21" s="81">
        <f t="shared" si="14"/>
        <v>60000</v>
      </c>
      <c r="AG21" s="88" t="str">
        <f t="shared" si="7"/>
        <v>DNS</v>
      </c>
    </row>
    <row r="22" spans="2:33" hidden="1" x14ac:dyDescent="0.5">
      <c r="B22" s="89"/>
      <c r="C22" s="90"/>
      <c r="D22" s="91"/>
      <c r="E22" s="92" t="str">
        <f t="shared" si="0"/>
        <v/>
      </c>
      <c r="F22" s="93"/>
      <c r="G22" s="94"/>
      <c r="H22" s="67"/>
      <c r="I22" s="68"/>
      <c r="J22" s="68">
        <f t="shared" si="1"/>
        <v>10000</v>
      </c>
      <c r="K22" s="69" t="str">
        <f t="shared" si="8"/>
        <v/>
      </c>
      <c r="L22" s="67"/>
      <c r="M22" s="68"/>
      <c r="N22" s="68">
        <f t="shared" si="2"/>
        <v>10000</v>
      </c>
      <c r="O22" s="69" t="str">
        <f t="shared" si="9"/>
        <v/>
      </c>
      <c r="P22" s="67"/>
      <c r="Q22" s="68"/>
      <c r="R22" s="68">
        <f t="shared" si="3"/>
        <v>10000</v>
      </c>
      <c r="S22" s="69" t="str">
        <f t="shared" si="10"/>
        <v/>
      </c>
      <c r="T22" s="67"/>
      <c r="U22" s="68"/>
      <c r="V22" s="68">
        <f t="shared" si="4"/>
        <v>10000</v>
      </c>
      <c r="W22" s="73" t="str">
        <f t="shared" si="11"/>
        <v/>
      </c>
      <c r="X22" s="67"/>
      <c r="Y22" s="68"/>
      <c r="Z22" s="68">
        <f t="shared" si="5"/>
        <v>10000</v>
      </c>
      <c r="AA22" s="73" t="str">
        <f t="shared" si="12"/>
        <v/>
      </c>
      <c r="AB22" s="67"/>
      <c r="AC22" s="68"/>
      <c r="AD22" s="68">
        <f t="shared" si="6"/>
        <v>10000</v>
      </c>
      <c r="AE22" s="73" t="str">
        <f t="shared" si="13"/>
        <v/>
      </c>
      <c r="AF22" s="67">
        <f t="shared" si="14"/>
        <v>60000</v>
      </c>
      <c r="AG22" s="74" t="str">
        <f t="shared" si="7"/>
        <v>DNS</v>
      </c>
    </row>
    <row r="23" spans="2:33" hidden="1" x14ac:dyDescent="0.5">
      <c r="B23" s="75"/>
      <c r="C23" s="76"/>
      <c r="D23" s="77"/>
      <c r="E23" s="78" t="str">
        <f t="shared" si="0"/>
        <v/>
      </c>
      <c r="F23" s="79"/>
      <c r="G23" s="80"/>
      <c r="H23" s="81"/>
      <c r="I23" s="82"/>
      <c r="J23" s="82">
        <f t="shared" si="1"/>
        <v>10000</v>
      </c>
      <c r="K23" s="83" t="str">
        <f t="shared" si="8"/>
        <v/>
      </c>
      <c r="L23" s="81"/>
      <c r="M23" s="82"/>
      <c r="N23" s="82">
        <f t="shared" si="2"/>
        <v>10000</v>
      </c>
      <c r="O23" s="83" t="str">
        <f t="shared" si="9"/>
        <v/>
      </c>
      <c r="P23" s="81"/>
      <c r="Q23" s="82"/>
      <c r="R23" s="82">
        <f t="shared" si="3"/>
        <v>10000</v>
      </c>
      <c r="S23" s="83" t="str">
        <f t="shared" si="10"/>
        <v/>
      </c>
      <c r="T23" s="81"/>
      <c r="U23" s="82"/>
      <c r="V23" s="82">
        <f t="shared" si="4"/>
        <v>10000</v>
      </c>
      <c r="W23" s="87" t="str">
        <f t="shared" si="11"/>
        <v/>
      </c>
      <c r="X23" s="81"/>
      <c r="Y23" s="82"/>
      <c r="Z23" s="82">
        <f t="shared" si="5"/>
        <v>10000</v>
      </c>
      <c r="AA23" s="87" t="str">
        <f t="shared" si="12"/>
        <v/>
      </c>
      <c r="AB23" s="81"/>
      <c r="AC23" s="82"/>
      <c r="AD23" s="82">
        <f t="shared" si="6"/>
        <v>10000</v>
      </c>
      <c r="AE23" s="87" t="str">
        <f t="shared" si="13"/>
        <v/>
      </c>
      <c r="AF23" s="81">
        <f t="shared" si="14"/>
        <v>60000</v>
      </c>
      <c r="AG23" s="88" t="str">
        <f t="shared" si="7"/>
        <v>DNS</v>
      </c>
    </row>
    <row r="24" spans="2:33" hidden="1" x14ac:dyDescent="0.5">
      <c r="B24" s="89"/>
      <c r="C24" s="90"/>
      <c r="D24" s="91"/>
      <c r="E24" s="92" t="str">
        <f t="shared" si="0"/>
        <v/>
      </c>
      <c r="F24" s="93"/>
      <c r="G24" s="94"/>
      <c r="H24" s="67"/>
      <c r="I24" s="68"/>
      <c r="J24" s="68">
        <f t="shared" si="1"/>
        <v>10000</v>
      </c>
      <c r="K24" s="69" t="str">
        <f t="shared" si="8"/>
        <v/>
      </c>
      <c r="L24" s="67"/>
      <c r="M24" s="68"/>
      <c r="N24" s="68">
        <f t="shared" si="2"/>
        <v>10000</v>
      </c>
      <c r="O24" s="69" t="str">
        <f t="shared" si="9"/>
        <v/>
      </c>
      <c r="P24" s="67"/>
      <c r="Q24" s="68"/>
      <c r="R24" s="68">
        <f t="shared" si="3"/>
        <v>10000</v>
      </c>
      <c r="S24" s="69" t="str">
        <f t="shared" si="10"/>
        <v/>
      </c>
      <c r="T24" s="67"/>
      <c r="U24" s="68"/>
      <c r="V24" s="68">
        <f t="shared" si="4"/>
        <v>10000</v>
      </c>
      <c r="W24" s="73" t="str">
        <f t="shared" si="11"/>
        <v/>
      </c>
      <c r="X24" s="67"/>
      <c r="Y24" s="68"/>
      <c r="Z24" s="68">
        <f t="shared" si="5"/>
        <v>10000</v>
      </c>
      <c r="AA24" s="73" t="str">
        <f t="shared" si="12"/>
        <v/>
      </c>
      <c r="AB24" s="67"/>
      <c r="AC24" s="68"/>
      <c r="AD24" s="68">
        <f t="shared" si="6"/>
        <v>10000</v>
      </c>
      <c r="AE24" s="73" t="str">
        <f t="shared" si="13"/>
        <v/>
      </c>
      <c r="AF24" s="67">
        <f t="shared" si="14"/>
        <v>60000</v>
      </c>
      <c r="AG24" s="74" t="str">
        <f t="shared" si="7"/>
        <v>DNS</v>
      </c>
    </row>
    <row r="25" spans="2:33" hidden="1" x14ac:dyDescent="0.5">
      <c r="B25" s="75"/>
      <c r="C25" s="76"/>
      <c r="D25" s="77"/>
      <c r="E25" s="78" t="str">
        <f t="shared" si="0"/>
        <v/>
      </c>
      <c r="F25" s="79"/>
      <c r="G25" s="80"/>
      <c r="H25" s="81"/>
      <c r="I25" s="82"/>
      <c r="J25" s="82">
        <f t="shared" si="1"/>
        <v>10000</v>
      </c>
      <c r="K25" s="83" t="str">
        <f t="shared" si="8"/>
        <v/>
      </c>
      <c r="L25" s="81"/>
      <c r="M25" s="82"/>
      <c r="N25" s="82">
        <f t="shared" si="2"/>
        <v>10000</v>
      </c>
      <c r="O25" s="83" t="str">
        <f t="shared" si="9"/>
        <v/>
      </c>
      <c r="P25" s="81"/>
      <c r="Q25" s="82"/>
      <c r="R25" s="82">
        <f t="shared" si="3"/>
        <v>10000</v>
      </c>
      <c r="S25" s="83" t="str">
        <f t="shared" si="10"/>
        <v/>
      </c>
      <c r="T25" s="81"/>
      <c r="U25" s="82"/>
      <c r="V25" s="82">
        <f t="shared" si="4"/>
        <v>10000</v>
      </c>
      <c r="W25" s="87" t="str">
        <f t="shared" si="11"/>
        <v/>
      </c>
      <c r="X25" s="81"/>
      <c r="Y25" s="82"/>
      <c r="Z25" s="82">
        <f t="shared" si="5"/>
        <v>10000</v>
      </c>
      <c r="AA25" s="87" t="str">
        <f t="shared" si="12"/>
        <v/>
      </c>
      <c r="AB25" s="81"/>
      <c r="AC25" s="82"/>
      <c r="AD25" s="82">
        <f t="shared" si="6"/>
        <v>10000</v>
      </c>
      <c r="AE25" s="87" t="str">
        <f t="shared" si="13"/>
        <v/>
      </c>
      <c r="AF25" s="81">
        <f t="shared" si="14"/>
        <v>60000</v>
      </c>
      <c r="AG25" s="88" t="str">
        <f t="shared" si="7"/>
        <v>DNS</v>
      </c>
    </row>
    <row r="26" spans="2:33" hidden="1" x14ac:dyDescent="0.5">
      <c r="B26" s="89"/>
      <c r="C26" s="90"/>
      <c r="D26" s="91"/>
      <c r="E26" s="92" t="str">
        <f t="shared" si="0"/>
        <v/>
      </c>
      <c r="F26" s="93"/>
      <c r="G26" s="94"/>
      <c r="H26" s="67"/>
      <c r="I26" s="68"/>
      <c r="J26" s="68">
        <f t="shared" si="1"/>
        <v>10000</v>
      </c>
      <c r="K26" s="69" t="str">
        <f t="shared" si="8"/>
        <v/>
      </c>
      <c r="L26" s="67"/>
      <c r="M26" s="68"/>
      <c r="N26" s="68">
        <f t="shared" si="2"/>
        <v>10000</v>
      </c>
      <c r="O26" s="69" t="str">
        <f t="shared" si="9"/>
        <v/>
      </c>
      <c r="P26" s="67"/>
      <c r="Q26" s="68"/>
      <c r="R26" s="68">
        <f t="shared" si="3"/>
        <v>10000</v>
      </c>
      <c r="S26" s="69" t="str">
        <f t="shared" si="10"/>
        <v/>
      </c>
      <c r="T26" s="67"/>
      <c r="U26" s="68"/>
      <c r="V26" s="68">
        <f t="shared" si="4"/>
        <v>10000</v>
      </c>
      <c r="W26" s="73" t="str">
        <f t="shared" si="11"/>
        <v/>
      </c>
      <c r="X26" s="67"/>
      <c r="Y26" s="68"/>
      <c r="Z26" s="68">
        <f t="shared" si="5"/>
        <v>10000</v>
      </c>
      <c r="AA26" s="73" t="str">
        <f t="shared" si="12"/>
        <v/>
      </c>
      <c r="AB26" s="67"/>
      <c r="AC26" s="68"/>
      <c r="AD26" s="68">
        <f t="shared" si="6"/>
        <v>10000</v>
      </c>
      <c r="AE26" s="73" t="str">
        <f t="shared" si="13"/>
        <v/>
      </c>
      <c r="AF26" s="67">
        <f t="shared" si="14"/>
        <v>60000</v>
      </c>
      <c r="AG26" s="74" t="str">
        <f t="shared" si="7"/>
        <v>DNS</v>
      </c>
    </row>
    <row r="27" spans="2:33" hidden="1" x14ac:dyDescent="0.5">
      <c r="B27" s="75"/>
      <c r="C27" s="76"/>
      <c r="D27" s="77"/>
      <c r="E27" s="78" t="str">
        <f t="shared" si="0"/>
        <v/>
      </c>
      <c r="F27" s="79"/>
      <c r="G27" s="80"/>
      <c r="H27" s="81"/>
      <c r="I27" s="82"/>
      <c r="J27" s="82">
        <f t="shared" si="1"/>
        <v>10000</v>
      </c>
      <c r="K27" s="83" t="str">
        <f t="shared" si="8"/>
        <v/>
      </c>
      <c r="L27" s="81"/>
      <c r="M27" s="82"/>
      <c r="N27" s="82">
        <f t="shared" si="2"/>
        <v>10000</v>
      </c>
      <c r="O27" s="83" t="str">
        <f t="shared" si="9"/>
        <v/>
      </c>
      <c r="P27" s="81"/>
      <c r="Q27" s="82"/>
      <c r="R27" s="82">
        <f t="shared" si="3"/>
        <v>10000</v>
      </c>
      <c r="S27" s="83" t="str">
        <f t="shared" si="10"/>
        <v/>
      </c>
      <c r="T27" s="81"/>
      <c r="U27" s="82"/>
      <c r="V27" s="82">
        <f t="shared" si="4"/>
        <v>10000</v>
      </c>
      <c r="W27" s="87" t="str">
        <f t="shared" si="11"/>
        <v/>
      </c>
      <c r="X27" s="81"/>
      <c r="Y27" s="82"/>
      <c r="Z27" s="82">
        <f t="shared" si="5"/>
        <v>10000</v>
      </c>
      <c r="AA27" s="87" t="str">
        <f t="shared" si="12"/>
        <v/>
      </c>
      <c r="AB27" s="81"/>
      <c r="AC27" s="82"/>
      <c r="AD27" s="82">
        <f t="shared" si="6"/>
        <v>10000</v>
      </c>
      <c r="AE27" s="87" t="str">
        <f t="shared" si="13"/>
        <v/>
      </c>
      <c r="AF27" s="81">
        <f t="shared" si="14"/>
        <v>60000</v>
      </c>
      <c r="AG27" s="88" t="str">
        <f t="shared" si="7"/>
        <v>DNS</v>
      </c>
    </row>
    <row r="28" spans="2:33" hidden="1" x14ac:dyDescent="0.5">
      <c r="B28" s="89"/>
      <c r="C28" s="90"/>
      <c r="D28" s="91"/>
      <c r="E28" s="92" t="str">
        <f t="shared" si="0"/>
        <v/>
      </c>
      <c r="F28" s="93"/>
      <c r="G28" s="94"/>
      <c r="H28" s="67"/>
      <c r="I28" s="68"/>
      <c r="J28" s="68">
        <f t="shared" si="1"/>
        <v>10000</v>
      </c>
      <c r="K28" s="69" t="str">
        <f t="shared" si="8"/>
        <v/>
      </c>
      <c r="L28" s="67"/>
      <c r="M28" s="68"/>
      <c r="N28" s="68">
        <f t="shared" si="2"/>
        <v>10000</v>
      </c>
      <c r="O28" s="69" t="str">
        <f t="shared" si="9"/>
        <v/>
      </c>
      <c r="P28" s="67"/>
      <c r="Q28" s="68"/>
      <c r="R28" s="68">
        <f t="shared" si="3"/>
        <v>10000</v>
      </c>
      <c r="S28" s="69" t="str">
        <f t="shared" si="10"/>
        <v/>
      </c>
      <c r="T28" s="67"/>
      <c r="U28" s="68"/>
      <c r="V28" s="68">
        <f t="shared" si="4"/>
        <v>10000</v>
      </c>
      <c r="W28" s="73" t="str">
        <f t="shared" si="11"/>
        <v/>
      </c>
      <c r="X28" s="67"/>
      <c r="Y28" s="68"/>
      <c r="Z28" s="68">
        <f t="shared" si="5"/>
        <v>10000</v>
      </c>
      <c r="AA28" s="73" t="str">
        <f t="shared" si="12"/>
        <v/>
      </c>
      <c r="AB28" s="67"/>
      <c r="AC28" s="68"/>
      <c r="AD28" s="68">
        <f t="shared" si="6"/>
        <v>10000</v>
      </c>
      <c r="AE28" s="73" t="str">
        <f t="shared" si="13"/>
        <v/>
      </c>
      <c r="AF28" s="67">
        <f t="shared" si="14"/>
        <v>60000</v>
      </c>
      <c r="AG28" s="74" t="str">
        <f t="shared" si="7"/>
        <v>DNS</v>
      </c>
    </row>
    <row r="29" spans="2:33" hidden="1" x14ac:dyDescent="0.5">
      <c r="B29" s="75"/>
      <c r="C29" s="76"/>
      <c r="D29" s="77"/>
      <c r="E29" s="78" t="str">
        <f t="shared" si="0"/>
        <v/>
      </c>
      <c r="F29" s="79"/>
      <c r="G29" s="80"/>
      <c r="H29" s="81"/>
      <c r="I29" s="82"/>
      <c r="J29" s="82">
        <f t="shared" si="1"/>
        <v>10000</v>
      </c>
      <c r="K29" s="83" t="str">
        <f t="shared" si="8"/>
        <v/>
      </c>
      <c r="L29" s="81"/>
      <c r="M29" s="82"/>
      <c r="N29" s="82">
        <f t="shared" si="2"/>
        <v>10000</v>
      </c>
      <c r="O29" s="83" t="str">
        <f t="shared" si="9"/>
        <v/>
      </c>
      <c r="P29" s="81"/>
      <c r="Q29" s="82"/>
      <c r="R29" s="82">
        <f t="shared" si="3"/>
        <v>10000</v>
      </c>
      <c r="S29" s="83" t="str">
        <f t="shared" si="10"/>
        <v/>
      </c>
      <c r="T29" s="81"/>
      <c r="U29" s="82"/>
      <c r="V29" s="82">
        <f t="shared" si="4"/>
        <v>10000</v>
      </c>
      <c r="W29" s="87" t="str">
        <f t="shared" si="11"/>
        <v/>
      </c>
      <c r="X29" s="81"/>
      <c r="Y29" s="82"/>
      <c r="Z29" s="82">
        <f t="shared" si="5"/>
        <v>10000</v>
      </c>
      <c r="AA29" s="87" t="str">
        <f t="shared" si="12"/>
        <v/>
      </c>
      <c r="AB29" s="81"/>
      <c r="AC29" s="82"/>
      <c r="AD29" s="82">
        <f t="shared" si="6"/>
        <v>10000</v>
      </c>
      <c r="AE29" s="87" t="str">
        <f t="shared" si="13"/>
        <v/>
      </c>
      <c r="AF29" s="81">
        <f t="shared" si="14"/>
        <v>60000</v>
      </c>
      <c r="AG29" s="88" t="str">
        <f t="shared" si="7"/>
        <v>DNS</v>
      </c>
    </row>
    <row r="30" spans="2:33" hidden="1" x14ac:dyDescent="0.5">
      <c r="B30" s="89"/>
      <c r="C30" s="90"/>
      <c r="D30" s="91"/>
      <c r="E30" s="92" t="str">
        <f t="shared" si="0"/>
        <v/>
      </c>
      <c r="F30" s="93"/>
      <c r="G30" s="94"/>
      <c r="H30" s="67"/>
      <c r="I30" s="68"/>
      <c r="J30" s="68">
        <f t="shared" si="1"/>
        <v>10000</v>
      </c>
      <c r="K30" s="69" t="str">
        <f t="shared" si="8"/>
        <v/>
      </c>
      <c r="L30" s="67"/>
      <c r="M30" s="68"/>
      <c r="N30" s="68">
        <f t="shared" si="2"/>
        <v>10000</v>
      </c>
      <c r="O30" s="69" t="str">
        <f t="shared" si="9"/>
        <v/>
      </c>
      <c r="P30" s="67"/>
      <c r="Q30" s="68"/>
      <c r="R30" s="68">
        <f t="shared" si="3"/>
        <v>10000</v>
      </c>
      <c r="S30" s="69" t="str">
        <f t="shared" si="10"/>
        <v/>
      </c>
      <c r="T30" s="67"/>
      <c r="U30" s="68"/>
      <c r="V30" s="68">
        <f t="shared" si="4"/>
        <v>10000</v>
      </c>
      <c r="W30" s="73" t="str">
        <f t="shared" si="11"/>
        <v/>
      </c>
      <c r="X30" s="67"/>
      <c r="Y30" s="68"/>
      <c r="Z30" s="68">
        <f t="shared" si="5"/>
        <v>10000</v>
      </c>
      <c r="AA30" s="73" t="str">
        <f t="shared" si="12"/>
        <v/>
      </c>
      <c r="AB30" s="67"/>
      <c r="AC30" s="68"/>
      <c r="AD30" s="68">
        <f t="shared" si="6"/>
        <v>10000</v>
      </c>
      <c r="AE30" s="73" t="str">
        <f t="shared" si="13"/>
        <v/>
      </c>
      <c r="AF30" s="67">
        <f t="shared" si="14"/>
        <v>60000</v>
      </c>
      <c r="AG30" s="74" t="str">
        <f t="shared" si="7"/>
        <v>DNS</v>
      </c>
    </row>
    <row r="31" spans="2:33" ht="21.75" hidden="1" thickBot="1" x14ac:dyDescent="0.55000000000000004">
      <c r="B31" s="98"/>
      <c r="C31" s="99"/>
      <c r="D31" s="100"/>
      <c r="E31" s="101" t="str">
        <f t="shared" si="0"/>
        <v/>
      </c>
      <c r="F31" s="102"/>
      <c r="G31" s="103"/>
      <c r="H31" s="104"/>
      <c r="I31" s="105"/>
      <c r="J31" s="105">
        <f>IF(I31="",10000,(I31-H31))</f>
        <v>10000</v>
      </c>
      <c r="K31" s="106" t="str">
        <f t="shared" si="8"/>
        <v/>
      </c>
      <c r="L31" s="104"/>
      <c r="M31" s="105"/>
      <c r="N31" s="105">
        <f>IF(M31="",10000,(M31-L31))</f>
        <v>10000</v>
      </c>
      <c r="O31" s="106" t="str">
        <f t="shared" si="9"/>
        <v/>
      </c>
      <c r="P31" s="104"/>
      <c r="Q31" s="105"/>
      <c r="R31" s="105">
        <f>IF(Q31="",10000,(Q31-P31))</f>
        <v>10000</v>
      </c>
      <c r="S31" s="106" t="str">
        <f t="shared" si="10"/>
        <v/>
      </c>
      <c r="T31" s="104"/>
      <c r="U31" s="105"/>
      <c r="V31" s="105">
        <f>IF(U31="",10000,(U31-T31))</f>
        <v>10000</v>
      </c>
      <c r="W31" s="110" t="str">
        <f t="shared" si="11"/>
        <v/>
      </c>
      <c r="X31" s="104"/>
      <c r="Y31" s="105"/>
      <c r="Z31" s="105">
        <f>IF(Y31="",10000,(Y31-X31))</f>
        <v>10000</v>
      </c>
      <c r="AA31" s="110" t="str">
        <f t="shared" si="12"/>
        <v/>
      </c>
      <c r="AB31" s="104"/>
      <c r="AC31" s="105"/>
      <c r="AD31" s="105">
        <f>IF(AC31="",10000,(AC31-AB31))</f>
        <v>10000</v>
      </c>
      <c r="AE31" s="110" t="str">
        <f t="shared" si="13"/>
        <v/>
      </c>
      <c r="AF31" s="108">
        <f t="shared" si="14"/>
        <v>60000</v>
      </c>
      <c r="AG31" s="111" t="str">
        <f t="shared" si="7"/>
        <v>DNS</v>
      </c>
    </row>
    <row r="33" spans="2:32" x14ac:dyDescent="0.5">
      <c r="B33" s="54" t="s">
        <v>159</v>
      </c>
      <c r="E33" s="54" t="s">
        <v>26</v>
      </c>
      <c r="F33" s="115"/>
      <c r="H33" s="54" t="s">
        <v>160</v>
      </c>
      <c r="K33" s="116"/>
      <c r="S33" s="54"/>
      <c r="U33" s="112"/>
      <c r="W33" s="54"/>
      <c r="AA33" s="54"/>
      <c r="AE33" s="54"/>
      <c r="AF33" s="54" t="s">
        <v>24</v>
      </c>
    </row>
    <row r="34" spans="2:32" x14ac:dyDescent="0.5">
      <c r="E34" s="54"/>
      <c r="F34" s="115"/>
      <c r="S34" s="54"/>
      <c r="U34" s="112"/>
      <c r="W34" s="54"/>
      <c r="AA34" s="54"/>
      <c r="AE34" s="54"/>
      <c r="AF34" s="54" t="s">
        <v>25</v>
      </c>
    </row>
  </sheetData>
  <sheetProtection password="E921" sheet="1" objects="1" scenarios="1" autoFilter="0"/>
  <autoFilter ref="C2:C21">
    <filterColumn colId="0">
      <customFilters>
        <customFilter operator="notEqual" val=" "/>
      </customFilters>
    </filterColumn>
  </autoFilter>
  <dataConsolidate/>
  <mergeCells count="14">
    <mergeCell ref="D2:D3"/>
    <mergeCell ref="C2:C3"/>
    <mergeCell ref="B2:B3"/>
    <mergeCell ref="G2:G3"/>
    <mergeCell ref="A1:AG1"/>
    <mergeCell ref="P2:S2"/>
    <mergeCell ref="T2:W2"/>
    <mergeCell ref="X2:AA2"/>
    <mergeCell ref="AB2:AE2"/>
    <mergeCell ref="AF2:AG2"/>
    <mergeCell ref="L2:O2"/>
    <mergeCell ref="H2:K2"/>
    <mergeCell ref="F2:F3"/>
    <mergeCell ref="E2:E3"/>
  </mergeCells>
  <conditionalFormatting sqref="AG4">
    <cfRule type="cellIs" dxfId="46" priority="26" operator="equal">
      <formula>1</formula>
    </cfRule>
  </conditionalFormatting>
  <conditionalFormatting sqref="AG4:AG18 AG29:AG31">
    <cfRule type="cellIs" dxfId="45" priority="23" operator="equal">
      <formula>3</formula>
    </cfRule>
    <cfRule type="cellIs" dxfId="44" priority="24" operator="equal">
      <formula>2</formula>
    </cfRule>
    <cfRule type="cellIs" dxfId="43" priority="25" operator="equal">
      <formula>1</formula>
    </cfRule>
  </conditionalFormatting>
  <conditionalFormatting sqref="AG19:AG20">
    <cfRule type="cellIs" dxfId="42" priority="18" operator="equal">
      <formula>3</formula>
    </cfRule>
    <cfRule type="cellIs" dxfId="41" priority="19" operator="equal">
      <formula>2</formula>
    </cfRule>
    <cfRule type="cellIs" dxfId="40" priority="20" operator="equal">
      <formula>1</formula>
    </cfRule>
  </conditionalFormatting>
  <conditionalFormatting sqref="AG21:AG22">
    <cfRule type="cellIs" dxfId="39" priority="14" operator="equal">
      <formula>3</formula>
    </cfRule>
    <cfRule type="cellIs" dxfId="38" priority="15" operator="equal">
      <formula>2</formula>
    </cfRule>
    <cfRule type="cellIs" dxfId="37" priority="16" operator="equal">
      <formula>1</formula>
    </cfRule>
  </conditionalFormatting>
  <conditionalFormatting sqref="AG23:AG24">
    <cfRule type="cellIs" dxfId="36" priority="10" operator="equal">
      <formula>3</formula>
    </cfRule>
    <cfRule type="cellIs" dxfId="35" priority="11" operator="equal">
      <formula>2</formula>
    </cfRule>
    <cfRule type="cellIs" dxfId="34" priority="12" operator="equal">
      <formula>1</formula>
    </cfRule>
  </conditionalFormatting>
  <conditionalFormatting sqref="AG25:AG26">
    <cfRule type="cellIs" dxfId="33" priority="6" operator="equal">
      <formula>3</formula>
    </cfRule>
    <cfRule type="cellIs" dxfId="32" priority="7" operator="equal">
      <formula>2</formula>
    </cfRule>
    <cfRule type="cellIs" dxfId="31" priority="8" operator="equal">
      <formula>1</formula>
    </cfRule>
  </conditionalFormatting>
  <conditionalFormatting sqref="AG27:AG28">
    <cfRule type="cellIs" dxfId="30" priority="2" operator="equal">
      <formula>3</formula>
    </cfRule>
    <cfRule type="cellIs" dxfId="29" priority="3" operator="equal">
      <formula>2</formula>
    </cfRule>
    <cfRule type="cellIs" dxfId="28" priority="4" operator="equal">
      <formula>1</formula>
    </cfRule>
  </conditionalFormatting>
  <pageMargins left="0" right="0" top="0.74803149606299213" bottom="0.74803149606299213" header="0.31496062992125984" footer="0.31496062992125984"/>
  <pageSetup paperSize="9" scale="83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:Y36"/>
  <sheetViews>
    <sheetView zoomScaleNormal="100" workbookViewId="0">
      <pane xSplit="7" ySplit="3" topLeftCell="X4" activePane="bottomRight" state="frozen"/>
      <selection activeCell="B1" sqref="B1"/>
      <selection pane="topRight" activeCell="H1" sqref="H1"/>
      <selection pane="bottomLeft" activeCell="B4" sqref="B4"/>
      <selection pane="bottomRight" activeCell="Y12" sqref="Y12"/>
    </sheetView>
  </sheetViews>
  <sheetFormatPr defaultRowHeight="21" x14ac:dyDescent="0.5"/>
  <cols>
    <col min="1" max="1" width="16.7109375" style="54" hidden="1" customWidth="1"/>
    <col min="2" max="2" width="12.5703125" style="54" customWidth="1"/>
    <col min="3" max="3" width="21.7109375" style="54" bestFit="1" customWidth="1"/>
    <col min="4" max="4" width="9" style="54" hidden="1" customWidth="1"/>
    <col min="5" max="5" width="8" style="112" hidden="1" customWidth="1"/>
    <col min="6" max="6" width="14.140625" style="54" hidden="1" customWidth="1"/>
    <col min="7" max="7" width="7.85546875" style="54" bestFit="1" customWidth="1"/>
    <col min="8" max="8" width="10.140625" style="54" customWidth="1"/>
    <col min="9" max="18" width="9.140625" style="54" customWidth="1"/>
    <col min="19" max="19" width="9.140625" style="112" customWidth="1"/>
    <col min="20" max="22" width="9.140625" style="54" customWidth="1"/>
    <col min="23" max="23" width="9.140625" style="112" customWidth="1"/>
    <col min="24" max="25" width="9.140625" style="54" customWidth="1"/>
    <col min="26" max="16384" width="9.140625" style="54"/>
  </cols>
  <sheetData>
    <row r="1" spans="1:25" ht="28.5" thickBot="1" x14ac:dyDescent="0.55000000000000004">
      <c r="B1" s="148" t="str">
        <f>Эксперты!A1</f>
        <v>г.Нижний Новгород  Протокол эндуро гонки "Малиновое Мини-Эндуро " 2этап    30 июня 2013 года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</row>
    <row r="2" spans="1:25" ht="21" customHeight="1" x14ac:dyDescent="0.5">
      <c r="A2" s="55">
        <f ca="1">NOW()</f>
        <v>41457.994677314811</v>
      </c>
      <c r="B2" s="131" t="s">
        <v>12</v>
      </c>
      <c r="C2" s="133" t="s">
        <v>0</v>
      </c>
      <c r="D2" s="135" t="s">
        <v>7</v>
      </c>
      <c r="E2" s="137" t="s">
        <v>16</v>
      </c>
      <c r="F2" s="150" t="s">
        <v>13</v>
      </c>
      <c r="G2" s="141" t="s">
        <v>23</v>
      </c>
      <c r="H2" s="143" t="s">
        <v>1</v>
      </c>
      <c r="I2" s="143"/>
      <c r="J2" s="143"/>
      <c r="K2" s="144"/>
      <c r="L2" s="123" t="s">
        <v>4</v>
      </c>
      <c r="M2" s="124"/>
      <c r="N2" s="124"/>
      <c r="O2" s="126"/>
      <c r="P2" s="123" t="s">
        <v>5</v>
      </c>
      <c r="Q2" s="124"/>
      <c r="R2" s="125"/>
      <c r="S2" s="126"/>
      <c r="T2" s="123" t="s">
        <v>65</v>
      </c>
      <c r="U2" s="124"/>
      <c r="V2" s="125"/>
      <c r="W2" s="126"/>
      <c r="X2" s="127" t="s">
        <v>14</v>
      </c>
      <c r="Y2" s="128"/>
    </row>
    <row r="3" spans="1:25" ht="21.75" customHeight="1" thickBot="1" x14ac:dyDescent="0.55000000000000004">
      <c r="B3" s="132"/>
      <c r="C3" s="145"/>
      <c r="D3" s="136"/>
      <c r="E3" s="138"/>
      <c r="F3" s="151"/>
      <c r="G3" s="142"/>
      <c r="H3" s="56" t="s">
        <v>2</v>
      </c>
      <c r="I3" s="57" t="s">
        <v>3</v>
      </c>
      <c r="J3" s="57" t="s">
        <v>6</v>
      </c>
      <c r="K3" s="58" t="s">
        <v>8</v>
      </c>
      <c r="L3" s="59" t="s">
        <v>2</v>
      </c>
      <c r="M3" s="57" t="s">
        <v>3</v>
      </c>
      <c r="N3" s="57" t="s">
        <v>6</v>
      </c>
      <c r="O3" s="60" t="s">
        <v>8</v>
      </c>
      <c r="P3" s="59" t="s">
        <v>2</v>
      </c>
      <c r="Q3" s="57" t="s">
        <v>3</v>
      </c>
      <c r="R3" s="57" t="s">
        <v>6</v>
      </c>
      <c r="S3" s="60" t="s">
        <v>8</v>
      </c>
      <c r="T3" s="59" t="s">
        <v>2</v>
      </c>
      <c r="U3" s="57" t="s">
        <v>3</v>
      </c>
      <c r="V3" s="57" t="s">
        <v>6</v>
      </c>
      <c r="W3" s="60" t="s">
        <v>8</v>
      </c>
      <c r="X3" s="59" t="s">
        <v>15</v>
      </c>
      <c r="Y3" s="58" t="s">
        <v>8</v>
      </c>
    </row>
    <row r="4" spans="1:25" ht="21" customHeight="1" x14ac:dyDescent="0.5">
      <c r="B4" s="61" t="s">
        <v>17</v>
      </c>
      <c r="C4" s="62" t="s">
        <v>73</v>
      </c>
      <c r="D4" s="63"/>
      <c r="E4" s="64">
        <f ca="1">IF(F4="","",($A$2-F4)/365+0.008)</f>
        <v>23.525793636478934</v>
      </c>
      <c r="F4" s="65">
        <v>32874</v>
      </c>
      <c r="G4" s="66">
        <v>16</v>
      </c>
      <c r="H4" s="67">
        <v>0.54236111111111118</v>
      </c>
      <c r="I4" s="68">
        <v>0.5455092592592593</v>
      </c>
      <c r="J4" s="68">
        <f t="shared" ref="J4:J24" si="0">IF(I4="",10000,(I4-H4))</f>
        <v>3.1481481481481222E-3</v>
      </c>
      <c r="K4" s="69">
        <f t="shared" ref="K4:K25" si="1">IF(I4="","",RANK(J4,$J$4:$J$25,1))</f>
        <v>3</v>
      </c>
      <c r="L4" s="70">
        <v>0.56111111111111112</v>
      </c>
      <c r="M4" s="71">
        <v>0.56351851851851853</v>
      </c>
      <c r="N4" s="71">
        <f t="shared" ref="N4:N24" si="2">IF(M4="",10000,(M4-L4))</f>
        <v>2.4074074074074137E-3</v>
      </c>
      <c r="O4" s="72">
        <f t="shared" ref="O4:O25" si="3">IF(M4="","",RANK(N4,$N$4:$N$25,1))</f>
        <v>4</v>
      </c>
      <c r="P4" s="67">
        <v>0.58472222222222225</v>
      </c>
      <c r="Q4" s="68">
        <v>0.5883680555555556</v>
      </c>
      <c r="R4" s="68">
        <f t="shared" ref="R4:R24" si="4">IF(Q4="",10000,(Q4-P4))</f>
        <v>3.6458333333333481E-3</v>
      </c>
      <c r="S4" s="73">
        <f>IF(Q4="","",RANK(R4,R$4:R$25,1))</f>
        <v>6</v>
      </c>
      <c r="T4" s="67">
        <v>0.61319444444444449</v>
      </c>
      <c r="U4" s="68">
        <v>0.61533564814814812</v>
      </c>
      <c r="V4" s="68">
        <f t="shared" ref="V4:V24" si="5">IF(U4="",10000,(U4-T4))</f>
        <v>2.1412037037036313E-3</v>
      </c>
      <c r="W4" s="73">
        <f t="shared" ref="W4:W25" si="6">IF(U4="","",RANK(V4,V$4:V$25,1))</f>
        <v>8</v>
      </c>
      <c r="X4" s="67">
        <f>R4+N4+J4+V4</f>
        <v>1.1342592592592515E-2</v>
      </c>
      <c r="Y4" s="74">
        <f t="shared" ref="Y4:Y25" si="7">IF(H4="","DNS",IF(U4="","DNF",IF(Q4="","DNF",IF(M4="","DNF",IF(I4="","DNF",RANK(X4,$X$4:$X$25,1))))))</f>
        <v>4</v>
      </c>
    </row>
    <row r="5" spans="1:25" ht="21" customHeight="1" x14ac:dyDescent="0.5">
      <c r="B5" s="75" t="s">
        <v>17</v>
      </c>
      <c r="C5" s="76" t="s">
        <v>148</v>
      </c>
      <c r="D5" s="77"/>
      <c r="E5" s="78">
        <f t="shared" ref="E5:E25" ca="1" si="8">IF(F5="","",($A$2-F5)/365+0.008)</f>
        <v>27.52853336250633</v>
      </c>
      <c r="F5" s="79">
        <v>31413</v>
      </c>
      <c r="G5" s="80">
        <v>24</v>
      </c>
      <c r="H5" s="81">
        <v>0.55902777777777779</v>
      </c>
      <c r="I5" s="82">
        <v>2.5649537037037038</v>
      </c>
      <c r="J5" s="82">
        <f t="shared" si="0"/>
        <v>2.0059259259259261</v>
      </c>
      <c r="K5" s="83">
        <f t="shared" si="1"/>
        <v>19</v>
      </c>
      <c r="L5" s="84">
        <v>0.57361111111111118</v>
      </c>
      <c r="M5" s="85">
        <v>0.57663194444444443</v>
      </c>
      <c r="N5" s="85">
        <f t="shared" si="2"/>
        <v>3.0208333333332504E-3</v>
      </c>
      <c r="O5" s="86">
        <f t="shared" si="3"/>
        <v>16</v>
      </c>
      <c r="P5" s="81">
        <v>0.60486111111111118</v>
      </c>
      <c r="Q5" s="82">
        <v>0.60945601851851849</v>
      </c>
      <c r="R5" s="82">
        <f t="shared" si="4"/>
        <v>4.5949074074073115E-3</v>
      </c>
      <c r="S5" s="87">
        <f t="shared" ref="S5:S25" si="9">IF(Q5="","",RANK(R5,$R$4:$R$25,1))</f>
        <v>15</v>
      </c>
      <c r="T5" s="81">
        <v>0.6333333333333333</v>
      </c>
      <c r="U5" s="82">
        <v>0.63571759259259253</v>
      </c>
      <c r="V5" s="82">
        <f t="shared" si="5"/>
        <v>2.3842592592592249E-3</v>
      </c>
      <c r="W5" s="87">
        <f t="shared" si="6"/>
        <v>13</v>
      </c>
      <c r="X5" s="81">
        <f t="shared" ref="X5:X25" si="10">R5+N5+J5+V5</f>
        <v>2.0159259259259259</v>
      </c>
      <c r="Y5" s="88">
        <f t="shared" si="7"/>
        <v>18</v>
      </c>
    </row>
    <row r="6" spans="1:25" x14ac:dyDescent="0.5">
      <c r="B6" s="89" t="s">
        <v>17</v>
      </c>
      <c r="C6" s="90" t="s">
        <v>149</v>
      </c>
      <c r="D6" s="91"/>
      <c r="E6" s="92">
        <f t="shared" ca="1" si="8"/>
        <v>28.52853336250633</v>
      </c>
      <c r="F6" s="93">
        <v>31048</v>
      </c>
      <c r="G6" s="94">
        <v>46</v>
      </c>
      <c r="H6" s="67">
        <v>0.56041666666666667</v>
      </c>
      <c r="I6" s="68">
        <v>0.56368055555555552</v>
      </c>
      <c r="J6" s="68">
        <f t="shared" si="0"/>
        <v>3.263888888888844E-3</v>
      </c>
      <c r="K6" s="69">
        <f t="shared" si="1"/>
        <v>6</v>
      </c>
      <c r="L6" s="70">
        <v>0.58888888888888891</v>
      </c>
      <c r="M6" s="71">
        <v>0.59119212962962964</v>
      </c>
      <c r="N6" s="71">
        <f t="shared" si="2"/>
        <v>2.3032407407407307E-3</v>
      </c>
      <c r="O6" s="72">
        <f t="shared" si="3"/>
        <v>2</v>
      </c>
      <c r="P6" s="70">
        <v>0.62916666666666665</v>
      </c>
      <c r="Q6" s="71">
        <v>0.63270833333333332</v>
      </c>
      <c r="R6" s="68">
        <f t="shared" si="4"/>
        <v>3.5416666666666652E-3</v>
      </c>
      <c r="S6" s="73">
        <f t="shared" si="9"/>
        <v>3</v>
      </c>
      <c r="T6" s="70">
        <v>0.65694444444444444</v>
      </c>
      <c r="U6" s="71">
        <v>0.65893518518518512</v>
      </c>
      <c r="V6" s="68">
        <f t="shared" si="5"/>
        <v>1.9907407407406819E-3</v>
      </c>
      <c r="W6" s="73">
        <f t="shared" si="6"/>
        <v>4</v>
      </c>
      <c r="X6" s="67">
        <f t="shared" si="10"/>
        <v>1.1099537037036922E-2</v>
      </c>
      <c r="Y6" s="74">
        <f t="shared" si="7"/>
        <v>2</v>
      </c>
    </row>
    <row r="7" spans="1:25" x14ac:dyDescent="0.5">
      <c r="B7" s="75" t="s">
        <v>17</v>
      </c>
      <c r="C7" s="76" t="s">
        <v>150</v>
      </c>
      <c r="D7" s="77"/>
      <c r="E7" s="78">
        <f t="shared" ca="1" si="8"/>
        <v>25.52853336250633</v>
      </c>
      <c r="F7" s="79">
        <v>32143</v>
      </c>
      <c r="G7" s="80">
        <v>28</v>
      </c>
      <c r="H7" s="81">
        <v>0.56597222222222221</v>
      </c>
      <c r="I7" s="82">
        <v>0.56931712962962966</v>
      </c>
      <c r="J7" s="82">
        <f t="shared" si="0"/>
        <v>3.3449074074074492E-3</v>
      </c>
      <c r="K7" s="83">
        <f t="shared" si="1"/>
        <v>7</v>
      </c>
      <c r="L7" s="84">
        <v>0.58402777777777781</v>
      </c>
      <c r="M7" s="85">
        <v>0.5867013888888889</v>
      </c>
      <c r="N7" s="85">
        <f t="shared" si="2"/>
        <v>2.673611111111085E-3</v>
      </c>
      <c r="O7" s="86">
        <f t="shared" si="3"/>
        <v>10</v>
      </c>
      <c r="P7" s="81">
        <v>0.62569444444444444</v>
      </c>
      <c r="Q7" s="82">
        <v>0.62973379629629633</v>
      </c>
      <c r="R7" s="82">
        <f t="shared" si="4"/>
        <v>4.0393518518518912E-3</v>
      </c>
      <c r="S7" s="87">
        <f t="shared" si="9"/>
        <v>10</v>
      </c>
      <c r="T7" s="81">
        <v>0.65972222222222221</v>
      </c>
      <c r="U7" s="82">
        <v>0.66178240740740735</v>
      </c>
      <c r="V7" s="82">
        <f t="shared" si="5"/>
        <v>2.0601851851851372E-3</v>
      </c>
      <c r="W7" s="87">
        <f t="shared" si="6"/>
        <v>6</v>
      </c>
      <c r="X7" s="81">
        <f t="shared" si="10"/>
        <v>1.2118055555555562E-2</v>
      </c>
      <c r="Y7" s="88">
        <f t="shared" si="7"/>
        <v>7</v>
      </c>
    </row>
    <row r="8" spans="1:25" x14ac:dyDescent="0.5">
      <c r="B8" s="89" t="s">
        <v>17</v>
      </c>
      <c r="C8" s="90" t="s">
        <v>74</v>
      </c>
      <c r="D8" s="91"/>
      <c r="E8" s="92">
        <f t="shared" ca="1" si="8"/>
        <v>18.523053910451537</v>
      </c>
      <c r="F8" s="93">
        <v>34700</v>
      </c>
      <c r="G8" s="94">
        <v>12</v>
      </c>
      <c r="H8" s="67">
        <v>0.54375000000000007</v>
      </c>
      <c r="I8" s="68">
        <v>0.54729166666666662</v>
      </c>
      <c r="J8" s="68">
        <f t="shared" si="0"/>
        <v>3.5416666666665542E-3</v>
      </c>
      <c r="K8" s="69">
        <f t="shared" si="1"/>
        <v>11</v>
      </c>
      <c r="L8" s="70">
        <v>0.5625</v>
      </c>
      <c r="M8" s="71">
        <v>0.56502314814814814</v>
      </c>
      <c r="N8" s="71">
        <f t="shared" si="2"/>
        <v>2.5231481481481355E-3</v>
      </c>
      <c r="O8" s="72">
        <f t="shared" si="3"/>
        <v>8</v>
      </c>
      <c r="P8" s="67">
        <v>0.59097222222222223</v>
      </c>
      <c r="Q8" s="68">
        <v>0.59496527777777775</v>
      </c>
      <c r="R8" s="68">
        <f t="shared" si="4"/>
        <v>3.9930555555555136E-3</v>
      </c>
      <c r="S8" s="73">
        <f t="shared" si="9"/>
        <v>9</v>
      </c>
      <c r="T8" s="67">
        <v>0.625</v>
      </c>
      <c r="U8" s="68">
        <v>0.62734953703703711</v>
      </c>
      <c r="V8" s="68">
        <f t="shared" si="5"/>
        <v>2.3495370370371083E-3</v>
      </c>
      <c r="W8" s="73">
        <f t="shared" si="6"/>
        <v>11</v>
      </c>
      <c r="X8" s="67">
        <f t="shared" si="10"/>
        <v>1.2407407407407312E-2</v>
      </c>
      <c r="Y8" s="74">
        <f t="shared" si="7"/>
        <v>8</v>
      </c>
    </row>
    <row r="9" spans="1:25" x14ac:dyDescent="0.5">
      <c r="B9" s="75" t="s">
        <v>17</v>
      </c>
      <c r="C9" s="76" t="s">
        <v>75</v>
      </c>
      <c r="D9" s="77"/>
      <c r="E9" s="78">
        <f t="shared" ca="1" si="8"/>
        <v>22.525793636478934</v>
      </c>
      <c r="F9" s="79">
        <v>33239</v>
      </c>
      <c r="G9" s="80">
        <v>11</v>
      </c>
      <c r="H9" s="81">
        <v>0.54513888888888895</v>
      </c>
      <c r="I9" s="82">
        <v>0.54833333333333334</v>
      </c>
      <c r="J9" s="82">
        <f t="shared" si="0"/>
        <v>3.1944444444443887E-3</v>
      </c>
      <c r="K9" s="83">
        <f t="shared" si="1"/>
        <v>4</v>
      </c>
      <c r="L9" s="84">
        <v>0.56388888888888888</v>
      </c>
      <c r="M9" s="85">
        <v>0.56638888888888894</v>
      </c>
      <c r="N9" s="85">
        <f t="shared" si="2"/>
        <v>2.5000000000000577E-3</v>
      </c>
      <c r="O9" s="86">
        <f t="shared" si="3"/>
        <v>7</v>
      </c>
      <c r="P9" s="81">
        <v>0.59236111111111112</v>
      </c>
      <c r="Q9" s="82">
        <v>0.59616898148148145</v>
      </c>
      <c r="R9" s="82">
        <f t="shared" si="4"/>
        <v>3.8078703703703365E-3</v>
      </c>
      <c r="S9" s="87">
        <f t="shared" si="9"/>
        <v>7</v>
      </c>
      <c r="T9" s="81">
        <v>0.63055555555555554</v>
      </c>
      <c r="U9" s="82">
        <v>0.63262731481481482</v>
      </c>
      <c r="V9" s="82">
        <f t="shared" si="5"/>
        <v>2.0717592592592871E-3</v>
      </c>
      <c r="W9" s="87">
        <f t="shared" si="6"/>
        <v>7</v>
      </c>
      <c r="X9" s="81">
        <f t="shared" si="10"/>
        <v>1.157407407407407E-2</v>
      </c>
      <c r="Y9" s="88">
        <f t="shared" si="7"/>
        <v>6</v>
      </c>
    </row>
    <row r="10" spans="1:25" x14ac:dyDescent="0.5">
      <c r="B10" s="89" t="s">
        <v>17</v>
      </c>
      <c r="C10" s="90" t="s">
        <v>151</v>
      </c>
      <c r="D10" s="91"/>
      <c r="E10" s="92">
        <f ca="1">IF(F10="","",($A$2-F10)/365+0.008)-1</f>
        <v>36.536752540588523</v>
      </c>
      <c r="F10" s="93">
        <v>27760</v>
      </c>
      <c r="G10" s="94">
        <v>34</v>
      </c>
      <c r="H10" s="67">
        <v>0.56319444444444444</v>
      </c>
      <c r="I10" s="68">
        <v>0.56671296296296292</v>
      </c>
      <c r="J10" s="68">
        <f t="shared" si="0"/>
        <v>3.5185185185184764E-3</v>
      </c>
      <c r="K10" s="69">
        <f t="shared" si="1"/>
        <v>9</v>
      </c>
      <c r="L10" s="70">
        <v>0.58611111111111114</v>
      </c>
      <c r="M10" s="71">
        <v>0.58881944444444445</v>
      </c>
      <c r="N10" s="71">
        <f t="shared" si="2"/>
        <v>2.7083333333333126E-3</v>
      </c>
      <c r="O10" s="72">
        <f t="shared" si="3"/>
        <v>11</v>
      </c>
      <c r="P10" s="67">
        <v>0.62430555555555556</v>
      </c>
      <c r="Q10" s="68">
        <v>0.62942129629629628</v>
      </c>
      <c r="R10" s="68">
        <f t="shared" si="4"/>
        <v>5.1157407407407263E-3</v>
      </c>
      <c r="S10" s="73">
        <f t="shared" si="9"/>
        <v>18</v>
      </c>
      <c r="T10" s="67">
        <v>0.66111111111111109</v>
      </c>
      <c r="U10" s="68">
        <v>0.66362268518518519</v>
      </c>
      <c r="V10" s="68">
        <f t="shared" si="5"/>
        <v>2.5115740740740966E-3</v>
      </c>
      <c r="W10" s="73">
        <f t="shared" si="6"/>
        <v>16</v>
      </c>
      <c r="X10" s="67">
        <f t="shared" si="10"/>
        <v>1.3854166666666612E-2</v>
      </c>
      <c r="Y10" s="74">
        <f t="shared" si="7"/>
        <v>13</v>
      </c>
    </row>
    <row r="11" spans="1:25" x14ac:dyDescent="0.5">
      <c r="B11" s="75" t="s">
        <v>79</v>
      </c>
      <c r="C11" s="76" t="s">
        <v>152</v>
      </c>
      <c r="D11" s="77"/>
      <c r="E11" s="78">
        <f t="shared" ca="1" si="8"/>
        <v>22.525793636478934</v>
      </c>
      <c r="F11" s="79">
        <v>33239</v>
      </c>
      <c r="G11" s="80">
        <v>47</v>
      </c>
      <c r="H11" s="81">
        <v>0.56458333333333333</v>
      </c>
      <c r="I11" s="82">
        <v>0.56819444444444445</v>
      </c>
      <c r="J11" s="82">
        <f t="shared" si="0"/>
        <v>3.6111111111111205E-3</v>
      </c>
      <c r="K11" s="83">
        <f t="shared" si="1"/>
        <v>13</v>
      </c>
      <c r="L11" s="84">
        <v>0.58750000000000002</v>
      </c>
      <c r="M11" s="85">
        <v>0.59016203703703707</v>
      </c>
      <c r="N11" s="85">
        <f t="shared" si="2"/>
        <v>2.6620370370370461E-3</v>
      </c>
      <c r="O11" s="86">
        <f t="shared" si="3"/>
        <v>9</v>
      </c>
      <c r="P11" s="81">
        <v>0.62777777777777777</v>
      </c>
      <c r="Q11" s="82">
        <v>0.63569444444444445</v>
      </c>
      <c r="R11" s="82">
        <f t="shared" si="4"/>
        <v>7.9166666666666829E-3</v>
      </c>
      <c r="S11" s="87">
        <f t="shared" si="9"/>
        <v>19</v>
      </c>
      <c r="T11" s="81">
        <v>0.65833333333333333</v>
      </c>
      <c r="U11" s="82">
        <v>0.66076388888888882</v>
      </c>
      <c r="V11" s="82">
        <f t="shared" si="5"/>
        <v>2.4305555555554914E-3</v>
      </c>
      <c r="W11" s="87">
        <f t="shared" si="6"/>
        <v>14</v>
      </c>
      <c r="X11" s="81">
        <f t="shared" si="10"/>
        <v>1.6620370370370341E-2</v>
      </c>
      <c r="Y11" s="88">
        <f t="shared" si="7"/>
        <v>17</v>
      </c>
    </row>
    <row r="12" spans="1:25" x14ac:dyDescent="0.5">
      <c r="B12" s="89" t="s">
        <v>161</v>
      </c>
      <c r="C12" s="90" t="s">
        <v>154</v>
      </c>
      <c r="D12" s="91"/>
      <c r="E12" s="92">
        <f t="shared" ca="1" si="8"/>
        <v>27.52853336250633</v>
      </c>
      <c r="F12" s="93">
        <v>31413</v>
      </c>
      <c r="G12" s="94">
        <v>23</v>
      </c>
      <c r="H12" s="67">
        <v>0.55763888888888891</v>
      </c>
      <c r="I12" s="68">
        <v>0.56115740740740738</v>
      </c>
      <c r="J12" s="68">
        <f t="shared" si="0"/>
        <v>3.5185185185184764E-3</v>
      </c>
      <c r="K12" s="69">
        <f t="shared" si="1"/>
        <v>9</v>
      </c>
      <c r="L12" s="70">
        <v>0.57500000000000007</v>
      </c>
      <c r="M12" s="71">
        <v>0.5778240740740741</v>
      </c>
      <c r="N12" s="71">
        <f t="shared" si="2"/>
        <v>2.8240740740740344E-3</v>
      </c>
      <c r="O12" s="72">
        <f t="shared" si="3"/>
        <v>15</v>
      </c>
      <c r="P12" s="67">
        <v>0.6020833333333333</v>
      </c>
      <c r="Q12" s="68">
        <v>0.60650462962962959</v>
      </c>
      <c r="R12" s="68">
        <f t="shared" si="4"/>
        <v>4.4212962962962843E-3</v>
      </c>
      <c r="S12" s="73">
        <f t="shared" si="9"/>
        <v>12</v>
      </c>
      <c r="T12" s="67">
        <v>0.63472222222222219</v>
      </c>
      <c r="U12" s="68">
        <v>0.63697916666666665</v>
      </c>
      <c r="V12" s="68">
        <f t="shared" si="5"/>
        <v>2.2569444444444642E-3</v>
      </c>
      <c r="W12" s="73">
        <f t="shared" si="6"/>
        <v>10</v>
      </c>
      <c r="X12" s="67">
        <f t="shared" si="10"/>
        <v>1.3020833333333259E-2</v>
      </c>
      <c r="Y12" s="74">
        <f t="shared" si="7"/>
        <v>10</v>
      </c>
    </row>
    <row r="13" spans="1:25" x14ac:dyDescent="0.5">
      <c r="B13" s="75" t="s">
        <v>17</v>
      </c>
      <c r="C13" s="76" t="s">
        <v>80</v>
      </c>
      <c r="D13" s="77"/>
      <c r="E13" s="78">
        <f t="shared" ca="1" si="8"/>
        <v>17.523053910451537</v>
      </c>
      <c r="F13" s="79">
        <v>35065</v>
      </c>
      <c r="G13" s="80"/>
      <c r="H13" s="81"/>
      <c r="I13" s="82"/>
      <c r="J13" s="82">
        <f t="shared" si="0"/>
        <v>10000</v>
      </c>
      <c r="K13" s="83" t="str">
        <f t="shared" si="1"/>
        <v/>
      </c>
      <c r="L13" s="84"/>
      <c r="M13" s="85"/>
      <c r="N13" s="85">
        <f t="shared" si="2"/>
        <v>10000</v>
      </c>
      <c r="O13" s="86" t="str">
        <f t="shared" si="3"/>
        <v/>
      </c>
      <c r="P13" s="81"/>
      <c r="Q13" s="82"/>
      <c r="R13" s="82">
        <f t="shared" si="4"/>
        <v>10000</v>
      </c>
      <c r="S13" s="87" t="str">
        <f t="shared" si="9"/>
        <v/>
      </c>
      <c r="T13" s="81"/>
      <c r="U13" s="82"/>
      <c r="V13" s="82">
        <f t="shared" si="5"/>
        <v>10000</v>
      </c>
      <c r="W13" s="87" t="str">
        <f t="shared" si="6"/>
        <v/>
      </c>
      <c r="X13" s="81">
        <f t="shared" si="10"/>
        <v>40000</v>
      </c>
      <c r="Y13" s="88" t="str">
        <f t="shared" si="7"/>
        <v>DNS</v>
      </c>
    </row>
    <row r="14" spans="1:25" x14ac:dyDescent="0.5">
      <c r="B14" s="89" t="s">
        <v>17</v>
      </c>
      <c r="C14" s="90" t="s">
        <v>131</v>
      </c>
      <c r="D14" s="91"/>
      <c r="E14" s="92">
        <f t="shared" ca="1" si="8"/>
        <v>24.525793636478934</v>
      </c>
      <c r="F14" s="93">
        <v>32509</v>
      </c>
      <c r="G14" s="94">
        <v>42</v>
      </c>
      <c r="H14" s="67">
        <v>0.56180555555555556</v>
      </c>
      <c r="I14" s="68">
        <v>0.56535879629629626</v>
      </c>
      <c r="J14" s="68">
        <f t="shared" si="0"/>
        <v>3.5532407407407041E-3</v>
      </c>
      <c r="K14" s="69">
        <f t="shared" si="1"/>
        <v>12</v>
      </c>
      <c r="L14" s="70">
        <v>0.57638888888888895</v>
      </c>
      <c r="M14" s="71">
        <v>0.57874999999999999</v>
      </c>
      <c r="N14" s="71">
        <f t="shared" si="2"/>
        <v>2.3611111111110361E-3</v>
      </c>
      <c r="O14" s="72">
        <f t="shared" si="3"/>
        <v>3</v>
      </c>
      <c r="P14" s="67">
        <v>0.60347222222222219</v>
      </c>
      <c r="Q14" s="68">
        <v>0.60702546296296289</v>
      </c>
      <c r="R14" s="68">
        <f t="shared" si="4"/>
        <v>3.5532407407407041E-3</v>
      </c>
      <c r="S14" s="73">
        <f t="shared" si="9"/>
        <v>4</v>
      </c>
      <c r="T14" s="67">
        <v>0.63611111111111118</v>
      </c>
      <c r="U14" s="68">
        <v>0.63799768518518518</v>
      </c>
      <c r="V14" s="68">
        <f t="shared" si="5"/>
        <v>1.8865740740739989E-3</v>
      </c>
      <c r="W14" s="73">
        <f t="shared" si="6"/>
        <v>3</v>
      </c>
      <c r="X14" s="67">
        <f t="shared" si="10"/>
        <v>1.1354166666666443E-2</v>
      </c>
      <c r="Y14" s="74">
        <f t="shared" si="7"/>
        <v>5</v>
      </c>
    </row>
    <row r="15" spans="1:25" x14ac:dyDescent="0.5">
      <c r="B15" s="75" t="s">
        <v>17</v>
      </c>
      <c r="C15" s="76" t="s">
        <v>139</v>
      </c>
      <c r="D15" s="77"/>
      <c r="E15" s="78">
        <f t="shared" ca="1" si="8"/>
        <v>21.525793636478934</v>
      </c>
      <c r="F15" s="79">
        <v>33604</v>
      </c>
      <c r="G15" s="80">
        <v>35</v>
      </c>
      <c r="H15" s="81">
        <v>0.54097222222222219</v>
      </c>
      <c r="I15" s="82">
        <v>0.5446064814814815</v>
      </c>
      <c r="J15" s="82">
        <f t="shared" si="0"/>
        <v>3.6342592592593093E-3</v>
      </c>
      <c r="K15" s="83">
        <f t="shared" si="1"/>
        <v>15</v>
      </c>
      <c r="L15" s="84">
        <v>0.55972222222222223</v>
      </c>
      <c r="M15" s="85">
        <v>0.56246527777777777</v>
      </c>
      <c r="N15" s="85">
        <f t="shared" si="2"/>
        <v>2.7430555555555403E-3</v>
      </c>
      <c r="O15" s="86">
        <f t="shared" si="3"/>
        <v>12</v>
      </c>
      <c r="P15" s="81">
        <v>0.58333333333333337</v>
      </c>
      <c r="Q15" s="82">
        <v>0.58769675925925924</v>
      </c>
      <c r="R15" s="82">
        <f t="shared" si="4"/>
        <v>4.3634259259258679E-3</v>
      </c>
      <c r="S15" s="87">
        <f t="shared" si="9"/>
        <v>11</v>
      </c>
      <c r="T15" s="81">
        <v>0.61458333333333337</v>
      </c>
      <c r="U15" s="82">
        <v>0.61703703703703705</v>
      </c>
      <c r="V15" s="82">
        <f t="shared" si="5"/>
        <v>2.4537037037036802E-3</v>
      </c>
      <c r="W15" s="87">
        <f t="shared" si="6"/>
        <v>15</v>
      </c>
      <c r="X15" s="81">
        <f t="shared" si="10"/>
        <v>1.3194444444444398E-2</v>
      </c>
      <c r="Y15" s="88">
        <f t="shared" si="7"/>
        <v>12</v>
      </c>
    </row>
    <row r="16" spans="1:25" x14ac:dyDescent="0.5">
      <c r="B16" s="89" t="s">
        <v>17</v>
      </c>
      <c r="C16" s="90" t="s">
        <v>140</v>
      </c>
      <c r="D16" s="91"/>
      <c r="E16" s="92">
        <f t="shared" ca="1" si="8"/>
        <v>26.52853336250633</v>
      </c>
      <c r="F16" s="93">
        <v>31778</v>
      </c>
      <c r="G16" s="94">
        <v>8</v>
      </c>
      <c r="H16" s="67">
        <v>0.54652777777777783</v>
      </c>
      <c r="I16" s="68">
        <v>0.55045138888888889</v>
      </c>
      <c r="J16" s="68">
        <f t="shared" si="0"/>
        <v>3.9236111111110583E-3</v>
      </c>
      <c r="K16" s="69">
        <f t="shared" si="1"/>
        <v>18</v>
      </c>
      <c r="L16" s="70">
        <v>0.56527777777777777</v>
      </c>
      <c r="M16" s="71">
        <v>0.56870370370370371</v>
      </c>
      <c r="N16" s="71">
        <f t="shared" si="2"/>
        <v>3.4259259259259434E-3</v>
      </c>
      <c r="O16" s="72">
        <f t="shared" si="3"/>
        <v>18</v>
      </c>
      <c r="P16" s="67">
        <v>0.58958333333333335</v>
      </c>
      <c r="Q16" s="68">
        <v>0.5942708333333333</v>
      </c>
      <c r="R16" s="68">
        <f t="shared" si="4"/>
        <v>4.6874999999999556E-3</v>
      </c>
      <c r="S16" s="73">
        <f t="shared" si="9"/>
        <v>16</v>
      </c>
      <c r="T16" s="67">
        <v>0.61944444444444446</v>
      </c>
      <c r="U16" s="68">
        <v>0.62229166666666669</v>
      </c>
      <c r="V16" s="68">
        <f t="shared" si="5"/>
        <v>2.8472222222222232E-3</v>
      </c>
      <c r="W16" s="73">
        <f t="shared" si="6"/>
        <v>18</v>
      </c>
      <c r="X16" s="67">
        <f t="shared" si="10"/>
        <v>1.488425925925918E-2</v>
      </c>
      <c r="Y16" s="74">
        <f t="shared" si="7"/>
        <v>15</v>
      </c>
    </row>
    <row r="17" spans="2:25" x14ac:dyDescent="0.5">
      <c r="B17" s="95" t="s">
        <v>156</v>
      </c>
      <c r="C17" s="76" t="s">
        <v>141</v>
      </c>
      <c r="D17" s="77"/>
      <c r="E17" s="78">
        <f t="shared" ca="1" si="8"/>
        <v>28.52853336250633</v>
      </c>
      <c r="F17" s="79">
        <v>31048</v>
      </c>
      <c r="G17" s="80">
        <v>10</v>
      </c>
      <c r="H17" s="81">
        <v>0.54791666666666672</v>
      </c>
      <c r="I17" s="82">
        <v>0.55164351851851856</v>
      </c>
      <c r="J17" s="82">
        <f t="shared" si="0"/>
        <v>3.7268518518518423E-3</v>
      </c>
      <c r="K17" s="83">
        <f t="shared" si="1"/>
        <v>16</v>
      </c>
      <c r="L17" s="84">
        <v>0.56666666666666665</v>
      </c>
      <c r="M17" s="85">
        <v>0.56968750000000001</v>
      </c>
      <c r="N17" s="85">
        <f t="shared" si="2"/>
        <v>3.0208333333333615E-3</v>
      </c>
      <c r="O17" s="86">
        <f t="shared" si="3"/>
        <v>17</v>
      </c>
      <c r="P17" s="81">
        <v>0.59375</v>
      </c>
      <c r="Q17" s="82">
        <v>0.59831018518518519</v>
      </c>
      <c r="R17" s="82">
        <f t="shared" si="4"/>
        <v>4.5601851851851949E-3</v>
      </c>
      <c r="S17" s="87">
        <f t="shared" si="9"/>
        <v>13</v>
      </c>
      <c r="T17" s="81">
        <v>0.62083333333333335</v>
      </c>
      <c r="U17" s="82">
        <v>0.62348379629629636</v>
      </c>
      <c r="V17" s="82">
        <f t="shared" si="5"/>
        <v>2.6504629629630072E-3</v>
      </c>
      <c r="W17" s="87">
        <f t="shared" si="6"/>
        <v>17</v>
      </c>
      <c r="X17" s="81">
        <f t="shared" si="10"/>
        <v>1.3958333333333406E-2</v>
      </c>
      <c r="Y17" s="88">
        <f t="shared" si="7"/>
        <v>14</v>
      </c>
    </row>
    <row r="18" spans="2:25" x14ac:dyDescent="0.5">
      <c r="B18" s="89" t="s">
        <v>83</v>
      </c>
      <c r="C18" s="90" t="s">
        <v>142</v>
      </c>
      <c r="D18" s="91"/>
      <c r="E18" s="92">
        <f t="shared" ca="1" si="8"/>
        <v>25.52853336250633</v>
      </c>
      <c r="F18" s="93">
        <v>32143</v>
      </c>
      <c r="G18" s="94">
        <v>33</v>
      </c>
      <c r="H18" s="67">
        <v>0.5493055555555556</v>
      </c>
      <c r="I18" s="68">
        <v>0.55251157407407414</v>
      </c>
      <c r="J18" s="68">
        <f t="shared" si="0"/>
        <v>3.2060185185185386E-3</v>
      </c>
      <c r="K18" s="69">
        <f t="shared" si="1"/>
        <v>5</v>
      </c>
      <c r="L18" s="70">
        <v>0.56805555555555554</v>
      </c>
      <c r="M18" s="71">
        <v>0.57048611111111114</v>
      </c>
      <c r="N18" s="71">
        <f t="shared" si="2"/>
        <v>2.4305555555556024E-3</v>
      </c>
      <c r="O18" s="72">
        <f t="shared" si="3"/>
        <v>5</v>
      </c>
      <c r="P18" s="67">
        <v>0.59791666666666665</v>
      </c>
      <c r="Q18" s="68">
        <v>0.60152777777777777</v>
      </c>
      <c r="R18" s="68">
        <f t="shared" si="4"/>
        <v>3.6111111111111205E-3</v>
      </c>
      <c r="S18" s="73">
        <f t="shared" si="9"/>
        <v>5</v>
      </c>
      <c r="T18" s="67">
        <v>0.62777777777777777</v>
      </c>
      <c r="U18" s="68">
        <v>0.62965277777777773</v>
      </c>
      <c r="V18" s="68">
        <f t="shared" si="5"/>
        <v>1.87499999999996E-3</v>
      </c>
      <c r="W18" s="73">
        <f t="shared" si="6"/>
        <v>2</v>
      </c>
      <c r="X18" s="67">
        <f t="shared" si="10"/>
        <v>1.1122685185185222E-2</v>
      </c>
      <c r="Y18" s="74">
        <f t="shared" si="7"/>
        <v>3</v>
      </c>
    </row>
    <row r="19" spans="2:25" x14ac:dyDescent="0.5">
      <c r="B19" s="75" t="s">
        <v>83</v>
      </c>
      <c r="C19" s="76" t="s">
        <v>143</v>
      </c>
      <c r="D19" s="77"/>
      <c r="E19" s="78">
        <f t="shared" ca="1" si="8"/>
        <v>27.52853336250633</v>
      </c>
      <c r="F19" s="79">
        <v>31413</v>
      </c>
      <c r="G19" s="80">
        <v>32</v>
      </c>
      <c r="H19" s="81">
        <v>0.55069444444444449</v>
      </c>
      <c r="I19" s="82">
        <v>0.55431712962962965</v>
      </c>
      <c r="J19" s="82">
        <f t="shared" si="0"/>
        <v>3.6226851851851594E-3</v>
      </c>
      <c r="K19" s="83">
        <f t="shared" si="1"/>
        <v>14</v>
      </c>
      <c r="L19" s="84">
        <v>0.56944444444444442</v>
      </c>
      <c r="M19" s="85">
        <v>0.57225694444444442</v>
      </c>
      <c r="N19" s="85">
        <f t="shared" si="2"/>
        <v>2.8124999999999956E-3</v>
      </c>
      <c r="O19" s="86">
        <f t="shared" si="3"/>
        <v>14</v>
      </c>
      <c r="P19" s="81">
        <v>0.59930555555555554</v>
      </c>
      <c r="Q19" s="82">
        <v>0.60386574074074073</v>
      </c>
      <c r="R19" s="82">
        <f t="shared" si="4"/>
        <v>4.5601851851851949E-3</v>
      </c>
      <c r="S19" s="87">
        <f t="shared" si="9"/>
        <v>13</v>
      </c>
      <c r="T19" s="81">
        <v>0.62916666666666665</v>
      </c>
      <c r="U19" s="82">
        <v>0.63134259259259262</v>
      </c>
      <c r="V19" s="82">
        <f t="shared" si="5"/>
        <v>2.17592592592597E-3</v>
      </c>
      <c r="W19" s="87">
        <f t="shared" si="6"/>
        <v>9</v>
      </c>
      <c r="X19" s="81">
        <f t="shared" si="10"/>
        <v>1.317129629629632E-2</v>
      </c>
      <c r="Y19" s="88">
        <f t="shared" si="7"/>
        <v>11</v>
      </c>
    </row>
    <row r="20" spans="2:25" ht="21" customHeight="1" x14ac:dyDescent="0.5">
      <c r="B20" s="89" t="s">
        <v>86</v>
      </c>
      <c r="C20" s="90" t="s">
        <v>144</v>
      </c>
      <c r="D20" s="91"/>
      <c r="E20" s="92" t="str">
        <f t="shared" si="8"/>
        <v/>
      </c>
      <c r="F20" s="93"/>
      <c r="G20" s="94">
        <v>14</v>
      </c>
      <c r="H20" s="67">
        <v>0.55208333333333337</v>
      </c>
      <c r="I20" s="68">
        <v>0.55598379629629624</v>
      </c>
      <c r="J20" s="68">
        <f t="shared" si="0"/>
        <v>3.9004629629628695E-3</v>
      </c>
      <c r="K20" s="69">
        <f t="shared" si="1"/>
        <v>17</v>
      </c>
      <c r="L20" s="70">
        <v>0.5708333333333333</v>
      </c>
      <c r="M20" s="71">
        <v>0.57515046296296302</v>
      </c>
      <c r="N20" s="71">
        <f t="shared" si="2"/>
        <v>4.3171296296297124E-3</v>
      </c>
      <c r="O20" s="72">
        <f t="shared" si="3"/>
        <v>19</v>
      </c>
      <c r="P20" s="67">
        <v>0.58611111111111114</v>
      </c>
      <c r="Q20" s="68">
        <v>0.59091435185185182</v>
      </c>
      <c r="R20" s="68">
        <f t="shared" si="4"/>
        <v>4.8032407407406774E-3</v>
      </c>
      <c r="S20" s="73">
        <f t="shared" si="9"/>
        <v>17</v>
      </c>
      <c r="T20" s="67">
        <v>0.6118055555555556</v>
      </c>
      <c r="U20" s="68">
        <v>0.61478009259259259</v>
      </c>
      <c r="V20" s="68">
        <f t="shared" si="5"/>
        <v>2.9745370370369839E-3</v>
      </c>
      <c r="W20" s="73">
        <f t="shared" si="6"/>
        <v>19</v>
      </c>
      <c r="X20" s="67">
        <f t="shared" si="10"/>
        <v>1.5995370370370243E-2</v>
      </c>
      <c r="Y20" s="74">
        <f t="shared" si="7"/>
        <v>16</v>
      </c>
    </row>
    <row r="21" spans="2:25" x14ac:dyDescent="0.5">
      <c r="B21" s="75" t="s">
        <v>17</v>
      </c>
      <c r="C21" s="76" t="s">
        <v>145</v>
      </c>
      <c r="D21" s="77"/>
      <c r="E21" s="78">
        <f t="shared" ref="E21:E22" ca="1" si="11">IF(F21="","",($A$2-F21)/365+0.008)</f>
        <v>19.523053910451537</v>
      </c>
      <c r="F21" s="79">
        <v>34335</v>
      </c>
      <c r="G21" s="80">
        <v>20</v>
      </c>
      <c r="H21" s="81">
        <v>0.55347222222222225</v>
      </c>
      <c r="I21" s="82">
        <v>0.55686342592592586</v>
      </c>
      <c r="J21" s="82">
        <f t="shared" ref="J21:J22" si="12">IF(I21="",10000,(I21-H21))</f>
        <v>3.3912037037036047E-3</v>
      </c>
      <c r="K21" s="83">
        <f t="shared" si="1"/>
        <v>8</v>
      </c>
      <c r="L21" s="84">
        <v>0.57986111111111105</v>
      </c>
      <c r="M21" s="85">
        <v>0.58261574074074074</v>
      </c>
      <c r="N21" s="85">
        <f t="shared" ref="N21:N22" si="13">IF(M21="",10000,(M21-L21))</f>
        <v>2.7546296296296902E-3</v>
      </c>
      <c r="O21" s="86">
        <f t="shared" si="3"/>
        <v>13</v>
      </c>
      <c r="P21" s="81">
        <v>0.60069444444444442</v>
      </c>
      <c r="Q21" s="82">
        <v>0.60464120370370367</v>
      </c>
      <c r="R21" s="82">
        <f t="shared" ref="R21:R22" si="14">IF(Q21="",10000,(Q21-P21))</f>
        <v>3.9467592592592471E-3</v>
      </c>
      <c r="S21" s="87">
        <f t="shared" si="9"/>
        <v>8</v>
      </c>
      <c r="T21" s="81">
        <v>0.63194444444444442</v>
      </c>
      <c r="U21" s="82">
        <v>0.63429398148148153</v>
      </c>
      <c r="V21" s="82">
        <f t="shared" ref="V21:V22" si="15">IF(U21="",10000,(U21-T21))</f>
        <v>2.3495370370371083E-3</v>
      </c>
      <c r="W21" s="87">
        <f t="shared" si="6"/>
        <v>11</v>
      </c>
      <c r="X21" s="81">
        <f t="shared" ref="X21:X22" si="16">R21+N21+J21+V21</f>
        <v>1.244212962962965E-2</v>
      </c>
      <c r="Y21" s="88">
        <f t="shared" si="7"/>
        <v>9</v>
      </c>
    </row>
    <row r="22" spans="2:25" ht="21" customHeight="1" x14ac:dyDescent="0.5">
      <c r="B22" s="89" t="s">
        <v>17</v>
      </c>
      <c r="C22" s="90" t="s">
        <v>146</v>
      </c>
      <c r="D22" s="91"/>
      <c r="E22" s="92">
        <f t="shared" ca="1" si="11"/>
        <v>20.523053910451537</v>
      </c>
      <c r="F22" s="93">
        <v>33970</v>
      </c>
      <c r="G22" s="94">
        <v>21</v>
      </c>
      <c r="H22" s="67">
        <v>0.55486111111111114</v>
      </c>
      <c r="I22" s="68"/>
      <c r="J22" s="68">
        <f t="shared" si="12"/>
        <v>10000</v>
      </c>
      <c r="K22" s="69" t="str">
        <f t="shared" si="1"/>
        <v/>
      </c>
      <c r="L22" s="70"/>
      <c r="M22" s="71"/>
      <c r="N22" s="71">
        <f t="shared" si="13"/>
        <v>10000</v>
      </c>
      <c r="O22" s="72" t="str">
        <f t="shared" si="3"/>
        <v/>
      </c>
      <c r="P22" s="67"/>
      <c r="Q22" s="68"/>
      <c r="R22" s="68">
        <f t="shared" si="14"/>
        <v>10000</v>
      </c>
      <c r="S22" s="73" t="str">
        <f t="shared" si="9"/>
        <v/>
      </c>
      <c r="T22" s="67"/>
      <c r="U22" s="68"/>
      <c r="V22" s="68">
        <f t="shared" si="15"/>
        <v>10000</v>
      </c>
      <c r="W22" s="73" t="str">
        <f t="shared" si="6"/>
        <v/>
      </c>
      <c r="X22" s="67">
        <f t="shared" si="16"/>
        <v>40000</v>
      </c>
      <c r="Y22" s="74" t="str">
        <f t="shared" si="7"/>
        <v>DNF</v>
      </c>
    </row>
    <row r="23" spans="2:25" x14ac:dyDescent="0.5">
      <c r="B23" s="75"/>
      <c r="C23" s="76"/>
      <c r="D23" s="77"/>
      <c r="E23" s="78" t="str">
        <f t="shared" si="8"/>
        <v/>
      </c>
      <c r="F23" s="79"/>
      <c r="G23" s="80"/>
      <c r="H23" s="81"/>
      <c r="I23" s="82"/>
      <c r="J23" s="82">
        <f t="shared" si="0"/>
        <v>10000</v>
      </c>
      <c r="K23" s="83" t="str">
        <f t="shared" si="1"/>
        <v/>
      </c>
      <c r="L23" s="84"/>
      <c r="M23" s="85"/>
      <c r="N23" s="85">
        <f t="shared" si="2"/>
        <v>10000</v>
      </c>
      <c r="O23" s="86" t="str">
        <f t="shared" si="3"/>
        <v/>
      </c>
      <c r="P23" s="81"/>
      <c r="Q23" s="82"/>
      <c r="R23" s="82">
        <f t="shared" si="4"/>
        <v>10000</v>
      </c>
      <c r="S23" s="87" t="str">
        <f t="shared" si="9"/>
        <v/>
      </c>
      <c r="T23" s="81"/>
      <c r="U23" s="82"/>
      <c r="V23" s="82">
        <f t="shared" si="5"/>
        <v>10000</v>
      </c>
      <c r="W23" s="87" t="str">
        <f t="shared" si="6"/>
        <v/>
      </c>
      <c r="X23" s="81">
        <f t="shared" si="10"/>
        <v>40000</v>
      </c>
      <c r="Y23" s="88" t="str">
        <f t="shared" si="7"/>
        <v>DNS</v>
      </c>
    </row>
    <row r="24" spans="2:25" ht="21" customHeight="1" x14ac:dyDescent="0.5">
      <c r="B24" s="61" t="s">
        <v>17</v>
      </c>
      <c r="C24" s="90" t="s">
        <v>129</v>
      </c>
      <c r="D24" s="91"/>
      <c r="E24" s="92">
        <f t="shared" ca="1" si="8"/>
        <v>34.53401281456113</v>
      </c>
      <c r="F24" s="93">
        <v>28856</v>
      </c>
      <c r="G24" s="94" t="s">
        <v>157</v>
      </c>
      <c r="H24" s="67">
        <v>0.56944444444444442</v>
      </c>
      <c r="I24" s="68">
        <v>0.57241898148148151</v>
      </c>
      <c r="J24" s="68">
        <f t="shared" si="0"/>
        <v>2.9745370370370949E-3</v>
      </c>
      <c r="K24" s="69">
        <f t="shared" si="1"/>
        <v>2</v>
      </c>
      <c r="L24" s="70">
        <v>0.58124999999999993</v>
      </c>
      <c r="M24" s="68">
        <v>0.5837268518518518</v>
      </c>
      <c r="N24" s="71">
        <f t="shared" si="2"/>
        <v>2.476851851851869E-3</v>
      </c>
      <c r="O24" s="72">
        <f t="shared" si="3"/>
        <v>6</v>
      </c>
      <c r="P24" s="67">
        <v>0.60625000000000007</v>
      </c>
      <c r="Q24" s="68">
        <v>0.60951388888888891</v>
      </c>
      <c r="R24" s="68">
        <f t="shared" si="4"/>
        <v>3.263888888888844E-3</v>
      </c>
      <c r="S24" s="73">
        <f t="shared" si="9"/>
        <v>2</v>
      </c>
      <c r="T24" s="67">
        <v>0.63750000000000007</v>
      </c>
      <c r="U24" s="68">
        <v>0.63951388888888883</v>
      </c>
      <c r="V24" s="68">
        <f t="shared" si="5"/>
        <v>2.0138888888887596E-3</v>
      </c>
      <c r="W24" s="73">
        <f t="shared" si="6"/>
        <v>5</v>
      </c>
      <c r="X24" s="96" t="s">
        <v>158</v>
      </c>
      <c r="Y24" s="97" t="e">
        <f t="shared" si="7"/>
        <v>#VALUE!</v>
      </c>
    </row>
    <row r="25" spans="2:25" ht="21.75" thickBot="1" x14ac:dyDescent="0.55000000000000004">
      <c r="B25" s="98" t="s">
        <v>86</v>
      </c>
      <c r="C25" s="99" t="s">
        <v>147</v>
      </c>
      <c r="D25" s="100"/>
      <c r="E25" s="101">
        <f t="shared" ca="1" si="8"/>
        <v>20.523053910451537</v>
      </c>
      <c r="F25" s="102">
        <v>33970</v>
      </c>
      <c r="G25" s="103">
        <v>45</v>
      </c>
      <c r="H25" s="104">
        <v>0.55625000000000002</v>
      </c>
      <c r="I25" s="105">
        <v>0.55914351851851851</v>
      </c>
      <c r="J25" s="105">
        <f>IF(I25="",10000,(I25-H25))</f>
        <v>2.8935185185184897E-3</v>
      </c>
      <c r="K25" s="106">
        <f t="shared" si="1"/>
        <v>1</v>
      </c>
      <c r="L25" s="104">
        <v>0.57222222222222219</v>
      </c>
      <c r="M25" s="105">
        <v>0.5744097222222222</v>
      </c>
      <c r="N25" s="105">
        <f>IF(M25="",10000,(M25-L25))</f>
        <v>2.1875000000000089E-3</v>
      </c>
      <c r="O25" s="107">
        <f t="shared" si="3"/>
        <v>1</v>
      </c>
      <c r="P25" s="108">
        <v>0.59513888888888888</v>
      </c>
      <c r="Q25" s="109">
        <v>0.59837962962962965</v>
      </c>
      <c r="R25" s="105">
        <f>IF(Q25="",10000,(Q25-P25))</f>
        <v>3.2407407407407662E-3</v>
      </c>
      <c r="S25" s="110">
        <f t="shared" si="9"/>
        <v>1</v>
      </c>
      <c r="T25" s="108">
        <v>0.62361111111111112</v>
      </c>
      <c r="U25" s="109">
        <v>0.62542824074074077</v>
      </c>
      <c r="V25" s="105">
        <f>IF(U25="",10000,(U25-T25))</f>
        <v>1.8171296296296546E-3</v>
      </c>
      <c r="W25" s="110">
        <f t="shared" si="6"/>
        <v>1</v>
      </c>
      <c r="X25" s="108">
        <f t="shared" si="10"/>
        <v>1.0138888888888919E-2</v>
      </c>
      <c r="Y25" s="111">
        <f t="shared" si="7"/>
        <v>1</v>
      </c>
    </row>
    <row r="26" spans="2:25" ht="21" customHeight="1" x14ac:dyDescent="0.5">
      <c r="X26" s="54" t="s">
        <v>24</v>
      </c>
    </row>
    <row r="27" spans="2:25" x14ac:dyDescent="0.5">
      <c r="X27" s="54" t="s">
        <v>25</v>
      </c>
    </row>
    <row r="28" spans="2:25" ht="21" customHeight="1" x14ac:dyDescent="0.5"/>
    <row r="30" spans="2:25" ht="21" customHeight="1" x14ac:dyDescent="0.5"/>
    <row r="31" spans="2:25" ht="21.75" customHeight="1" x14ac:dyDescent="0.5"/>
    <row r="35" s="54" customFormat="1" x14ac:dyDescent="0.5"/>
    <row r="36" s="54" customFormat="1" x14ac:dyDescent="0.5"/>
  </sheetData>
  <sheetProtection password="E921" sheet="1" objects="1" scenarios="1" autoFilter="0"/>
  <autoFilter ref="C2:C33"/>
  <mergeCells count="12">
    <mergeCell ref="B1:Y1"/>
    <mergeCell ref="X2:Y2"/>
    <mergeCell ref="P2:S2"/>
    <mergeCell ref="B2:B3"/>
    <mergeCell ref="C2:C3"/>
    <mergeCell ref="D2:D3"/>
    <mergeCell ref="E2:E3"/>
    <mergeCell ref="F2:F3"/>
    <mergeCell ref="H2:K2"/>
    <mergeCell ref="L2:O2"/>
    <mergeCell ref="T2:W2"/>
    <mergeCell ref="G2:G3"/>
  </mergeCells>
  <conditionalFormatting sqref="Y4:Y18 Y23:Y25">
    <cfRule type="cellIs" dxfId="27" priority="10" operator="equal">
      <formula>3</formula>
    </cfRule>
    <cfRule type="cellIs" dxfId="26" priority="11" operator="equal">
      <formula>2</formula>
    </cfRule>
    <cfRule type="cellIs" dxfId="25" priority="12" operator="equal">
      <formula>1</formula>
    </cfRule>
  </conditionalFormatting>
  <conditionalFormatting sqref="Y19:Y20">
    <cfRule type="cellIs" dxfId="24" priority="6" operator="equal">
      <formula>3</formula>
    </cfRule>
    <cfRule type="cellIs" dxfId="23" priority="7" operator="equal">
      <formula>2</formula>
    </cfRule>
    <cfRule type="cellIs" dxfId="22" priority="8" operator="equal">
      <formula>1</formula>
    </cfRule>
  </conditionalFormatting>
  <conditionalFormatting sqref="Y4">
    <cfRule type="cellIs" dxfId="21" priority="13" operator="equal">
      <formula>1</formula>
    </cfRule>
  </conditionalFormatting>
  <conditionalFormatting sqref="E4:E18 E23:E25">
    <cfRule type="cellIs" dxfId="20" priority="9" operator="lessThan">
      <formula>17</formula>
    </cfRule>
  </conditionalFormatting>
  <conditionalFormatting sqref="E19:E20">
    <cfRule type="cellIs" dxfId="19" priority="5" operator="lessThan">
      <formula>17</formula>
    </cfRule>
  </conditionalFormatting>
  <conditionalFormatting sqref="Y21:Y22">
    <cfRule type="cellIs" dxfId="18" priority="2" operator="equal">
      <formula>3</formula>
    </cfRule>
    <cfRule type="cellIs" dxfId="17" priority="3" operator="equal">
      <formula>2</formula>
    </cfRule>
    <cfRule type="cellIs" dxfId="16" priority="4" operator="equal">
      <formula>1</formula>
    </cfRule>
  </conditionalFormatting>
  <conditionalFormatting sqref="E21:E22">
    <cfRule type="cellIs" dxfId="15" priority="1" operator="lessThan">
      <formula>17</formula>
    </cfRule>
  </conditionalFormatting>
  <pageMargins left="0" right="0" top="0.74803149606299213" bottom="0.74803149606299213" header="0.31496062992125984" footer="0.31496062992125984"/>
  <pageSetup paperSize="9" scale="8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Y34"/>
  <sheetViews>
    <sheetView tabSelected="1" topLeftCell="B1" zoomScaleNormal="100" workbookViewId="0">
      <pane xSplit="6" ySplit="3" topLeftCell="X4" activePane="bottomRight" state="frozen"/>
      <selection activeCell="B1" sqref="B1"/>
      <selection pane="topRight" activeCell="H1" sqref="H1"/>
      <selection pane="bottomLeft" activeCell="B4" sqref="B4"/>
      <selection pane="bottomRight" activeCell="C28" sqref="C28"/>
    </sheetView>
  </sheetViews>
  <sheetFormatPr defaultRowHeight="21" x14ac:dyDescent="0.5"/>
  <cols>
    <col min="1" max="1" width="16.7109375" style="54" hidden="1" customWidth="1"/>
    <col min="2" max="2" width="12.5703125" style="54" customWidth="1"/>
    <col min="3" max="3" width="20.140625" style="54" customWidth="1"/>
    <col min="4" max="4" width="9" style="54" hidden="1" customWidth="1"/>
    <col min="5" max="5" width="8" style="112" hidden="1" customWidth="1"/>
    <col min="6" max="6" width="14.140625" style="54" hidden="1" customWidth="1"/>
    <col min="7" max="7" width="7.85546875" style="54" bestFit="1" customWidth="1" collapsed="1"/>
    <col min="8" max="8" width="10.140625" style="54" customWidth="1"/>
    <col min="9" max="9" width="9.140625" style="54" customWidth="1"/>
    <col min="10" max="11" width="9.140625" style="54" hidden="1" customWidth="1"/>
    <col min="12" max="12" width="9.140625" style="54" customWidth="1" collapsed="1"/>
    <col min="13" max="13" width="9.140625" style="54" customWidth="1"/>
    <col min="14" max="15" width="9.140625" style="54" hidden="1" customWidth="1"/>
    <col min="16" max="16" width="9.140625" style="54" customWidth="1" collapsed="1"/>
    <col min="17" max="18" width="9.140625" style="54" customWidth="1"/>
    <col min="19" max="19" width="9.140625" style="112" customWidth="1"/>
    <col min="20" max="22" width="9.140625" style="54" customWidth="1"/>
    <col min="23" max="23" width="9.140625" style="112" customWidth="1"/>
    <col min="24" max="25" width="9.140625" style="54" customWidth="1"/>
    <col min="26" max="16384" width="9.140625" style="54"/>
  </cols>
  <sheetData>
    <row r="1" spans="1:25" ht="28.5" thickBot="1" x14ac:dyDescent="0.55000000000000004">
      <c r="B1" s="148" t="str">
        <f>Эксперты!A1</f>
        <v>г.Нижний Новгород  Протокол эндуро гонки "Малиновое Мини-Эндуро " 2этап    30 июня 2013 года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</row>
    <row r="2" spans="1:25" ht="21" customHeight="1" x14ac:dyDescent="0.5">
      <c r="A2" s="55">
        <f ca="1">NOW()</f>
        <v>41457.994677314811</v>
      </c>
      <c r="B2" s="131" t="s">
        <v>12</v>
      </c>
      <c r="C2" s="133" t="s">
        <v>0</v>
      </c>
      <c r="D2" s="135" t="s">
        <v>7</v>
      </c>
      <c r="E2" s="137" t="s">
        <v>16</v>
      </c>
      <c r="F2" s="150" t="s">
        <v>13</v>
      </c>
      <c r="G2" s="141" t="s">
        <v>23</v>
      </c>
      <c r="H2" s="143" t="s">
        <v>1</v>
      </c>
      <c r="I2" s="143"/>
      <c r="J2" s="143"/>
      <c r="K2" s="144"/>
      <c r="L2" s="123" t="s">
        <v>4</v>
      </c>
      <c r="M2" s="124"/>
      <c r="N2" s="124"/>
      <c r="O2" s="126"/>
      <c r="P2" s="123" t="s">
        <v>5</v>
      </c>
      <c r="Q2" s="124"/>
      <c r="R2" s="125"/>
      <c r="S2" s="126"/>
      <c r="T2" s="123" t="s">
        <v>65</v>
      </c>
      <c r="U2" s="124"/>
      <c r="V2" s="125"/>
      <c r="W2" s="126"/>
      <c r="X2" s="127" t="s">
        <v>14</v>
      </c>
      <c r="Y2" s="128"/>
    </row>
    <row r="3" spans="1:25" ht="21.75" thickBot="1" x14ac:dyDescent="0.55000000000000004">
      <c r="B3" s="132"/>
      <c r="C3" s="145"/>
      <c r="D3" s="136"/>
      <c r="E3" s="138"/>
      <c r="F3" s="151"/>
      <c r="G3" s="142"/>
      <c r="H3" s="56" t="s">
        <v>2</v>
      </c>
      <c r="I3" s="57" t="s">
        <v>3</v>
      </c>
      <c r="J3" s="57" t="s">
        <v>6</v>
      </c>
      <c r="K3" s="58" t="s">
        <v>8</v>
      </c>
      <c r="L3" s="59" t="s">
        <v>2</v>
      </c>
      <c r="M3" s="57" t="s">
        <v>3</v>
      </c>
      <c r="N3" s="57" t="s">
        <v>6</v>
      </c>
      <c r="O3" s="60" t="s">
        <v>8</v>
      </c>
      <c r="P3" s="59" t="s">
        <v>2</v>
      </c>
      <c r="Q3" s="57" t="s">
        <v>3</v>
      </c>
      <c r="R3" s="57" t="s">
        <v>6</v>
      </c>
      <c r="S3" s="60" t="s">
        <v>8</v>
      </c>
      <c r="T3" s="59" t="s">
        <v>2</v>
      </c>
      <c r="U3" s="57" t="s">
        <v>3</v>
      </c>
      <c r="V3" s="57" t="s">
        <v>6</v>
      </c>
      <c r="W3" s="60" t="s">
        <v>8</v>
      </c>
      <c r="X3" s="59" t="s">
        <v>15</v>
      </c>
      <c r="Y3" s="58" t="s">
        <v>8</v>
      </c>
    </row>
    <row r="4" spans="1:25" x14ac:dyDescent="0.5">
      <c r="B4" s="61" t="s">
        <v>17</v>
      </c>
      <c r="C4" s="118" t="s">
        <v>81</v>
      </c>
      <c r="D4" s="63"/>
      <c r="E4" s="64">
        <f ca="1">IF(F4="","",($A$2-F4)/365+0.008)</f>
        <v>29.53127308853373</v>
      </c>
      <c r="F4" s="65">
        <v>30682</v>
      </c>
      <c r="G4" s="119"/>
      <c r="H4" s="67"/>
      <c r="I4" s="68"/>
      <c r="J4" s="68">
        <f t="shared" ref="J4:J22" si="0">IF(I4="",10000,(I4-H4))</f>
        <v>10000</v>
      </c>
      <c r="K4" s="69" t="str">
        <f t="shared" ref="K4:K7" si="1">IF(I4="","",RANK(J4,$J$4:$J$23,1))</f>
        <v/>
      </c>
      <c r="L4" s="70"/>
      <c r="M4" s="71"/>
      <c r="N4" s="71">
        <f t="shared" ref="N4:N22" si="2">IF(M4="",10000,(M4-L4))</f>
        <v>10000</v>
      </c>
      <c r="O4" s="72" t="str">
        <f t="shared" ref="O4:O6" si="3">IF(M4="","",RANK(N4,$N$4:$N$23,1))</f>
        <v/>
      </c>
      <c r="P4" s="67"/>
      <c r="Q4" s="68"/>
      <c r="R4" s="68">
        <f t="shared" ref="R4:R22" si="4">IF(Q4="",10000,(Q4-P4))</f>
        <v>10000</v>
      </c>
      <c r="S4" s="73" t="str">
        <f>IF(Q4="","",RANK(R4,R$4:R$23,1))</f>
        <v/>
      </c>
      <c r="T4" s="67"/>
      <c r="U4" s="68"/>
      <c r="V4" s="68">
        <f t="shared" ref="V4:V22" si="5">IF(U4="",10000,(U4-T4))</f>
        <v>10000</v>
      </c>
      <c r="W4" s="73" t="str">
        <f t="shared" ref="W4:W5" si="6">IF(U4="","",RANK(V4,V$4:V$23,1))</f>
        <v/>
      </c>
      <c r="X4" s="67">
        <f>R4+N4+J4+V4</f>
        <v>40000</v>
      </c>
      <c r="Y4" s="74" t="str">
        <f>IF(H4="","DNS",IF(U4="","DNF",IF(Q4="","DNF",IF(M4="","DNF",IF(I4="","DNF",RANK(X4,$X$4:$X$23,1))))))</f>
        <v>DNS</v>
      </c>
    </row>
    <row r="5" spans="1:25" x14ac:dyDescent="0.5">
      <c r="B5" s="75" t="s">
        <v>17</v>
      </c>
      <c r="C5" s="76" t="s">
        <v>128</v>
      </c>
      <c r="D5" s="77"/>
      <c r="E5" s="78">
        <f t="shared" ref="E5:E23" ca="1" si="7">IF(F5="","",($A$2-F5)/365+0.008)</f>
        <v>27.52853336250633</v>
      </c>
      <c r="F5" s="79">
        <v>31413</v>
      </c>
      <c r="G5" s="120"/>
      <c r="H5" s="81"/>
      <c r="I5" s="82"/>
      <c r="J5" s="82">
        <f t="shared" si="0"/>
        <v>10000</v>
      </c>
      <c r="K5" s="83" t="str">
        <f t="shared" si="1"/>
        <v/>
      </c>
      <c r="L5" s="84"/>
      <c r="M5" s="85"/>
      <c r="N5" s="85">
        <f t="shared" si="2"/>
        <v>10000</v>
      </c>
      <c r="O5" s="86" t="str">
        <f t="shared" si="3"/>
        <v/>
      </c>
      <c r="P5" s="81"/>
      <c r="Q5" s="82"/>
      <c r="R5" s="82">
        <f t="shared" si="4"/>
        <v>10000</v>
      </c>
      <c r="S5" s="87" t="str">
        <f>IF(Q5="","",RANK(R5,$R$4:$R$23,1))</f>
        <v/>
      </c>
      <c r="T5" s="81"/>
      <c r="U5" s="82"/>
      <c r="V5" s="82">
        <f t="shared" si="5"/>
        <v>10000</v>
      </c>
      <c r="W5" s="87" t="str">
        <f t="shared" si="6"/>
        <v/>
      </c>
      <c r="X5" s="81">
        <f t="shared" ref="X5:X23" si="8">R5+N5+J5+V5</f>
        <v>40000</v>
      </c>
      <c r="Y5" s="88" t="str">
        <f t="shared" ref="Y5:Y23" si="9">IF(H5="","DNS",IF(U5="","DNF",IF(Q5="","DNF",IF(M5="","DNF",IF(I5="","DNF",RANK(X5,$X$4:$X$23,1))))))</f>
        <v>DNS</v>
      </c>
    </row>
    <row r="6" spans="1:25" x14ac:dyDescent="0.5">
      <c r="B6" s="89" t="s">
        <v>86</v>
      </c>
      <c r="C6" s="90" t="s">
        <v>153</v>
      </c>
      <c r="D6" s="91"/>
      <c r="E6" s="92">
        <f t="shared" ca="1" si="7"/>
        <v>24.525793636478934</v>
      </c>
      <c r="F6" s="93">
        <v>32509</v>
      </c>
      <c r="G6" s="121">
        <v>27</v>
      </c>
      <c r="H6" s="67">
        <v>0.56736111111111109</v>
      </c>
      <c r="I6" s="68">
        <v>0.5712962962962963</v>
      </c>
      <c r="J6" s="68">
        <f t="shared" si="0"/>
        <v>3.9351851851852082E-3</v>
      </c>
      <c r="K6" s="69">
        <f t="shared" si="1"/>
        <v>1</v>
      </c>
      <c r="L6" s="70">
        <v>0.57847222222222217</v>
      </c>
      <c r="M6" s="71">
        <v>0.58186342592592599</v>
      </c>
      <c r="N6" s="71">
        <f t="shared" si="2"/>
        <v>3.3912037037038267E-3</v>
      </c>
      <c r="O6" s="72">
        <f t="shared" si="3"/>
        <v>1</v>
      </c>
      <c r="P6" s="70">
        <v>0.59652777777777777</v>
      </c>
      <c r="Q6" s="71">
        <v>0.60101851851851851</v>
      </c>
      <c r="R6" s="68">
        <f t="shared" si="4"/>
        <v>4.4907407407407396E-3</v>
      </c>
      <c r="S6" s="73">
        <f>IF(Q6="","",RANK(R6,R$4:R$23,1))</f>
        <v>1</v>
      </c>
      <c r="T6" s="70">
        <v>0.62638888888888888</v>
      </c>
      <c r="U6" s="71">
        <v>0.62914351851851846</v>
      </c>
      <c r="V6" s="68">
        <f t="shared" si="5"/>
        <v>2.7546296296295791E-3</v>
      </c>
      <c r="W6" s="73">
        <f>IF(U6="","",RANK(V6,V$4:V$23,1))</f>
        <v>1</v>
      </c>
      <c r="X6" s="67">
        <f t="shared" si="8"/>
        <v>1.4571759259259354E-2</v>
      </c>
      <c r="Y6" s="74">
        <f t="shared" si="9"/>
        <v>1</v>
      </c>
    </row>
    <row r="7" spans="1:25" hidden="1" x14ac:dyDescent="0.5">
      <c r="B7" s="75"/>
      <c r="C7" s="76"/>
      <c r="D7" s="77"/>
      <c r="E7" s="78" t="str">
        <f t="shared" si="7"/>
        <v/>
      </c>
      <c r="F7" s="79"/>
      <c r="G7" s="120"/>
      <c r="H7" s="81"/>
      <c r="I7" s="82"/>
      <c r="J7" s="82">
        <f t="shared" si="0"/>
        <v>10000</v>
      </c>
      <c r="K7" s="83" t="str">
        <f t="shared" si="1"/>
        <v/>
      </c>
      <c r="L7" s="84"/>
      <c r="M7" s="85"/>
      <c r="N7" s="85">
        <f t="shared" si="2"/>
        <v>10000</v>
      </c>
      <c r="O7" s="86" t="str">
        <f>IF(M7="","",RANK(N7,$N$4:$N$23,1))</f>
        <v/>
      </c>
      <c r="P7" s="81"/>
      <c r="Q7" s="82"/>
      <c r="R7" s="82">
        <f t="shared" si="4"/>
        <v>10000</v>
      </c>
      <c r="S7" s="87" t="str">
        <f>IF(Q7="","",RANK(R7,$R$4:$R$23,1))</f>
        <v/>
      </c>
      <c r="T7" s="81"/>
      <c r="U7" s="82"/>
      <c r="V7" s="82">
        <f t="shared" si="5"/>
        <v>10000</v>
      </c>
      <c r="W7" s="87" t="str">
        <f t="shared" ref="W7:W23" si="10">IF(U7="","",RANK(V7,V$4:V$23,1))</f>
        <v/>
      </c>
      <c r="X7" s="81">
        <f t="shared" si="8"/>
        <v>40000</v>
      </c>
      <c r="Y7" s="88" t="str">
        <f t="shared" si="9"/>
        <v>DNS</v>
      </c>
    </row>
    <row r="8" spans="1:25" hidden="1" x14ac:dyDescent="0.5">
      <c r="B8" s="89"/>
      <c r="C8" s="90"/>
      <c r="D8" s="91"/>
      <c r="E8" s="92" t="str">
        <f t="shared" si="7"/>
        <v/>
      </c>
      <c r="F8" s="93"/>
      <c r="G8" s="121"/>
      <c r="H8" s="67"/>
      <c r="I8" s="68"/>
      <c r="J8" s="68">
        <f t="shared" si="0"/>
        <v>10000</v>
      </c>
      <c r="K8" s="69" t="str">
        <f>IF(I8="","",RANK(J8,$J$4:$J$23,1))</f>
        <v/>
      </c>
      <c r="L8" s="70"/>
      <c r="M8" s="71"/>
      <c r="N8" s="71">
        <f t="shared" si="2"/>
        <v>10000</v>
      </c>
      <c r="O8" s="72" t="str">
        <f t="shared" ref="O8:O23" si="11">IF(M8="","",RANK(N8,$N$4:$N$23,1))</f>
        <v/>
      </c>
      <c r="P8" s="67"/>
      <c r="Q8" s="68"/>
      <c r="R8" s="68">
        <f t="shared" si="4"/>
        <v>10000</v>
      </c>
      <c r="S8" s="73" t="str">
        <f t="shared" ref="S8:S23" si="12">IF(Q8="","",RANK(R8,$R$4:$R$23,1))</f>
        <v/>
      </c>
      <c r="T8" s="67"/>
      <c r="U8" s="68"/>
      <c r="V8" s="68">
        <f t="shared" si="5"/>
        <v>10000</v>
      </c>
      <c r="W8" s="73" t="str">
        <f t="shared" si="10"/>
        <v/>
      </c>
      <c r="X8" s="67">
        <f t="shared" si="8"/>
        <v>40000</v>
      </c>
      <c r="Y8" s="74" t="str">
        <f t="shared" si="9"/>
        <v>DNS</v>
      </c>
    </row>
    <row r="9" spans="1:25" hidden="1" x14ac:dyDescent="0.5">
      <c r="B9" s="75"/>
      <c r="C9" s="76"/>
      <c r="D9" s="77"/>
      <c r="E9" s="78" t="str">
        <f t="shared" si="7"/>
        <v/>
      </c>
      <c r="F9" s="79"/>
      <c r="G9" s="120"/>
      <c r="H9" s="81"/>
      <c r="I9" s="82"/>
      <c r="J9" s="82">
        <f t="shared" si="0"/>
        <v>10000</v>
      </c>
      <c r="K9" s="83" t="str">
        <f t="shared" ref="K9:K23" si="13">IF(I9="","",RANK(J9,$J$4:$J$23,1))</f>
        <v/>
      </c>
      <c r="L9" s="84"/>
      <c r="M9" s="85"/>
      <c r="N9" s="85">
        <f t="shared" si="2"/>
        <v>10000</v>
      </c>
      <c r="O9" s="86" t="str">
        <f t="shared" si="11"/>
        <v/>
      </c>
      <c r="P9" s="81"/>
      <c r="Q9" s="82"/>
      <c r="R9" s="82">
        <f t="shared" si="4"/>
        <v>10000</v>
      </c>
      <c r="S9" s="87" t="str">
        <f t="shared" si="12"/>
        <v/>
      </c>
      <c r="T9" s="81"/>
      <c r="U9" s="82"/>
      <c r="V9" s="82">
        <f t="shared" si="5"/>
        <v>10000</v>
      </c>
      <c r="W9" s="87" t="str">
        <f t="shared" si="10"/>
        <v/>
      </c>
      <c r="X9" s="81">
        <f t="shared" si="8"/>
        <v>40000</v>
      </c>
      <c r="Y9" s="88" t="str">
        <f t="shared" si="9"/>
        <v>DNS</v>
      </c>
    </row>
    <row r="10" spans="1:25" hidden="1" x14ac:dyDescent="0.5">
      <c r="B10" s="89"/>
      <c r="C10" s="90"/>
      <c r="D10" s="91"/>
      <c r="E10" s="92" t="str">
        <f t="shared" si="7"/>
        <v/>
      </c>
      <c r="F10" s="93"/>
      <c r="G10" s="121"/>
      <c r="H10" s="67"/>
      <c r="I10" s="68"/>
      <c r="J10" s="68">
        <f t="shared" si="0"/>
        <v>10000</v>
      </c>
      <c r="K10" s="69" t="str">
        <f t="shared" si="13"/>
        <v/>
      </c>
      <c r="L10" s="70"/>
      <c r="M10" s="71"/>
      <c r="N10" s="71">
        <f t="shared" si="2"/>
        <v>10000</v>
      </c>
      <c r="O10" s="72" t="str">
        <f t="shared" si="11"/>
        <v/>
      </c>
      <c r="P10" s="67"/>
      <c r="Q10" s="68"/>
      <c r="R10" s="68">
        <f t="shared" si="4"/>
        <v>10000</v>
      </c>
      <c r="S10" s="73" t="str">
        <f t="shared" si="12"/>
        <v/>
      </c>
      <c r="T10" s="67"/>
      <c r="U10" s="68"/>
      <c r="V10" s="68">
        <f t="shared" si="5"/>
        <v>10000</v>
      </c>
      <c r="W10" s="73" t="str">
        <f t="shared" si="10"/>
        <v/>
      </c>
      <c r="X10" s="67">
        <f t="shared" si="8"/>
        <v>40000</v>
      </c>
      <c r="Y10" s="74" t="str">
        <f t="shared" si="9"/>
        <v>DNS</v>
      </c>
    </row>
    <row r="11" spans="1:25" hidden="1" x14ac:dyDescent="0.5">
      <c r="B11" s="75"/>
      <c r="C11" s="76"/>
      <c r="D11" s="77"/>
      <c r="E11" s="78" t="str">
        <f t="shared" si="7"/>
        <v/>
      </c>
      <c r="F11" s="79"/>
      <c r="G11" s="120"/>
      <c r="H11" s="81"/>
      <c r="I11" s="82"/>
      <c r="J11" s="82">
        <f t="shared" si="0"/>
        <v>10000</v>
      </c>
      <c r="K11" s="83" t="str">
        <f t="shared" si="13"/>
        <v/>
      </c>
      <c r="L11" s="84"/>
      <c r="M11" s="85"/>
      <c r="N11" s="85">
        <f t="shared" si="2"/>
        <v>10000</v>
      </c>
      <c r="O11" s="86" t="str">
        <f t="shared" si="11"/>
        <v/>
      </c>
      <c r="P11" s="81"/>
      <c r="Q11" s="82"/>
      <c r="R11" s="82">
        <f t="shared" si="4"/>
        <v>10000</v>
      </c>
      <c r="S11" s="87" t="str">
        <f t="shared" si="12"/>
        <v/>
      </c>
      <c r="T11" s="81"/>
      <c r="U11" s="82"/>
      <c r="V11" s="82">
        <f t="shared" si="5"/>
        <v>10000</v>
      </c>
      <c r="W11" s="87" t="str">
        <f t="shared" si="10"/>
        <v/>
      </c>
      <c r="X11" s="81">
        <f t="shared" si="8"/>
        <v>40000</v>
      </c>
      <c r="Y11" s="88" t="str">
        <f t="shared" si="9"/>
        <v>DNS</v>
      </c>
    </row>
    <row r="12" spans="1:25" hidden="1" x14ac:dyDescent="0.5">
      <c r="B12" s="89"/>
      <c r="C12" s="90"/>
      <c r="D12" s="91"/>
      <c r="E12" s="92" t="str">
        <f t="shared" si="7"/>
        <v/>
      </c>
      <c r="F12" s="93"/>
      <c r="G12" s="121"/>
      <c r="H12" s="67"/>
      <c r="I12" s="68"/>
      <c r="J12" s="68">
        <f t="shared" si="0"/>
        <v>10000</v>
      </c>
      <c r="K12" s="69" t="str">
        <f t="shared" si="13"/>
        <v/>
      </c>
      <c r="L12" s="70"/>
      <c r="M12" s="71"/>
      <c r="N12" s="71">
        <f t="shared" si="2"/>
        <v>10000</v>
      </c>
      <c r="O12" s="72" t="str">
        <f t="shared" si="11"/>
        <v/>
      </c>
      <c r="P12" s="67"/>
      <c r="Q12" s="68"/>
      <c r="R12" s="68">
        <f t="shared" si="4"/>
        <v>10000</v>
      </c>
      <c r="S12" s="73" t="str">
        <f t="shared" si="12"/>
        <v/>
      </c>
      <c r="T12" s="67"/>
      <c r="U12" s="68"/>
      <c r="V12" s="68">
        <f t="shared" si="5"/>
        <v>10000</v>
      </c>
      <c r="W12" s="73" t="str">
        <f t="shared" si="10"/>
        <v/>
      </c>
      <c r="X12" s="67">
        <f t="shared" si="8"/>
        <v>40000</v>
      </c>
      <c r="Y12" s="74" t="str">
        <f t="shared" si="9"/>
        <v>DNS</v>
      </c>
    </row>
    <row r="13" spans="1:25" hidden="1" x14ac:dyDescent="0.5">
      <c r="B13" s="75"/>
      <c r="C13" s="76"/>
      <c r="D13" s="77"/>
      <c r="E13" s="78" t="str">
        <f t="shared" si="7"/>
        <v/>
      </c>
      <c r="F13" s="79"/>
      <c r="G13" s="120"/>
      <c r="H13" s="81"/>
      <c r="I13" s="82"/>
      <c r="J13" s="82">
        <f t="shared" si="0"/>
        <v>10000</v>
      </c>
      <c r="K13" s="83" t="str">
        <f t="shared" si="13"/>
        <v/>
      </c>
      <c r="L13" s="84"/>
      <c r="M13" s="85"/>
      <c r="N13" s="85">
        <f t="shared" si="2"/>
        <v>10000</v>
      </c>
      <c r="O13" s="86" t="str">
        <f t="shared" si="11"/>
        <v/>
      </c>
      <c r="P13" s="81"/>
      <c r="Q13" s="82"/>
      <c r="R13" s="82">
        <f t="shared" si="4"/>
        <v>10000</v>
      </c>
      <c r="S13" s="87" t="str">
        <f t="shared" si="12"/>
        <v/>
      </c>
      <c r="T13" s="81"/>
      <c r="U13" s="82"/>
      <c r="V13" s="82">
        <f t="shared" si="5"/>
        <v>10000</v>
      </c>
      <c r="W13" s="87" t="str">
        <f t="shared" si="10"/>
        <v/>
      </c>
      <c r="X13" s="81">
        <f t="shared" si="8"/>
        <v>40000</v>
      </c>
      <c r="Y13" s="88" t="str">
        <f t="shared" si="9"/>
        <v>DNS</v>
      </c>
    </row>
    <row r="14" spans="1:25" hidden="1" x14ac:dyDescent="0.5">
      <c r="B14" s="89"/>
      <c r="C14" s="90"/>
      <c r="D14" s="91"/>
      <c r="E14" s="92" t="str">
        <f t="shared" si="7"/>
        <v/>
      </c>
      <c r="F14" s="93"/>
      <c r="G14" s="121"/>
      <c r="H14" s="67"/>
      <c r="I14" s="68"/>
      <c r="J14" s="68">
        <f t="shared" si="0"/>
        <v>10000</v>
      </c>
      <c r="K14" s="69" t="str">
        <f t="shared" si="13"/>
        <v/>
      </c>
      <c r="L14" s="70"/>
      <c r="M14" s="71"/>
      <c r="N14" s="71">
        <f t="shared" si="2"/>
        <v>10000</v>
      </c>
      <c r="O14" s="72" t="str">
        <f t="shared" si="11"/>
        <v/>
      </c>
      <c r="P14" s="67"/>
      <c r="Q14" s="68"/>
      <c r="R14" s="68">
        <f t="shared" si="4"/>
        <v>10000</v>
      </c>
      <c r="S14" s="73" t="str">
        <f t="shared" si="12"/>
        <v/>
      </c>
      <c r="T14" s="67"/>
      <c r="U14" s="68"/>
      <c r="V14" s="68">
        <f t="shared" si="5"/>
        <v>10000</v>
      </c>
      <c r="W14" s="73" t="str">
        <f t="shared" si="10"/>
        <v/>
      </c>
      <c r="X14" s="67">
        <f t="shared" si="8"/>
        <v>40000</v>
      </c>
      <c r="Y14" s="74" t="str">
        <f t="shared" si="9"/>
        <v>DNS</v>
      </c>
    </row>
    <row r="15" spans="1:25" hidden="1" x14ac:dyDescent="0.5">
      <c r="B15" s="75"/>
      <c r="C15" s="76"/>
      <c r="D15" s="77"/>
      <c r="E15" s="78" t="str">
        <f t="shared" si="7"/>
        <v/>
      </c>
      <c r="F15" s="79"/>
      <c r="G15" s="120"/>
      <c r="H15" s="81"/>
      <c r="I15" s="82"/>
      <c r="J15" s="82">
        <f t="shared" si="0"/>
        <v>10000</v>
      </c>
      <c r="K15" s="83" t="str">
        <f t="shared" si="13"/>
        <v/>
      </c>
      <c r="L15" s="84"/>
      <c r="M15" s="85"/>
      <c r="N15" s="85">
        <f t="shared" si="2"/>
        <v>10000</v>
      </c>
      <c r="O15" s="86" t="str">
        <f t="shared" si="11"/>
        <v/>
      </c>
      <c r="P15" s="81"/>
      <c r="Q15" s="82"/>
      <c r="R15" s="82">
        <f t="shared" si="4"/>
        <v>10000</v>
      </c>
      <c r="S15" s="87" t="str">
        <f t="shared" si="12"/>
        <v/>
      </c>
      <c r="T15" s="81"/>
      <c r="U15" s="82"/>
      <c r="V15" s="82">
        <f t="shared" si="5"/>
        <v>10000</v>
      </c>
      <c r="W15" s="87" t="str">
        <f t="shared" si="10"/>
        <v/>
      </c>
      <c r="X15" s="81">
        <f t="shared" si="8"/>
        <v>40000</v>
      </c>
      <c r="Y15" s="88" t="str">
        <f t="shared" si="9"/>
        <v>DNS</v>
      </c>
    </row>
    <row r="16" spans="1:25" hidden="1" x14ac:dyDescent="0.5">
      <c r="B16" s="89"/>
      <c r="C16" s="90"/>
      <c r="D16" s="91"/>
      <c r="E16" s="92" t="str">
        <f t="shared" si="7"/>
        <v/>
      </c>
      <c r="F16" s="93"/>
      <c r="G16" s="121"/>
      <c r="H16" s="67"/>
      <c r="I16" s="68"/>
      <c r="J16" s="68">
        <f t="shared" si="0"/>
        <v>10000</v>
      </c>
      <c r="K16" s="69" t="str">
        <f t="shared" si="13"/>
        <v/>
      </c>
      <c r="L16" s="70"/>
      <c r="M16" s="71"/>
      <c r="N16" s="71">
        <f t="shared" si="2"/>
        <v>10000</v>
      </c>
      <c r="O16" s="72" t="str">
        <f t="shared" si="11"/>
        <v/>
      </c>
      <c r="P16" s="67"/>
      <c r="Q16" s="68"/>
      <c r="R16" s="68">
        <f t="shared" si="4"/>
        <v>10000</v>
      </c>
      <c r="S16" s="73" t="str">
        <f t="shared" si="12"/>
        <v/>
      </c>
      <c r="T16" s="67"/>
      <c r="U16" s="68"/>
      <c r="V16" s="68">
        <f t="shared" si="5"/>
        <v>10000</v>
      </c>
      <c r="W16" s="73" t="str">
        <f t="shared" si="10"/>
        <v/>
      </c>
      <c r="X16" s="67">
        <f t="shared" si="8"/>
        <v>40000</v>
      </c>
      <c r="Y16" s="74" t="str">
        <f t="shared" si="9"/>
        <v>DNS</v>
      </c>
    </row>
    <row r="17" spans="2:25" hidden="1" x14ac:dyDescent="0.5">
      <c r="B17" s="75"/>
      <c r="C17" s="76"/>
      <c r="D17" s="77"/>
      <c r="E17" s="78" t="str">
        <f t="shared" si="7"/>
        <v/>
      </c>
      <c r="F17" s="79"/>
      <c r="G17" s="120"/>
      <c r="H17" s="81"/>
      <c r="I17" s="82"/>
      <c r="J17" s="82">
        <f t="shared" si="0"/>
        <v>10000</v>
      </c>
      <c r="K17" s="83" t="str">
        <f t="shared" si="13"/>
        <v/>
      </c>
      <c r="L17" s="84"/>
      <c r="M17" s="85"/>
      <c r="N17" s="85">
        <f t="shared" si="2"/>
        <v>10000</v>
      </c>
      <c r="O17" s="86" t="str">
        <f t="shared" si="11"/>
        <v/>
      </c>
      <c r="P17" s="81"/>
      <c r="Q17" s="82"/>
      <c r="R17" s="82">
        <f t="shared" si="4"/>
        <v>10000</v>
      </c>
      <c r="S17" s="87" t="str">
        <f t="shared" si="12"/>
        <v/>
      </c>
      <c r="T17" s="81"/>
      <c r="U17" s="82"/>
      <c r="V17" s="82">
        <f t="shared" si="5"/>
        <v>10000</v>
      </c>
      <c r="W17" s="87" t="str">
        <f t="shared" si="10"/>
        <v/>
      </c>
      <c r="X17" s="81">
        <f t="shared" si="8"/>
        <v>40000</v>
      </c>
      <c r="Y17" s="88" t="str">
        <f t="shared" si="9"/>
        <v>DNS</v>
      </c>
    </row>
    <row r="18" spans="2:25" hidden="1" x14ac:dyDescent="0.5">
      <c r="B18" s="89"/>
      <c r="C18" s="90"/>
      <c r="D18" s="91"/>
      <c r="E18" s="92" t="str">
        <f t="shared" si="7"/>
        <v/>
      </c>
      <c r="F18" s="93"/>
      <c r="G18" s="121"/>
      <c r="H18" s="67"/>
      <c r="I18" s="68"/>
      <c r="J18" s="68">
        <f t="shared" si="0"/>
        <v>10000</v>
      </c>
      <c r="K18" s="69" t="str">
        <f t="shared" si="13"/>
        <v/>
      </c>
      <c r="L18" s="70"/>
      <c r="M18" s="71"/>
      <c r="N18" s="71">
        <f t="shared" si="2"/>
        <v>10000</v>
      </c>
      <c r="O18" s="72" t="str">
        <f t="shared" si="11"/>
        <v/>
      </c>
      <c r="P18" s="67"/>
      <c r="Q18" s="68"/>
      <c r="R18" s="68">
        <f t="shared" si="4"/>
        <v>10000</v>
      </c>
      <c r="S18" s="73" t="str">
        <f t="shared" si="12"/>
        <v/>
      </c>
      <c r="T18" s="67"/>
      <c r="U18" s="68"/>
      <c r="V18" s="68">
        <f t="shared" si="5"/>
        <v>10000</v>
      </c>
      <c r="W18" s="73" t="str">
        <f t="shared" si="10"/>
        <v/>
      </c>
      <c r="X18" s="67">
        <f t="shared" si="8"/>
        <v>40000</v>
      </c>
      <c r="Y18" s="74" t="str">
        <f t="shared" si="9"/>
        <v>DNS</v>
      </c>
    </row>
    <row r="19" spans="2:25" hidden="1" x14ac:dyDescent="0.5">
      <c r="B19" s="75"/>
      <c r="C19" s="76"/>
      <c r="D19" s="77"/>
      <c r="E19" s="78" t="str">
        <f t="shared" ref="E19:E20" si="14">IF(F19="","",($A$2-F19)/365+0.008)</f>
        <v/>
      </c>
      <c r="F19" s="79"/>
      <c r="G19" s="120"/>
      <c r="H19" s="81"/>
      <c r="I19" s="82"/>
      <c r="J19" s="82">
        <f t="shared" ref="J19:J20" si="15">IF(I19="",10000,(I19-H19))</f>
        <v>10000</v>
      </c>
      <c r="K19" s="83" t="str">
        <f t="shared" ref="K19:K20" si="16">IF(I19="","",RANK(J19,$J$4:$J$23,1))</f>
        <v/>
      </c>
      <c r="L19" s="84"/>
      <c r="M19" s="85"/>
      <c r="N19" s="85">
        <f t="shared" ref="N19:N20" si="17">IF(M19="",10000,(M19-L19))</f>
        <v>10000</v>
      </c>
      <c r="O19" s="86" t="str">
        <f t="shared" ref="O19:O20" si="18">IF(M19="","",RANK(N19,$N$4:$N$23,1))</f>
        <v/>
      </c>
      <c r="P19" s="81"/>
      <c r="Q19" s="82"/>
      <c r="R19" s="82">
        <f t="shared" ref="R19:R20" si="19">IF(Q19="",10000,(Q19-P19))</f>
        <v>10000</v>
      </c>
      <c r="S19" s="87" t="str">
        <f t="shared" ref="S19:S20" si="20">IF(Q19="","",RANK(R19,$R$4:$R$23,1))</f>
        <v/>
      </c>
      <c r="T19" s="81"/>
      <c r="U19" s="82"/>
      <c r="V19" s="82">
        <f t="shared" ref="V19:V20" si="21">IF(U19="",10000,(U19-T19))</f>
        <v>10000</v>
      </c>
      <c r="W19" s="87" t="str">
        <f t="shared" si="10"/>
        <v/>
      </c>
      <c r="X19" s="81">
        <f t="shared" si="8"/>
        <v>40000</v>
      </c>
      <c r="Y19" s="88" t="str">
        <f t="shared" ref="Y19:Y20" si="22">IF(H19="","DNS",IF(U19="","DNF",IF(Q19="","DNF",IF(M19="","DNF",IF(I19="","DNF",RANK(X19,$X$4:$X$23,1))))))</f>
        <v>DNS</v>
      </c>
    </row>
    <row r="20" spans="2:25" hidden="1" x14ac:dyDescent="0.5">
      <c r="B20" s="89"/>
      <c r="C20" s="90"/>
      <c r="D20" s="91"/>
      <c r="E20" s="92" t="str">
        <f t="shared" si="14"/>
        <v/>
      </c>
      <c r="F20" s="93"/>
      <c r="G20" s="121"/>
      <c r="H20" s="67"/>
      <c r="I20" s="68"/>
      <c r="J20" s="68">
        <f t="shared" si="15"/>
        <v>10000</v>
      </c>
      <c r="K20" s="69" t="str">
        <f t="shared" si="16"/>
        <v/>
      </c>
      <c r="L20" s="70"/>
      <c r="M20" s="71"/>
      <c r="N20" s="71">
        <f t="shared" si="17"/>
        <v>10000</v>
      </c>
      <c r="O20" s="72" t="str">
        <f t="shared" si="18"/>
        <v/>
      </c>
      <c r="P20" s="67"/>
      <c r="Q20" s="68"/>
      <c r="R20" s="68">
        <f t="shared" si="19"/>
        <v>10000</v>
      </c>
      <c r="S20" s="73" t="str">
        <f t="shared" si="20"/>
        <v/>
      </c>
      <c r="T20" s="67"/>
      <c r="U20" s="68"/>
      <c r="V20" s="68">
        <f t="shared" si="21"/>
        <v>10000</v>
      </c>
      <c r="W20" s="73" t="str">
        <f t="shared" si="10"/>
        <v/>
      </c>
      <c r="X20" s="67">
        <f t="shared" si="8"/>
        <v>40000</v>
      </c>
      <c r="Y20" s="74" t="str">
        <f t="shared" si="22"/>
        <v>DNS</v>
      </c>
    </row>
    <row r="21" spans="2:25" hidden="1" x14ac:dyDescent="0.5">
      <c r="B21" s="75"/>
      <c r="C21" s="76"/>
      <c r="D21" s="77"/>
      <c r="E21" s="78" t="str">
        <f t="shared" si="7"/>
        <v/>
      </c>
      <c r="F21" s="79"/>
      <c r="G21" s="120"/>
      <c r="H21" s="81"/>
      <c r="I21" s="82"/>
      <c r="J21" s="82">
        <f t="shared" si="0"/>
        <v>10000</v>
      </c>
      <c r="K21" s="83" t="str">
        <f t="shared" si="13"/>
        <v/>
      </c>
      <c r="L21" s="84"/>
      <c r="M21" s="85"/>
      <c r="N21" s="85">
        <f t="shared" si="2"/>
        <v>10000</v>
      </c>
      <c r="O21" s="86" t="str">
        <f t="shared" si="11"/>
        <v/>
      </c>
      <c r="P21" s="81"/>
      <c r="Q21" s="82"/>
      <c r="R21" s="82">
        <f t="shared" si="4"/>
        <v>10000</v>
      </c>
      <c r="S21" s="87" t="str">
        <f t="shared" si="12"/>
        <v/>
      </c>
      <c r="T21" s="81"/>
      <c r="U21" s="82"/>
      <c r="V21" s="82">
        <f t="shared" si="5"/>
        <v>10000</v>
      </c>
      <c r="W21" s="87" t="str">
        <f t="shared" si="10"/>
        <v/>
      </c>
      <c r="X21" s="81">
        <f t="shared" si="8"/>
        <v>40000</v>
      </c>
      <c r="Y21" s="88" t="str">
        <f t="shared" si="9"/>
        <v>DNS</v>
      </c>
    </row>
    <row r="22" spans="2:25" hidden="1" x14ac:dyDescent="0.5">
      <c r="B22" s="89"/>
      <c r="C22" s="90"/>
      <c r="D22" s="91"/>
      <c r="E22" s="92" t="str">
        <f t="shared" si="7"/>
        <v/>
      </c>
      <c r="F22" s="93"/>
      <c r="G22" s="121"/>
      <c r="H22" s="67"/>
      <c r="I22" s="68"/>
      <c r="J22" s="68">
        <f t="shared" si="0"/>
        <v>10000</v>
      </c>
      <c r="K22" s="69" t="str">
        <f t="shared" si="13"/>
        <v/>
      </c>
      <c r="L22" s="70"/>
      <c r="M22" s="71"/>
      <c r="N22" s="71">
        <f t="shared" si="2"/>
        <v>10000</v>
      </c>
      <c r="O22" s="72" t="str">
        <f t="shared" si="11"/>
        <v/>
      </c>
      <c r="P22" s="67"/>
      <c r="Q22" s="68"/>
      <c r="R22" s="68">
        <f t="shared" si="4"/>
        <v>10000</v>
      </c>
      <c r="S22" s="73" t="str">
        <f t="shared" si="12"/>
        <v/>
      </c>
      <c r="T22" s="67"/>
      <c r="U22" s="68"/>
      <c r="V22" s="68">
        <f t="shared" si="5"/>
        <v>10000</v>
      </c>
      <c r="W22" s="73" t="str">
        <f t="shared" si="10"/>
        <v/>
      </c>
      <c r="X22" s="67">
        <f t="shared" si="8"/>
        <v>40000</v>
      </c>
      <c r="Y22" s="74" t="str">
        <f t="shared" si="9"/>
        <v>DNS</v>
      </c>
    </row>
    <row r="23" spans="2:25" ht="21.75" hidden="1" thickBot="1" x14ac:dyDescent="0.55000000000000004">
      <c r="B23" s="98"/>
      <c r="C23" s="99"/>
      <c r="D23" s="100"/>
      <c r="E23" s="101" t="str">
        <f t="shared" si="7"/>
        <v/>
      </c>
      <c r="F23" s="102"/>
      <c r="G23" s="122"/>
      <c r="H23" s="104"/>
      <c r="I23" s="105"/>
      <c r="J23" s="105">
        <f>IF(I23="",10000,(I23-H23))</f>
        <v>10000</v>
      </c>
      <c r="K23" s="106" t="str">
        <f t="shared" si="13"/>
        <v/>
      </c>
      <c r="L23" s="104"/>
      <c r="M23" s="105"/>
      <c r="N23" s="105">
        <f>IF(M23="",10000,(M23-L23))</f>
        <v>10000</v>
      </c>
      <c r="O23" s="107" t="str">
        <f t="shared" si="11"/>
        <v/>
      </c>
      <c r="P23" s="108"/>
      <c r="Q23" s="109"/>
      <c r="R23" s="105">
        <f>IF(Q23="",10000,(Q23-P23))</f>
        <v>10000</v>
      </c>
      <c r="S23" s="110" t="str">
        <f t="shared" si="12"/>
        <v/>
      </c>
      <c r="T23" s="108"/>
      <c r="U23" s="109"/>
      <c r="V23" s="105">
        <f>IF(U23="",10000,(U23-T23))</f>
        <v>10000</v>
      </c>
      <c r="W23" s="110" t="str">
        <f t="shared" si="10"/>
        <v/>
      </c>
      <c r="X23" s="108">
        <f t="shared" si="8"/>
        <v>40000</v>
      </c>
      <c r="Y23" s="111" t="str">
        <f t="shared" si="9"/>
        <v>DNS</v>
      </c>
    </row>
    <row r="24" spans="2:25" hidden="1" x14ac:dyDescent="0.5"/>
    <row r="25" spans="2:25" x14ac:dyDescent="0.5">
      <c r="X25" s="54" t="s">
        <v>24</v>
      </c>
    </row>
    <row r="26" spans="2:25" x14ac:dyDescent="0.5">
      <c r="X26" s="54" t="s">
        <v>25</v>
      </c>
    </row>
    <row r="33" s="54" customFormat="1" x14ac:dyDescent="0.5"/>
    <row r="34" s="54" customFormat="1" x14ac:dyDescent="0.5"/>
  </sheetData>
  <sheetProtection password="E921" sheet="1" objects="1" scenarios="1" formatColumns="0" autoFilter="0"/>
  <autoFilter ref="C2:C23"/>
  <mergeCells count="12">
    <mergeCell ref="P2:S2"/>
    <mergeCell ref="X2:Y2"/>
    <mergeCell ref="B2:B3"/>
    <mergeCell ref="B1:Y1"/>
    <mergeCell ref="C2:C3"/>
    <mergeCell ref="D2:D3"/>
    <mergeCell ref="E2:E3"/>
    <mergeCell ref="F2:F3"/>
    <mergeCell ref="H2:K2"/>
    <mergeCell ref="L2:O2"/>
    <mergeCell ref="T2:W2"/>
    <mergeCell ref="G2:G3"/>
  </mergeCells>
  <conditionalFormatting sqref="Y4">
    <cfRule type="cellIs" dxfId="14" priority="10" operator="equal">
      <formula>1</formula>
    </cfRule>
  </conditionalFormatting>
  <conditionalFormatting sqref="Y4:Y18 Y21:Y23">
    <cfRule type="cellIs" dxfId="13" priority="7" operator="equal">
      <formula>3</formula>
    </cfRule>
    <cfRule type="cellIs" dxfId="12" priority="8" operator="equal">
      <formula>2</formula>
    </cfRule>
    <cfRule type="cellIs" dxfId="11" priority="9" operator="equal">
      <formula>1</formula>
    </cfRule>
  </conditionalFormatting>
  <conditionalFormatting sqref="E4:E18 E21:E23">
    <cfRule type="cellIs" dxfId="10" priority="6" operator="lessThan">
      <formula>17</formula>
    </cfRule>
  </conditionalFormatting>
  <conditionalFormatting sqref="Y19:Y20">
    <cfRule type="cellIs" dxfId="9" priority="2" operator="equal">
      <formula>3</formula>
    </cfRule>
    <cfRule type="cellIs" dxfId="8" priority="3" operator="equal">
      <formula>2</formula>
    </cfRule>
    <cfRule type="cellIs" dxfId="7" priority="4" operator="equal">
      <formula>1</formula>
    </cfRule>
  </conditionalFormatting>
  <conditionalFormatting sqref="E19:E20">
    <cfRule type="cellIs" dxfId="6" priority="1" operator="lessThan">
      <formula>17</formula>
    </cfRule>
  </conditionalFormatting>
  <pageMargins left="0" right="0" top="0.74803149606299213" bottom="0.74803149606299213" header="0.31496062992125984" footer="0.31496062992125984"/>
  <pageSetup paperSize="9" scale="74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57"/>
  <sheetViews>
    <sheetView topLeftCell="B1" workbookViewId="0">
      <pane ySplit="2" topLeftCell="A9" activePane="bottomLeft" state="frozen"/>
      <selection pane="bottomLeft" activeCell="B21" sqref="A21:XFD21"/>
    </sheetView>
  </sheetViews>
  <sheetFormatPr defaultRowHeight="21" x14ac:dyDescent="0.5"/>
  <cols>
    <col min="1" max="1" width="3.28515625" style="1" hidden="1" customWidth="1"/>
    <col min="2" max="2" width="37" style="1" bestFit="1" customWidth="1"/>
    <col min="3" max="3" width="12.140625" style="1" bestFit="1" customWidth="1"/>
    <col min="4" max="4" width="9.28515625" style="1" bestFit="1" customWidth="1"/>
    <col min="5" max="5" width="13.42578125" style="43" hidden="1" customWidth="1"/>
    <col min="6" max="6" width="11.5703125" style="1" bestFit="1" customWidth="1"/>
    <col min="7" max="7" width="10.28515625" style="1" bestFit="1" customWidth="1"/>
    <col min="8" max="8" width="13.140625" style="1" customWidth="1"/>
    <col min="9" max="9" width="9.140625" style="1" bestFit="1" customWidth="1"/>
    <col min="10" max="10" width="7.28515625" style="2" bestFit="1" customWidth="1"/>
    <col min="11" max="11" width="19.7109375" style="2" customWidth="1"/>
    <col min="12" max="16384" width="9.140625" style="1"/>
  </cols>
  <sheetData>
    <row r="1" spans="1:11" ht="22.5" x14ac:dyDescent="0.5">
      <c r="B1" s="152" t="str">
        <f>Эксперты!A1</f>
        <v>г.Нижний Новгород  Протокол эндуро гонки "Малиновое Мини-Эндуро " 2этап    30 июня 2013 года</v>
      </c>
      <c r="C1" s="153"/>
      <c r="D1" s="153"/>
      <c r="E1" s="153"/>
      <c r="F1" s="153"/>
      <c r="G1" s="153"/>
      <c r="H1" s="153"/>
      <c r="I1" s="153"/>
      <c r="J1" s="154"/>
      <c r="K1" s="1"/>
    </row>
    <row r="2" spans="1:11" s="2" customFormat="1" ht="41.25" customHeight="1" x14ac:dyDescent="0.25">
      <c r="B2" s="18" t="s">
        <v>9</v>
      </c>
      <c r="C2" s="18" t="s">
        <v>7</v>
      </c>
      <c r="D2" s="18" t="s">
        <v>23</v>
      </c>
      <c r="E2" s="35" t="s">
        <v>28</v>
      </c>
      <c r="F2" s="18" t="s">
        <v>12</v>
      </c>
      <c r="G2" s="18" t="s">
        <v>10</v>
      </c>
      <c r="H2" s="18" t="s">
        <v>11</v>
      </c>
      <c r="I2" s="36" t="s">
        <v>29</v>
      </c>
      <c r="J2" s="36" t="s">
        <v>30</v>
      </c>
      <c r="K2" s="36"/>
    </row>
    <row r="3" spans="1:11" x14ac:dyDescent="0.5">
      <c r="A3" s="1">
        <v>1</v>
      </c>
      <c r="B3" s="3" t="str">
        <f>IF(Эксперты!C4=0,"",Эксперты!C4)</f>
        <v>Косков Александр</v>
      </c>
      <c r="C3" s="3" t="str">
        <f>IF(Эксперты!D4=0,"",Эксперты!D4)</f>
        <v/>
      </c>
      <c r="D3" s="17">
        <f ca="1">IF(Эксперты!E4=0,"",Эксперты!E4)</f>
        <v>28.52853336250633</v>
      </c>
      <c r="E3" s="37">
        <f>IF(Эксперты!G4=0,"",Эксперты!F4)</f>
        <v>31048</v>
      </c>
      <c r="F3" s="3" t="str">
        <f>IF(Эксперты!B4=0,"",Эксперты!B4)</f>
        <v>Н.Новгород</v>
      </c>
      <c r="G3" s="3" t="s">
        <v>18</v>
      </c>
      <c r="H3" s="4">
        <f>IF(Эксперты!V4&gt;0.159722222222222,"",Эксперты!V4)</f>
        <v>1.6550925925926663E-3</v>
      </c>
      <c r="I3" s="5">
        <f>IF(Эксперты!W4="","",Эксперты!W4)</f>
        <v>1</v>
      </c>
      <c r="J3" s="16">
        <f>IF(Эксперты!W4="DNF","DNF",IF(Эксперты!W4="DNS","DNS",IF(H3="","",RANK(H3,$H$3:$H$56,1))))</f>
        <v>19</v>
      </c>
      <c r="K3" s="16"/>
    </row>
    <row r="4" spans="1:11" x14ac:dyDescent="0.5">
      <c r="A4" s="1">
        <v>2</v>
      </c>
      <c r="B4" s="9" t="str">
        <f>IF(Эксперты!C5=0,"",Эксперты!C5)</f>
        <v>Коробейников Александр</v>
      </c>
      <c r="C4" s="9" t="str">
        <f>IF(Эксперты!D5=0,"",Эксперты!D5)</f>
        <v/>
      </c>
      <c r="D4" s="18">
        <f ca="1">IF(Эксперты!E5=0,"",Эксперты!E5)</f>
        <v>24.525793636478934</v>
      </c>
      <c r="E4" s="35">
        <f>IF(Эксперты!G5=0,"",Эксперты!F5)</f>
        <v>32509</v>
      </c>
      <c r="F4" s="9" t="str">
        <f>IF(Эксперты!B5=0,"",Эксперты!B5)</f>
        <v>Н.Новгород</v>
      </c>
      <c r="G4" s="9" t="s">
        <v>18</v>
      </c>
      <c r="H4" s="10">
        <f>IF(Эксперты!V5&gt;0.159722222222222,"",Эксперты!V5)</f>
        <v>2.3148148148148806E-3</v>
      </c>
      <c r="I4" s="11">
        <f>IF(Эксперты!W5="","",Эксперты!W5)</f>
        <v>4</v>
      </c>
      <c r="J4" s="11">
        <f>IF(Эксперты!W5="DNF","DNF",IF(Эксперты!W5="DNS","DNS",IF(H4="","",RANK(H4,$H$3:$H$56,1))))</f>
        <v>22</v>
      </c>
      <c r="K4" s="11"/>
    </row>
    <row r="5" spans="1:11" x14ac:dyDescent="0.5">
      <c r="A5" s="1">
        <v>3</v>
      </c>
      <c r="B5" s="15" t="str">
        <f>IF(Эксперты!C6=0,"",Эксперты!C6)</f>
        <v>Тимофеев Иван</v>
      </c>
      <c r="C5" s="3" t="str">
        <f>IF(Эксперты!D6=0,"",Эксперты!D6)</f>
        <v/>
      </c>
      <c r="D5" s="17">
        <f ca="1">IF(Эксперты!E6=0,"",Эксперты!E6)</f>
        <v>26.52853336250633</v>
      </c>
      <c r="E5" s="37">
        <f>IF(Эксперты!G6=0,"",Эксперты!F6)</f>
        <v>31778</v>
      </c>
      <c r="F5" s="3" t="str">
        <f>IF(Эксперты!B6=0,"",Эксперты!B6)</f>
        <v>Н.Новгород</v>
      </c>
      <c r="G5" s="3" t="s">
        <v>18</v>
      </c>
      <c r="H5" s="4">
        <f>IF(Эксперты!V6&gt;0.159722222222222,"",Эксперты!V6)</f>
        <v>2.0138888888889817E-3</v>
      </c>
      <c r="I5" s="5">
        <f>IF(Эксперты!W6="","",Эксперты!W6)</f>
        <v>3</v>
      </c>
      <c r="J5" s="16">
        <f>IF(Эксперты!W6="DNF","DNF",IF(Эксперты!W6="DNS","DNS",IF(H5="","",RANK(H5,$H$3:$H$56,1))))</f>
        <v>21</v>
      </c>
      <c r="K5" s="16"/>
    </row>
    <row r="6" spans="1:11" x14ac:dyDescent="0.5">
      <c r="A6" s="1">
        <v>4</v>
      </c>
      <c r="B6" s="9" t="str">
        <f>IF(Эксперты!C7=0,"",Эксперты!C7)</f>
        <v>Петров Алексей</v>
      </c>
      <c r="C6" s="9" t="str">
        <f>IF(Эксперты!D7=0,"",Эксперты!D7)</f>
        <v/>
      </c>
      <c r="D6" s="18">
        <f ca="1">IF(Эксперты!E7=0,"",Эксперты!E7)</f>
        <v>28.52853336250633</v>
      </c>
      <c r="E6" s="35">
        <f>IF(Эксперты!G7=0,"",Эксперты!F7)</f>
        <v>31048</v>
      </c>
      <c r="F6" s="9" t="str">
        <f>IF(Эксперты!B7=0,"",Эксперты!B7)</f>
        <v>Н.Новгород</v>
      </c>
      <c r="G6" s="9" t="s">
        <v>18</v>
      </c>
      <c r="H6" s="10">
        <f>IF(Эксперты!V7&gt;0.159722222222222,"",Эксперты!V7)</f>
        <v>2.3495370370369972E-3</v>
      </c>
      <c r="I6" s="11">
        <f>IF(Эксперты!W7="","",Эксперты!W7)</f>
        <v>5</v>
      </c>
      <c r="J6" s="11">
        <f>IF(Эксперты!W7="DNF","DNF",IF(Эксперты!W7="DNS","DNS",IF(H6="","",RANK(H6,$H$3:$H$56,1))))</f>
        <v>23</v>
      </c>
      <c r="K6" s="11"/>
    </row>
    <row r="7" spans="1:11" x14ac:dyDescent="0.5">
      <c r="A7" s="1">
        <v>5</v>
      </c>
      <c r="B7" s="3" t="str">
        <f>IF(Эксперты!C8=0,"",Эксперты!C8)</f>
        <v>Романов Михаил</v>
      </c>
      <c r="C7" s="3" t="str">
        <f>IF(Эксперты!D8=0,"",Эксперты!D8)</f>
        <v/>
      </c>
      <c r="D7" s="17">
        <f ca="1">IF(Эксперты!E8=0,"",Эксперты!E8)</f>
        <v>25.52853336250633</v>
      </c>
      <c r="E7" s="37" t="str">
        <f>IF(Эксперты!G8=0,"",Эксперты!F8)</f>
        <v/>
      </c>
      <c r="F7" s="3" t="str">
        <f>IF(Эксперты!B8=0,"",Эксперты!B8)</f>
        <v>Н.Новгород</v>
      </c>
      <c r="G7" s="3" t="s">
        <v>18</v>
      </c>
      <c r="H7" s="4" t="str">
        <f>IF(Эксперты!V8&gt;0.159722222222222,"",Эксперты!V8)</f>
        <v/>
      </c>
      <c r="I7" s="5" t="str">
        <f>IF(Эксперты!W8="","",Эксперты!W8)</f>
        <v/>
      </c>
      <c r="J7" s="16" t="str">
        <f>IF(Эксперты!W8="DNF","DNF",IF(Эксперты!W8="DNS","DNS",IF(H7="","",RANK(H7,$H$3:$H$56,1))))</f>
        <v/>
      </c>
      <c r="K7" s="16"/>
    </row>
    <row r="8" spans="1:11" x14ac:dyDescent="0.5">
      <c r="A8" s="1">
        <v>6</v>
      </c>
      <c r="B8" s="9" t="str">
        <f>IF(Эксперты!C9=0,"",Эксперты!C9)</f>
        <v>Бушмакин Артём</v>
      </c>
      <c r="C8" s="9" t="str">
        <f>IF(Эксперты!D9=0,"",Эксперты!D9)</f>
        <v/>
      </c>
      <c r="D8" s="18">
        <f ca="1">IF(Эксперты!E9=0,"",Эксперты!E9)</f>
        <v>22.525793636478934</v>
      </c>
      <c r="E8" s="35" t="str">
        <f>IF(Эксперты!G9=0,"",Эксперты!F9)</f>
        <v/>
      </c>
      <c r="F8" s="9" t="str">
        <f>IF(Эксперты!B9=0,"",Эксперты!B9)</f>
        <v>Н.Новгород</v>
      </c>
      <c r="G8" s="9" t="s">
        <v>18</v>
      </c>
      <c r="H8" s="10" t="str">
        <f>IF(Эксперты!V9&gt;0.159722222222222,"",Эксперты!V9)</f>
        <v/>
      </c>
      <c r="I8" s="11" t="str">
        <f>IF(Эксперты!W9="","",Эксперты!W9)</f>
        <v/>
      </c>
      <c r="J8" s="11" t="str">
        <f>IF(Эксперты!W9="DNF","DNF",IF(Эксперты!W9="DNS","DNS",IF(H8="","",RANK(H8,$H$3:$H$56,1))))</f>
        <v/>
      </c>
      <c r="K8" s="11"/>
    </row>
    <row r="9" spans="1:11" x14ac:dyDescent="0.5">
      <c r="A9" s="1">
        <v>7</v>
      </c>
      <c r="B9" s="3" t="str">
        <f>IF(Эксперты!C10=0,"",Эксперты!C10)</f>
        <v xml:space="preserve">Бакин Андрей </v>
      </c>
      <c r="C9" s="3" t="str">
        <f>IF(Эксперты!D10=0,"",Эксперты!D10)</f>
        <v/>
      </c>
      <c r="D9" s="17">
        <f ca="1">IF(Эксперты!E10=0,"",Эксперты!E10)</f>
        <v>21.525793636478934</v>
      </c>
      <c r="E9" s="37" t="str">
        <f>IF(Эксперты!G10=0,"",Эксперты!F10)</f>
        <v/>
      </c>
      <c r="F9" s="3" t="str">
        <f>IF(Эксперты!B10=0,"",Эксперты!B10)</f>
        <v>Н.Новгород</v>
      </c>
      <c r="G9" s="3" t="s">
        <v>18</v>
      </c>
      <c r="H9" s="4" t="str">
        <f>IF(Эксперты!V10&gt;0.159722222222222,"",Эксперты!V10)</f>
        <v/>
      </c>
      <c r="I9" s="5" t="str">
        <f>IF(Эксперты!W10="","",Эксперты!W10)</f>
        <v/>
      </c>
      <c r="J9" s="16" t="str">
        <f>IF(Эксперты!W10="DNF","DNF",IF(Эксперты!W10="DNS","DNS",IF(H9="","",RANK(H9,$H$3:$H$56,1))))</f>
        <v/>
      </c>
      <c r="K9" s="16"/>
    </row>
    <row r="10" spans="1:11" x14ac:dyDescent="0.5">
      <c r="A10" s="1">
        <v>8</v>
      </c>
      <c r="B10" s="9" t="str">
        <f>IF(Эксперты!C11=0,"",Эксперты!C11)</f>
        <v>Андрей Фадеев</v>
      </c>
      <c r="C10" s="9" t="str">
        <f>IF(Эксперты!D11=0,"",Эксперты!D11)</f>
        <v/>
      </c>
      <c r="D10" s="18">
        <f ca="1">IF(Эксперты!E11=0,"",Эксперты!E11)</f>
        <v>21.525793636478934</v>
      </c>
      <c r="E10" s="35" t="str">
        <f>IF(Эксперты!G11=0,"",Эксперты!F11)</f>
        <v/>
      </c>
      <c r="F10" s="9" t="str">
        <f>IF(Эксперты!B11=0,"",Эксперты!B11)</f>
        <v>Казань</v>
      </c>
      <c r="G10" s="9" t="s">
        <v>18</v>
      </c>
      <c r="H10" s="10" t="str">
        <f>IF(Эксперты!V11&gt;0.159722222222222,"",Эксперты!V11)</f>
        <v/>
      </c>
      <c r="I10" s="11" t="str">
        <f>IF(Эксперты!W11="","",Эксперты!W11)</f>
        <v/>
      </c>
      <c r="J10" s="11" t="str">
        <f>IF(Эксперты!W11="DNF","DNF",IF(Эксперты!W11="DNS","DNS",IF(H10="","",RANK(H10,$H$3:$H$56,1))))</f>
        <v/>
      </c>
      <c r="K10" s="11"/>
    </row>
    <row r="11" spans="1:11" x14ac:dyDescent="0.5">
      <c r="A11" s="1">
        <v>9</v>
      </c>
      <c r="B11" s="3" t="str">
        <f>IF(Эксперты!C12=0,"",Эксперты!C12)</f>
        <v>Спиридонов Владимир</v>
      </c>
      <c r="C11" s="3" t="str">
        <f>IF(Эксперты!D12=0,"",Эксперты!D12)</f>
        <v/>
      </c>
      <c r="D11" s="17">
        <f ca="1">IF(Эксперты!E12=0,"",Эксперты!E12)</f>
        <v>26.52853336250633</v>
      </c>
      <c r="E11" s="37">
        <f>IF(Эксперты!G12=0,"",Эксперты!F12)</f>
        <v>31778</v>
      </c>
      <c r="F11" s="3" t="str">
        <f>IF(Эксперты!B12=0,"",Эксперты!B12)</f>
        <v>Н.Новгород</v>
      </c>
      <c r="G11" s="3" t="s">
        <v>18</v>
      </c>
      <c r="H11" s="4">
        <f>IF(Эксперты!V12&gt;0.159722222222222,"",Эксперты!V12)</f>
        <v>1.8518518518517713E-3</v>
      </c>
      <c r="I11" s="5">
        <f>IF(Эксперты!W12="","",Эксперты!W12)</f>
        <v>2</v>
      </c>
      <c r="J11" s="16">
        <f>IF(Эксперты!W12="DNF","DNF",IF(Эксперты!W12="DNS","DNS",IF(H11="","",RANK(H11,$H$3:$H$56,1))))</f>
        <v>20</v>
      </c>
      <c r="K11" s="16"/>
    </row>
    <row r="12" spans="1:11" x14ac:dyDescent="0.5">
      <c r="A12" s="1">
        <v>10</v>
      </c>
      <c r="B12" s="9" t="str">
        <f>IF(Эксперты!C13=0,"",Эксперты!C13)</f>
        <v>Горбунов Михаил</v>
      </c>
      <c r="C12" s="9" t="str">
        <f>IF(Эксперты!D13=0,"",Эксперты!D13)</f>
        <v/>
      </c>
      <c r="D12" s="18">
        <f ca="1">IF(Эксперты!E13=0,"",Эксперты!E13)</f>
        <v>21.525793636478934</v>
      </c>
      <c r="E12" s="35">
        <f>IF(Эксперты!G13=0,"",Эксперты!F13)</f>
        <v>33604</v>
      </c>
      <c r="F12" s="9" t="str">
        <f>IF(Эксперты!B13=0,"",Эксперты!B13)</f>
        <v>Ковров</v>
      </c>
      <c r="G12" s="9" t="s">
        <v>18</v>
      </c>
      <c r="H12" s="10">
        <f>IF(Эксперты!V13&gt;0.159722222222222,"",Эксперты!V13)</f>
        <v>2.6273148148148184E-3</v>
      </c>
      <c r="I12" s="11">
        <f>IF(Эксперты!W13="","",Эксперты!W13)</f>
        <v>6</v>
      </c>
      <c r="J12" s="11">
        <f>IF(Эксперты!W13="DNF","DNF",IF(Эксперты!W13="DNS","DNS",IF(H12="","",RANK(H12,$H$3:$H$56,1))))</f>
        <v>24</v>
      </c>
      <c r="K12" s="11"/>
    </row>
    <row r="13" spans="1:11" x14ac:dyDescent="0.5">
      <c r="A13" s="1">
        <v>11</v>
      </c>
      <c r="B13" s="3" t="str">
        <f>IF(Эксперты!C14=0,"",Эксперты!C14)</f>
        <v/>
      </c>
      <c r="C13" s="3" t="str">
        <f>IF(Эксперты!D14=0,"",Эксперты!D14)</f>
        <v/>
      </c>
      <c r="D13" s="17" t="str">
        <f>IF(Эксперты!E14=0,"",Эксперты!E14)</f>
        <v/>
      </c>
      <c r="E13" s="37" t="str">
        <f>IF(Эксперты!G14=0,"",Эксперты!F14)</f>
        <v/>
      </c>
      <c r="F13" s="3" t="str">
        <f>IF(Эксперты!B14=0,"",Эксперты!B14)</f>
        <v/>
      </c>
      <c r="G13" s="3" t="s">
        <v>18</v>
      </c>
      <c r="H13" s="4" t="str">
        <f>IF(Эксперты!V14&gt;0.159722222222222,"",Эксперты!V14)</f>
        <v/>
      </c>
      <c r="I13" s="5" t="str">
        <f>IF(Эксперты!W14="","",Эксперты!W14)</f>
        <v/>
      </c>
      <c r="J13" s="16" t="str">
        <f>IF(Эксперты!W14="DNF","DNF",IF(Эксперты!W14="DNS","DNS",IF(H13="","",RANK(H13,$H$3:$H$56,1))))</f>
        <v/>
      </c>
      <c r="K13" s="16"/>
    </row>
    <row r="14" spans="1:11" x14ac:dyDescent="0.5">
      <c r="A14" s="1">
        <v>12</v>
      </c>
      <c r="B14" s="9" t="str">
        <f>IF(Эксперты!C15=0,"",Эксперты!C15)</f>
        <v/>
      </c>
      <c r="C14" s="9" t="str">
        <f>IF(Эксперты!D15=0,"",Эксперты!D15)</f>
        <v/>
      </c>
      <c r="D14" s="18" t="str">
        <f>IF(Эксперты!E15=0,"",Эксперты!E15)</f>
        <v/>
      </c>
      <c r="E14" s="35" t="str">
        <f>IF(Эксперты!G15=0,"",Эксперты!F15)</f>
        <v/>
      </c>
      <c r="F14" s="9" t="str">
        <f>IF(Эксперты!B15=0,"",Эксперты!B15)</f>
        <v/>
      </c>
      <c r="G14" s="9" t="s">
        <v>18</v>
      </c>
      <c r="H14" s="10" t="str">
        <f>IF(Эксперты!V15&gt;0.159722222222222,"",Эксперты!V15)</f>
        <v/>
      </c>
      <c r="I14" s="11" t="str">
        <f>IF(Эксперты!W15="","",Эксперты!W15)</f>
        <v/>
      </c>
      <c r="J14" s="11" t="str">
        <f>IF(Эксперты!W15="DNF","DNF",IF(Эксперты!W15="DNS","DNS",IF(H14="","",RANK(H14,$H$3:$H$56,1))))</f>
        <v/>
      </c>
      <c r="K14" s="11"/>
    </row>
    <row r="15" spans="1:11" x14ac:dyDescent="0.5">
      <c r="A15" s="1">
        <v>13</v>
      </c>
      <c r="B15" s="3" t="str">
        <f>IF(Эксперты!C16=0,"",Эксперты!C16)</f>
        <v/>
      </c>
      <c r="C15" s="3" t="str">
        <f>IF(Эксперты!D16=0,"",Эксперты!D16)</f>
        <v/>
      </c>
      <c r="D15" s="17" t="str">
        <f>IF(Эксперты!E16=0,"",Эксперты!E16)</f>
        <v/>
      </c>
      <c r="E15" s="37" t="str">
        <f>IF(Эксперты!G16=0,"",Эксперты!F16)</f>
        <v/>
      </c>
      <c r="F15" s="3" t="str">
        <f>IF(Эксперты!B16=0,"",Эксперты!B16)</f>
        <v/>
      </c>
      <c r="G15" s="3" t="s">
        <v>18</v>
      </c>
      <c r="H15" s="4" t="str">
        <f>IF(Эксперты!V16&gt;0.159722222222222,"",Эксперты!V16)</f>
        <v/>
      </c>
      <c r="I15" s="5" t="str">
        <f>IF(Эксперты!W16="","",Эксперты!W16)</f>
        <v/>
      </c>
      <c r="J15" s="16" t="str">
        <f>IF(Эксперты!W16="DNF","DNF",IF(Эксперты!W16="DNS","DNS",IF(H15="","",RANK(H15,$H$3:$H$56,1))))</f>
        <v/>
      </c>
      <c r="K15" s="16"/>
    </row>
    <row r="16" spans="1:11" x14ac:dyDescent="0.5">
      <c r="A16" s="1">
        <v>14</v>
      </c>
      <c r="B16" s="9" t="str">
        <f>IF(Эксперты!C17=0,"",Эксперты!C17)</f>
        <v/>
      </c>
      <c r="C16" s="9" t="str">
        <f>IF(Эксперты!D17=0,"",Эксперты!D17)</f>
        <v/>
      </c>
      <c r="D16" s="18" t="str">
        <f>IF(Эксперты!E17=0,"",Эксперты!E17)</f>
        <v/>
      </c>
      <c r="E16" s="35" t="str">
        <f>IF(Эксперты!G17=0,"",Эксперты!F17)</f>
        <v/>
      </c>
      <c r="F16" s="9" t="str">
        <f>IF(Эксперты!B17=0,"",Эксперты!B17)</f>
        <v/>
      </c>
      <c r="G16" s="9" t="s">
        <v>18</v>
      </c>
      <c r="H16" s="10" t="str">
        <f>IF(Эксперты!V17&gt;0.159722222222222,"",Эксперты!V17)</f>
        <v/>
      </c>
      <c r="I16" s="11" t="str">
        <f>IF(Эксперты!W17="","",Эксперты!W17)</f>
        <v/>
      </c>
      <c r="J16" s="11" t="str">
        <f>IF(Эксперты!W17="DNF","DNF",IF(Эксперты!W17="DNS","DNS",IF(H16="","",RANK(H16,$H$3:$H$56,1))))</f>
        <v/>
      </c>
      <c r="K16" s="11"/>
    </row>
    <row r="17" spans="1:11" x14ac:dyDescent="0.5">
      <c r="A17" s="1">
        <v>15</v>
      </c>
      <c r="B17" s="3" t="str">
        <f>IF(Эксперты!C18=0,"",Эксперты!C18)</f>
        <v/>
      </c>
      <c r="C17" s="3" t="str">
        <f>IF(Эксперты!D18=0,"",Эксперты!D18)</f>
        <v/>
      </c>
      <c r="D17" s="17" t="str">
        <f>IF(Эксперты!E18=0,"",Эксперты!E18)</f>
        <v/>
      </c>
      <c r="E17" s="37" t="str">
        <f>IF(Эксперты!G18=0,"",Эксперты!F18)</f>
        <v/>
      </c>
      <c r="F17" s="3" t="str">
        <f>IF(Эксперты!B18=0,"",Эксперты!B18)</f>
        <v/>
      </c>
      <c r="G17" s="3" t="s">
        <v>18</v>
      </c>
      <c r="H17" s="4" t="str">
        <f>IF(Эксперты!V18&gt;0.159722222222222,"",Эксперты!V18)</f>
        <v/>
      </c>
      <c r="I17" s="5" t="str">
        <f>IF(Эксперты!W18="","",Эксперты!W18)</f>
        <v/>
      </c>
      <c r="J17" s="16" t="str">
        <f>IF(Эксперты!W18="DNF","DNF",IF(Эксперты!W18="DNS","DNS",IF(H17="","",RANK(H17,$H$3:$H$56,1))))</f>
        <v/>
      </c>
      <c r="K17" s="16"/>
    </row>
    <row r="18" spans="1:11" x14ac:dyDescent="0.5">
      <c r="A18" s="1">
        <v>16</v>
      </c>
      <c r="B18" s="9" t="str">
        <f>IF(Эксперты!C19=0,"",Эксперты!C19)</f>
        <v/>
      </c>
      <c r="C18" s="9" t="str">
        <f>IF(Эксперты!D19=0,"",Эксперты!D19)</f>
        <v/>
      </c>
      <c r="D18" s="18" t="str">
        <f>IF(Эксперты!E19=0,"",Эксперты!E19)</f>
        <v/>
      </c>
      <c r="E18" s="35" t="str">
        <f>IF(Эксперты!G19=0,"",Эксперты!F19)</f>
        <v/>
      </c>
      <c r="F18" s="9" t="str">
        <f>IF(Эксперты!B19=0,"",Эксперты!B19)</f>
        <v/>
      </c>
      <c r="G18" s="9" t="s">
        <v>18</v>
      </c>
      <c r="H18" s="10" t="str">
        <f>IF(Эксперты!V19&gt;0.159722222222222,"",Эксперты!V19)</f>
        <v/>
      </c>
      <c r="I18" s="11" t="str">
        <f>IF(Эксперты!W19="","",Эксперты!W19)</f>
        <v/>
      </c>
      <c r="J18" s="11" t="str">
        <f>IF(Эксперты!W19="DNF","DNF",IF(Эксперты!W19="DNS","DNS",IF(H18="","",RANK(H18,$H$3:$H$56,1))))</f>
        <v/>
      </c>
      <c r="K18" s="11"/>
    </row>
    <row r="19" spans="1:11" x14ac:dyDescent="0.5">
      <c r="A19" s="1">
        <v>17</v>
      </c>
      <c r="B19" s="22" t="str">
        <f>IF(Эксперты!C20=0,"",Эксперты!C20)</f>
        <v/>
      </c>
      <c r="C19" s="22" t="str">
        <f>IF(Эксперты!D20=0,"",Эксперты!D20)</f>
        <v/>
      </c>
      <c r="D19" s="23" t="str">
        <f>IF(Эксперты!E20=0,"",Эксперты!E20)</f>
        <v/>
      </c>
      <c r="E19" s="38" t="str">
        <f>IF(Эксперты!G20=0,"",Эксперты!F20)</f>
        <v/>
      </c>
      <c r="F19" s="22" t="str">
        <f>IF(Эксперты!B20=0,"",Эксперты!B20)</f>
        <v/>
      </c>
      <c r="G19" s="22" t="s">
        <v>18</v>
      </c>
      <c r="H19" s="24" t="str">
        <f>IF(Эксперты!V20&gt;0.159722222222222,"",Эксперты!V20)</f>
        <v/>
      </c>
      <c r="I19" s="25" t="str">
        <f>IF(Эксперты!W20="","",Эксперты!W20)</f>
        <v/>
      </c>
      <c r="J19" s="26" t="str">
        <f>IF(Эксперты!W20="DNF","DNF",IF(Эксперты!W20="DNS","DNS",IF(H19="","",RANK(H19,$H$3:$H$56,1))))</f>
        <v/>
      </c>
      <c r="K19" s="26"/>
    </row>
    <row r="20" spans="1:11" x14ac:dyDescent="0.5">
      <c r="A20" s="1">
        <v>18</v>
      </c>
      <c r="B20" s="9" t="str">
        <f>IF(Эксперты!C21=0,"",Эксперты!C21)</f>
        <v/>
      </c>
      <c r="C20" s="9" t="str">
        <f>IF(Эксперты!D21=0,"",Эксперты!D21)</f>
        <v/>
      </c>
      <c r="D20" s="18" t="str">
        <f>IF(Эксперты!E21=0,"",Эксперты!E21)</f>
        <v/>
      </c>
      <c r="E20" s="35" t="str">
        <f>IF(Эксперты!G21=0,"",Эксперты!F21)</f>
        <v/>
      </c>
      <c r="F20" s="9" t="str">
        <f>IF(Эксперты!B21=0,"",Эксперты!B21)</f>
        <v/>
      </c>
      <c r="G20" s="9" t="s">
        <v>18</v>
      </c>
      <c r="H20" s="10" t="str">
        <f>IF(Эксперты!V21&gt;0.159722222222222,"",Эксперты!V21)</f>
        <v/>
      </c>
      <c r="I20" s="11" t="str">
        <f>IF(Эксперты!W21="","",Эксперты!W21)</f>
        <v/>
      </c>
      <c r="J20" s="11" t="str">
        <f>IF(Эксперты!W21="DNF","DNF",IF(Эксперты!W21="DNS","DNS",IF(H20="","",RANK(H20,$H$3:$H$56,1))))</f>
        <v/>
      </c>
      <c r="K20" s="11"/>
    </row>
    <row r="21" spans="1:11" x14ac:dyDescent="0.5">
      <c r="A21" s="1">
        <v>19</v>
      </c>
      <c r="B21" s="3" t="str">
        <f>IF(Любители!C4=0,"",Любители!C4)</f>
        <v>Замыслов Евгений</v>
      </c>
      <c r="C21" s="3" t="str">
        <f>IF(Любители!D4=0,"",Любители!D4)</f>
        <v/>
      </c>
      <c r="D21" s="17" t="e">
        <f>IF(Любители!#REF!=0,"",Любители!#REF!)</f>
        <v>#REF!</v>
      </c>
      <c r="E21" s="37">
        <f ca="1">IF(Любители!F4=0,"",Любители!E4)</f>
        <v>23.525793636478934</v>
      </c>
      <c r="F21" s="3" t="str">
        <f>IF(Любители!B4=0,"",Любители!B4)</f>
        <v>Н.Новгород</v>
      </c>
      <c r="G21" s="3" t="s">
        <v>27</v>
      </c>
      <c r="H21" s="4">
        <f>IF(Любители!AF4&gt;0.159722222222222,"",Любители!AF4)</f>
        <v>0</v>
      </c>
      <c r="I21" s="5" t="str">
        <f>IF(Любители!AG4="","",Любители!AG4)</f>
        <v/>
      </c>
      <c r="J21" s="21">
        <f>IF(Любители!AG4="DNF","DNF",IF(Любители!AG4="DNS","DNS",IF(H21="","",RANK(H21,$H$3:$H$56,1))))</f>
        <v>1</v>
      </c>
      <c r="K21" s="21"/>
    </row>
    <row r="22" spans="1:11" x14ac:dyDescent="0.5">
      <c r="A22" s="1">
        <v>20</v>
      </c>
      <c r="B22" s="27" t="str">
        <f>IF(Любители!C5=0,"",Любители!C5)</f>
        <v>Струтовщиков Антон</v>
      </c>
      <c r="C22" s="27" t="str">
        <f>IF(Любители!D5=0,"",Любители!D5)</f>
        <v/>
      </c>
      <c r="D22" s="28" t="e">
        <f>IF(Любители!#REF!=0,"",Любители!#REF!)</f>
        <v>#REF!</v>
      </c>
      <c r="E22" s="39">
        <f ca="1">IF(Любители!F5=0,"",Любители!E5)</f>
        <v>27.52853336250633</v>
      </c>
      <c r="F22" s="27" t="str">
        <f>IF(Любители!B5=0,"",Любители!B5)</f>
        <v>Н.Новгород</v>
      </c>
      <c r="G22" s="27" t="s">
        <v>27</v>
      </c>
      <c r="H22" s="29">
        <f>IF(Любители!AF5&gt;0.159722222222222,"",Любители!AF5)</f>
        <v>0</v>
      </c>
      <c r="I22" s="30" t="str">
        <f>IF(Любители!AG5="","",Любители!AG5)</f>
        <v/>
      </c>
      <c r="J22" s="8">
        <f>IF(Любители!AG5="DNF","DNF",IF(Любители!AG5="DNS","DNS",IF(H22="","",RANK(H22,$H$3:$H$56,1))))</f>
        <v>1</v>
      </c>
      <c r="K22" s="8"/>
    </row>
    <row r="23" spans="1:11" x14ac:dyDescent="0.5">
      <c r="A23" s="1">
        <v>21</v>
      </c>
      <c r="B23" s="3" t="str">
        <f>IF(Любители!C6=0,"",Любители!C6)</f>
        <v>Митин Андрей</v>
      </c>
      <c r="C23" s="3" t="str">
        <f>IF(Любители!D6=0,"",Любители!D6)</f>
        <v/>
      </c>
      <c r="D23" s="17" t="e">
        <f>IF(Любители!#REF!=0,"",Любители!#REF!)</f>
        <v>#REF!</v>
      </c>
      <c r="E23" s="37">
        <f ca="1">IF(Любители!F6=0,"",Любители!E6)</f>
        <v>28.52853336250633</v>
      </c>
      <c r="F23" s="3" t="str">
        <f>IF(Любители!B6=0,"",Любители!B6)</f>
        <v>Н.Новгород</v>
      </c>
      <c r="G23" s="3" t="s">
        <v>27</v>
      </c>
      <c r="H23" s="4">
        <f>IF(Любители!AF6&gt;0.159722222222222,"",Любители!AF6)</f>
        <v>0</v>
      </c>
      <c r="I23" s="16" t="str">
        <f>IF(Любители!AG6="","",Любители!AG6)</f>
        <v/>
      </c>
      <c r="J23" s="16">
        <f>IF(Любители!AG6="DNF","DNF",IF(Любители!AG6="DNS","DNS",IF(H23="","",RANK(H23,$H$3:$H$56,1))))</f>
        <v>1</v>
      </c>
      <c r="K23" s="16"/>
    </row>
    <row r="24" spans="1:11" x14ac:dyDescent="0.5">
      <c r="A24" s="1">
        <v>22</v>
      </c>
      <c r="B24" s="6" t="str">
        <f>IF(Любители!C7=0,"",Любители!C7)</f>
        <v>Фурсов Иван</v>
      </c>
      <c r="C24" s="6" t="str">
        <f>IF(Любители!D7=0,"",Любители!D7)</f>
        <v/>
      </c>
      <c r="D24" s="19" t="e">
        <f>IF(Любители!#REF!=0,"",Любители!#REF!)</f>
        <v>#REF!</v>
      </c>
      <c r="E24" s="40">
        <f ca="1">IF(Любители!F7=0,"",Любители!E7)</f>
        <v>25.52853336250633</v>
      </c>
      <c r="F24" s="6" t="str">
        <f>IF(Любители!B7=0,"",Любители!B7)</f>
        <v>Н.Новгород</v>
      </c>
      <c r="G24" s="6" t="s">
        <v>27</v>
      </c>
      <c r="H24" s="7">
        <f>IF(Любители!AF7&gt;0.159722222222222,"",Любители!AF7)</f>
        <v>0</v>
      </c>
      <c r="I24" s="8" t="str">
        <f>IF(Любители!AG7="","",Любители!AG7)</f>
        <v/>
      </c>
      <c r="J24" s="8">
        <f>IF(Любители!AG7="DNF","DNF",IF(Любители!AG7="DNS","DNS",IF(H24="","",RANK(H24,$H$3:$H$56,1))))</f>
        <v>1</v>
      </c>
      <c r="K24" s="8"/>
    </row>
    <row r="25" spans="1:11" x14ac:dyDescent="0.5">
      <c r="A25" s="1">
        <v>23</v>
      </c>
      <c r="B25" s="3" t="str">
        <f>IF(Любители!C8=0,"",Любители!C8)</f>
        <v xml:space="preserve">Бурмистров Дмитрий </v>
      </c>
      <c r="C25" s="3" t="str">
        <f>IF(Любители!D8=0,"",Любители!D8)</f>
        <v/>
      </c>
      <c r="D25" s="17" t="e">
        <f>IF(Любители!#REF!=0,"",Любители!#REF!)</f>
        <v>#REF!</v>
      </c>
      <c r="E25" s="37">
        <f ca="1">IF(Любители!F8=0,"",Любители!E8)</f>
        <v>18.523053910451537</v>
      </c>
      <c r="F25" s="3" t="str">
        <f>IF(Любители!B8=0,"",Любители!B8)</f>
        <v>Н.Новгород</v>
      </c>
      <c r="G25" s="3" t="s">
        <v>27</v>
      </c>
      <c r="H25" s="4">
        <f>IF(Любители!AF8&gt;0.159722222222222,"",Любители!AF8)</f>
        <v>0</v>
      </c>
      <c r="I25" s="16" t="str">
        <f>IF(Любители!AG8="","",Любители!AG8)</f>
        <v/>
      </c>
      <c r="J25" s="16">
        <f>IF(Любители!AG8="DNF","DNF",IF(Любители!AG8="DNS","DNS",IF(H25="","",RANK(H25,$H$3:$H$56,1))))</f>
        <v>1</v>
      </c>
      <c r="K25" s="16"/>
    </row>
    <row r="26" spans="1:11" x14ac:dyDescent="0.5">
      <c r="A26" s="1">
        <v>24</v>
      </c>
      <c r="B26" s="6" t="str">
        <f>IF(Любители!C9=0,"",Любители!C9)</f>
        <v xml:space="preserve">Кадаш Дмитрий </v>
      </c>
      <c r="C26" s="6" t="str">
        <f>IF(Любители!D9=0,"",Любители!D9)</f>
        <v/>
      </c>
      <c r="D26" s="19" t="e">
        <f>IF(Любители!#REF!=0,"",Любители!#REF!)</f>
        <v>#REF!</v>
      </c>
      <c r="E26" s="40">
        <f ca="1">IF(Любители!F9=0,"",Любители!E9)</f>
        <v>22.525793636478934</v>
      </c>
      <c r="F26" s="6" t="str">
        <f>IF(Любители!B9=0,"",Любители!B9)</f>
        <v>Н.Новгород</v>
      </c>
      <c r="G26" s="6" t="s">
        <v>27</v>
      </c>
      <c r="H26" s="7">
        <f>IF(Любители!AF9&gt;0.159722222222222,"",Любители!AF9)</f>
        <v>0</v>
      </c>
      <c r="I26" s="8" t="str">
        <f>IF(Любители!AG9="","",Любители!AG9)</f>
        <v/>
      </c>
      <c r="J26" s="8">
        <f>IF(Любители!AG9="DNF","DNF",IF(Любители!AG9="DNS","DNS",IF(H26="","",RANK(H26,$H$3:$H$56,1))))</f>
        <v>1</v>
      </c>
      <c r="K26" s="8"/>
    </row>
    <row r="27" spans="1:11" x14ac:dyDescent="0.5">
      <c r="A27" s="1">
        <v>25</v>
      </c>
      <c r="B27" s="3" t="str">
        <f>IF(Любители!C10=0,"",Любители!C10)</f>
        <v>Крылатов Алексей</v>
      </c>
      <c r="C27" s="3" t="str">
        <f>IF(Любители!D10=0,"",Любители!D10)</f>
        <v/>
      </c>
      <c r="D27" s="17" t="e">
        <f>IF(Любители!#REF!=0,"",Любители!#REF!)</f>
        <v>#REF!</v>
      </c>
      <c r="E27" s="37">
        <f ca="1">IF(Любители!F10=0,"",Любители!E10)</f>
        <v>36.536752540588523</v>
      </c>
      <c r="F27" s="3" t="str">
        <f>IF(Любители!B10=0,"",Любители!B10)</f>
        <v>Н.Новгород</v>
      </c>
      <c r="G27" s="3" t="s">
        <v>27</v>
      </c>
      <c r="H27" s="4">
        <f>IF(Любители!AF10&gt;0.159722222222222,"",Любители!AF10)</f>
        <v>0</v>
      </c>
      <c r="I27" s="16" t="str">
        <f>IF(Любители!AG10="","",Любители!AG10)</f>
        <v/>
      </c>
      <c r="J27" s="16">
        <f>IF(Любители!AG10="DNF","DNF",IF(Любители!AG10="DNS","DNS",IF(H27="","",RANK(H27,$H$3:$H$56,1))))</f>
        <v>1</v>
      </c>
      <c r="K27" s="16"/>
    </row>
    <row r="28" spans="1:11" x14ac:dyDescent="0.5">
      <c r="A28" s="1">
        <v>26</v>
      </c>
      <c r="B28" s="6" t="str">
        <f>IF(Любители!C11=0,"",Любители!C11)</f>
        <v>Скоболев Роман</v>
      </c>
      <c r="C28" s="6" t="str">
        <f>IF(Любители!D11=0,"",Любители!D11)</f>
        <v/>
      </c>
      <c r="D28" s="19" t="e">
        <f>IF(Любители!#REF!=0,"",Любители!#REF!)</f>
        <v>#REF!</v>
      </c>
      <c r="E28" s="40">
        <f ca="1">IF(Любители!F11=0,"",Любители!E11)</f>
        <v>22.525793636478934</v>
      </c>
      <c r="F28" s="6" t="str">
        <f>IF(Любители!B11=0,"",Любители!B11)</f>
        <v>Дзержинск</v>
      </c>
      <c r="G28" s="6" t="s">
        <v>27</v>
      </c>
      <c r="H28" s="7">
        <f>IF(Любители!AF11&gt;0.159722222222222,"",Любители!AF11)</f>
        <v>0</v>
      </c>
      <c r="I28" s="8" t="str">
        <f>IF(Любители!AG11="","",Любители!AG11)</f>
        <v/>
      </c>
      <c r="J28" s="8">
        <f>IF(Любители!AG11="DNF","DNF",IF(Любители!AG11="DNS","DNS",IF(H28="","",RANK(H28,$H$3:$H$56,1))))</f>
        <v>1</v>
      </c>
      <c r="K28" s="8"/>
    </row>
    <row r="29" spans="1:11" x14ac:dyDescent="0.5">
      <c r="A29" s="1">
        <v>27</v>
      </c>
      <c r="B29" s="3" t="str">
        <f>IF(Любители!C12=0,"",Любители!C12)</f>
        <v>Лоцманов Александр</v>
      </c>
      <c r="C29" s="3" t="str">
        <f>IF(Любители!D12=0,"",Любители!D12)</f>
        <v/>
      </c>
      <c r="D29" s="17" t="e">
        <f>IF(Любители!#REF!=0,"",Любители!#REF!)</f>
        <v>#REF!</v>
      </c>
      <c r="E29" s="37">
        <f ca="1">IF(Любители!F12=0,"",Любители!E12)</f>
        <v>27.52853336250633</v>
      </c>
      <c r="F29" s="3" t="str">
        <f>IF(Любители!B12=0,"",Любители!B12)</f>
        <v>Истра</v>
      </c>
      <c r="G29" s="3" t="s">
        <v>27</v>
      </c>
      <c r="H29" s="4">
        <f>IF(Любители!AF12&gt;0.159722222222222,"",Любители!AF12)</f>
        <v>0</v>
      </c>
      <c r="I29" s="16" t="str">
        <f>IF(Любители!AG12="","",Любители!AG12)</f>
        <v/>
      </c>
      <c r="J29" s="16">
        <f>IF(Любители!AG12="DNF","DNF",IF(Любители!AG12="DNS","DNS",IF(H29="","",RANK(H29,$H$3:$H$56,1))))</f>
        <v>1</v>
      </c>
      <c r="K29" s="16"/>
    </row>
    <row r="30" spans="1:11" x14ac:dyDescent="0.5">
      <c r="A30" s="1">
        <v>28</v>
      </c>
      <c r="B30" s="6" t="str">
        <f>IF(Любители!C13=0,"",Любители!C13)</f>
        <v>Маринин Роман</v>
      </c>
      <c r="C30" s="6" t="str">
        <f>IF(Любители!D13=0,"",Любители!D13)</f>
        <v/>
      </c>
      <c r="D30" s="19" t="e">
        <f>IF(Любители!#REF!=0,"",Любители!#REF!)</f>
        <v>#REF!</v>
      </c>
      <c r="E30" s="40">
        <f ca="1">IF(Любители!F13=0,"",Любители!E13)</f>
        <v>17.523053910451537</v>
      </c>
      <c r="F30" s="6" t="str">
        <f>IF(Любители!B13=0,"",Любители!B13)</f>
        <v>Н.Новгород</v>
      </c>
      <c r="G30" s="6" t="s">
        <v>27</v>
      </c>
      <c r="H30" s="7">
        <f>IF(Любители!AF13&gt;0.159722222222222,"",Любители!AF13)</f>
        <v>0</v>
      </c>
      <c r="I30" s="8" t="str">
        <f>IF(Любители!AG13="","",Любители!AG13)</f>
        <v/>
      </c>
      <c r="J30" s="8">
        <f>IF(Любители!AG13="DNF","DNF",IF(Любители!AG13="DNS","DNS",IF(H30="","",RANK(H30,$H$3:$H$56,1))))</f>
        <v>1</v>
      </c>
      <c r="K30" s="8"/>
    </row>
    <row r="31" spans="1:11" x14ac:dyDescent="0.5">
      <c r="A31" s="1">
        <v>29</v>
      </c>
      <c r="B31" s="3" t="str">
        <f>IF(Любители!C14=0,"",Любители!C14)</f>
        <v>Дьяков Максим</v>
      </c>
      <c r="C31" s="3" t="str">
        <f>IF(Любители!D14=0,"",Любители!D14)</f>
        <v/>
      </c>
      <c r="D31" s="17" t="e">
        <f>IF(Любители!#REF!=0,"",Любители!#REF!)</f>
        <v>#REF!</v>
      </c>
      <c r="E31" s="37">
        <f ca="1">IF(Любители!F14=0,"",Любители!E14)</f>
        <v>24.525793636478934</v>
      </c>
      <c r="F31" s="3" t="str">
        <f>IF(Любители!B14=0,"",Любители!B14)</f>
        <v>Н.Новгород</v>
      </c>
      <c r="G31" s="3" t="s">
        <v>27</v>
      </c>
      <c r="H31" s="4">
        <f>IF(Любители!AF14&gt;0.159722222222222,"",Любители!AF14)</f>
        <v>0</v>
      </c>
      <c r="I31" s="16" t="str">
        <f>IF(Любители!AG14="","",Любители!AG14)</f>
        <v/>
      </c>
      <c r="J31" s="16">
        <f>IF(Любители!AG14="DNF","DNF",IF(Любители!AG14="DNS","DNS",IF(H31="","",RANK(H31,$H$3:$H$56,1))))</f>
        <v>1</v>
      </c>
      <c r="K31" s="16"/>
    </row>
    <row r="32" spans="1:11" x14ac:dyDescent="0.5">
      <c r="A32" s="1">
        <v>30</v>
      </c>
      <c r="B32" s="6" t="str">
        <f>IF(Любители!C15=0,"",Любители!C15)</f>
        <v>Бакин Андрей</v>
      </c>
      <c r="C32" s="6" t="str">
        <f>IF(Любители!D15=0,"",Любители!D15)</f>
        <v/>
      </c>
      <c r="D32" s="19" t="e">
        <f>IF(Любители!#REF!=0,"",Любители!#REF!)</f>
        <v>#REF!</v>
      </c>
      <c r="E32" s="40">
        <f ca="1">IF(Любители!F15=0,"",Любители!E15)</f>
        <v>21.525793636478934</v>
      </c>
      <c r="F32" s="6" t="str">
        <f>IF(Любители!B15=0,"",Любители!B15)</f>
        <v>Н.Новгород</v>
      </c>
      <c r="G32" s="6" t="s">
        <v>27</v>
      </c>
      <c r="H32" s="7">
        <f>IF(Любители!AF15&gt;0.159722222222222,"",Любители!AF15)</f>
        <v>0</v>
      </c>
      <c r="I32" s="8" t="str">
        <f>IF(Любители!AG15="","",Любители!AG15)</f>
        <v/>
      </c>
      <c r="J32" s="8">
        <f>IF(Любители!AG15="DNF","DNF",IF(Любители!AG15="DNS","DNS",IF(H32="","",RANK(H32,$H$3:$H$56,1))))</f>
        <v>1</v>
      </c>
      <c r="K32" s="8"/>
    </row>
    <row r="33" spans="1:11" x14ac:dyDescent="0.5">
      <c r="A33" s="1">
        <v>31</v>
      </c>
      <c r="B33" s="3" t="str">
        <f>IF(Любители!C16=0,"",Любители!C16)</f>
        <v>Ликин Никита</v>
      </c>
      <c r="C33" s="3" t="str">
        <f>IF(Любители!D16=0,"",Любители!D16)</f>
        <v/>
      </c>
      <c r="D33" s="17" t="e">
        <f>IF(Любители!#REF!=0,"",Любители!#REF!)</f>
        <v>#REF!</v>
      </c>
      <c r="E33" s="37">
        <f ca="1">IF(Любители!F16=0,"",Любители!E16)</f>
        <v>26.52853336250633</v>
      </c>
      <c r="F33" s="3" t="str">
        <f>IF(Любители!B16=0,"",Любители!B16)</f>
        <v>Н.Новгород</v>
      </c>
      <c r="G33" s="3" t="s">
        <v>27</v>
      </c>
      <c r="H33" s="4">
        <f>IF(Любители!AF16&gt;0.159722222222222,"",Любители!AF16)</f>
        <v>0</v>
      </c>
      <c r="I33" s="16" t="str">
        <f>IF(Любители!AG16="","",Любители!AG16)</f>
        <v/>
      </c>
      <c r="J33" s="16">
        <f>IF(Любители!AG16="DNF","DNF",IF(Любители!AG16="DNS","DNS",IF(H33="","",RANK(H33,$H$3:$H$56,1))))</f>
        <v>1</v>
      </c>
      <c r="K33" s="16"/>
    </row>
    <row r="34" spans="1:11" x14ac:dyDescent="0.5">
      <c r="A34" s="1">
        <v>32</v>
      </c>
      <c r="B34" s="6" t="str">
        <f>IF(Любители!C17=0,"",Любители!C17)</f>
        <v>Лесин Антон</v>
      </c>
      <c r="C34" s="6" t="str">
        <f>IF(Любители!D17=0,"",Любители!D17)</f>
        <v/>
      </c>
      <c r="D34" s="19" t="e">
        <f>IF(Любители!#REF!=0,"",Любители!#REF!)</f>
        <v>#REF!</v>
      </c>
      <c r="E34" s="40">
        <f ca="1">IF(Любители!F17=0,"",Любители!E17)</f>
        <v>28.52853336250633</v>
      </c>
      <c r="F34" s="6" t="str">
        <f>IF(Любители!B17=0,"",Любители!B17)</f>
        <v>Ковров</v>
      </c>
      <c r="G34" s="6" t="s">
        <v>27</v>
      </c>
      <c r="H34" s="7">
        <f>IF(Любители!AF17&gt;0.159722222222222,"",Любители!AF17)</f>
        <v>0</v>
      </c>
      <c r="I34" s="8" t="str">
        <f>IF(Любители!AG17="","",Любители!AG17)</f>
        <v/>
      </c>
      <c r="J34" s="8">
        <f>IF(Любители!AG17="DNF","DNF",IF(Любители!AG17="DNS","DNS",IF(H34="","",RANK(H34,$H$3:$H$56,1))))</f>
        <v>1</v>
      </c>
      <c r="K34" s="8"/>
    </row>
    <row r="35" spans="1:11" x14ac:dyDescent="0.5">
      <c r="A35" s="1">
        <v>33</v>
      </c>
      <c r="B35" s="3" t="str">
        <f>IF(Любители!C18=0,"",Любители!C18)</f>
        <v>Герасимов Антон</v>
      </c>
      <c r="C35" s="3" t="str">
        <f>IF(Любители!D18=0,"",Любители!D18)</f>
        <v/>
      </c>
      <c r="D35" s="17" t="e">
        <f>IF(Любители!#REF!=0,"",Любители!#REF!)</f>
        <v>#REF!</v>
      </c>
      <c r="E35" s="37">
        <f ca="1">IF(Любители!F18=0,"",Любители!E18)</f>
        <v>25.52853336250633</v>
      </c>
      <c r="F35" s="3" t="str">
        <f>IF(Любители!B18=0,"",Любители!B18)</f>
        <v>Москва</v>
      </c>
      <c r="G35" s="3" t="s">
        <v>27</v>
      </c>
      <c r="H35" s="4">
        <f>IF(Любители!AF18&gt;0.159722222222222,"",Любители!AF18)</f>
        <v>0</v>
      </c>
      <c r="I35" s="16" t="str">
        <f>IF(Любители!AG18="","",Любители!AG18)</f>
        <v/>
      </c>
      <c r="J35" s="16">
        <f>IF(Любители!AG18="DNF","DNF",IF(Любители!AG18="DNS","DNS",IF(H35="","",RANK(H35,$H$3:$H$56,1))))</f>
        <v>1</v>
      </c>
      <c r="K35" s="16"/>
    </row>
    <row r="36" spans="1:11" x14ac:dyDescent="0.5">
      <c r="A36" s="1">
        <v>34</v>
      </c>
      <c r="B36" s="6" t="str">
        <f>IF(Любители!C31=0,"",Любители!C31)</f>
        <v/>
      </c>
      <c r="C36" s="6" t="str">
        <f>IF(Любители!D31=0,"",Любители!D31)</f>
        <v/>
      </c>
      <c r="D36" s="19" t="e">
        <f>IF(Любители!#REF!=0,"",Любители!#REF!)</f>
        <v>#REF!</v>
      </c>
      <c r="E36" s="40" t="str">
        <f>IF(Любители!F31=0,"",Любители!E31)</f>
        <v/>
      </c>
      <c r="F36" s="6" t="str">
        <f>IF(Любители!B31=0,"",Любители!B31)</f>
        <v/>
      </c>
      <c r="G36" s="6" t="s">
        <v>27</v>
      </c>
      <c r="H36" s="7">
        <f>IF(Любители!AF29&gt;0.159722222222222,"",Любители!AF29)</f>
        <v>0</v>
      </c>
      <c r="I36" s="8" t="str">
        <f>IF(Любители!AG29="","",Любители!AG29)</f>
        <v/>
      </c>
      <c r="J36" s="8">
        <f>IF(Любители!AG29="DNF","DNF",IF(Любители!AG29="DNS","DNS",IF(H36="","",RANK(H36,$H$3:$H$56,1))))</f>
        <v>1</v>
      </c>
      <c r="K36" s="8"/>
    </row>
    <row r="37" spans="1:11" hidden="1" x14ac:dyDescent="0.5">
      <c r="A37" s="1">
        <v>35</v>
      </c>
      <c r="B37" s="22" t="str">
        <f>IF(Любители!C32=0,"",Любители!C32)</f>
        <v/>
      </c>
      <c r="C37" s="22" t="str">
        <f>IF(Любители!D32=0,"",Любители!D32)</f>
        <v/>
      </c>
      <c r="D37" s="23" t="e">
        <f>IF(Любители!#REF!=0,"",Любители!#REF!)</f>
        <v>#REF!</v>
      </c>
      <c r="E37" s="38" t="str">
        <f>IF(Любители!F32=0,"",Любители!E32)</f>
        <v/>
      </c>
      <c r="F37" s="22" t="str">
        <f>IF(Любители!B32=0,"",Любители!B32)</f>
        <v/>
      </c>
      <c r="G37" s="22" t="s">
        <v>27</v>
      </c>
      <c r="H37" s="24">
        <f>IF(Любители!AF30&gt;0.159722222222222,"",Любители!AF30)</f>
        <v>0</v>
      </c>
      <c r="I37" s="26" t="str">
        <f>IF(Любители!AG30="","",Любители!AG30)</f>
        <v/>
      </c>
      <c r="J37" s="26">
        <f>IF(Любители!AG30="DNF","DNF",IF(Любители!AG30="DNS","DNS",IF(H37="","",RANK(H37,$H$3:$H$56,1))))</f>
        <v>1</v>
      </c>
      <c r="K37" s="26"/>
    </row>
    <row r="38" spans="1:11" hidden="1" x14ac:dyDescent="0.5">
      <c r="A38" s="1">
        <v>36</v>
      </c>
      <c r="B38" s="6" t="str">
        <f>IF(Любители!C33=0,"",Любители!C33)</f>
        <v/>
      </c>
      <c r="C38" s="6" t="str">
        <f>IF(Любители!D33=0,"",Любители!D33)</f>
        <v/>
      </c>
      <c r="D38" s="19" t="e">
        <f>IF(Любители!#REF!=0,"",Любители!#REF!)</f>
        <v>#REF!</v>
      </c>
      <c r="E38" s="40" t="str">
        <f>IF(Любители!F33=0,"",Любители!E33)</f>
        <v/>
      </c>
      <c r="F38" s="6" t="str">
        <f>IF(Любители!B33=0,"",Любители!B33)</f>
        <v/>
      </c>
      <c r="G38" s="6" t="s">
        <v>27</v>
      </c>
      <c r="H38" s="7">
        <f>IF(Любители!AF31&gt;0.159722222222222,"",Любители!AF31)</f>
        <v>0</v>
      </c>
      <c r="I38" s="8" t="str">
        <f>IF(Девушки!Y4="","",Девушки!Y4)</f>
        <v>DNS</v>
      </c>
      <c r="J38" s="8">
        <f>IF(Любители!AG31="DNF","DNF",IF(Любители!AG31="DNS","DNS",IF(H38="","",RANK(H38,$H$3:$H$56,1))))</f>
        <v>1</v>
      </c>
      <c r="K38" s="8"/>
    </row>
    <row r="39" spans="1:11" hidden="1" x14ac:dyDescent="0.5">
      <c r="A39" s="1">
        <v>37</v>
      </c>
      <c r="B39" s="3" t="str">
        <f>IF(Девушки!C4=0,"",Девушки!C4)</f>
        <v>Ламзилова Любовь</v>
      </c>
      <c r="C39" s="3" t="str">
        <f>IF(Девушки!D4=0,"",Девушки!D4)</f>
        <v/>
      </c>
      <c r="D39" s="17" t="e">
        <f>IF(Девушки!#REF!=0,"",Девушки!#REF!)</f>
        <v>#REF!</v>
      </c>
      <c r="E39" s="37">
        <f ca="1">IF(Девушки!F4=0,"",Девушки!E4)</f>
        <v>29.53127308853373</v>
      </c>
      <c r="F39" s="3" t="str">
        <f>IF(Девушки!B4=0,"",Девушки!B4)</f>
        <v>Н.Новгород</v>
      </c>
      <c r="G39" s="3" t="s">
        <v>19</v>
      </c>
      <c r="H39" s="4" t="str">
        <f>IF(Девушки!X4&gt;0.159722222222222,"",Девушки!X4)</f>
        <v/>
      </c>
      <c r="I39" s="8" t="str">
        <f>IF(Любители!AG32="","",Любители!AG32)</f>
        <v/>
      </c>
      <c r="J39" s="16" t="str">
        <f>IF(Девушки!Y4="DNF","DNF",IF(Девушки!Y4="DNS","DNS",IF(H39="","",RANK(H39,$H$3:$H$56,1))))</f>
        <v>DNS</v>
      </c>
      <c r="K39" s="16"/>
    </row>
    <row r="40" spans="1:11" hidden="1" x14ac:dyDescent="0.5">
      <c r="A40" s="1">
        <v>38</v>
      </c>
      <c r="B40" s="31" t="str">
        <f>IF(Девушки!C5=0,"",Девушки!C5)</f>
        <v xml:space="preserve">Власова Надежда </v>
      </c>
      <c r="C40" s="31" t="str">
        <f>IF(Девушки!D5=0,"",Девушки!D5)</f>
        <v/>
      </c>
      <c r="D40" s="32" t="e">
        <f>IF(Девушки!#REF!=0,"",Девушки!#REF!)</f>
        <v>#REF!</v>
      </c>
      <c r="E40" s="41">
        <f ca="1">IF(Девушки!F5=0,"",Девушки!E5)</f>
        <v>27.52853336250633</v>
      </c>
      <c r="F40" s="31" t="str">
        <f>IF(Девушки!B5=0,"",Девушки!B5)</f>
        <v>Н.Новгород</v>
      </c>
      <c r="G40" s="31" t="s">
        <v>19</v>
      </c>
      <c r="H40" s="33" t="str">
        <f>IF(Девушки!X5&gt;0.159722222222222,"",Девушки!X5)</f>
        <v/>
      </c>
      <c r="I40" s="34" t="e">
        <f>IF(Любители!#REF!="","",Любители!#REF!)</f>
        <v>#REF!</v>
      </c>
      <c r="J40" s="34" t="str">
        <f>IF(Девушки!Y5="DNF","DNF",IF(Девушки!Y5="DNS","DNS",IF(H40="","",RANK(H40,$H$3:$H$56,1))))</f>
        <v>DNS</v>
      </c>
      <c r="K40" s="34"/>
    </row>
    <row r="41" spans="1:11" hidden="1" x14ac:dyDescent="0.5">
      <c r="A41" s="1">
        <v>39</v>
      </c>
      <c r="B41" s="3" t="str">
        <f>IF(Девушки!C6=0,"",Девушки!C6)</f>
        <v>Антонова Оксана</v>
      </c>
      <c r="C41" s="3" t="str">
        <f>IF(Девушки!D6=0,"",Девушки!D6)</f>
        <v/>
      </c>
      <c r="D41" s="17" t="e">
        <f>IF(Девушки!#REF!=0,"",Девушки!#REF!)</f>
        <v>#REF!</v>
      </c>
      <c r="E41" s="37">
        <f ca="1">IF(Девушки!F6=0,"",Девушки!E6)</f>
        <v>24.525793636478934</v>
      </c>
      <c r="F41" s="3" t="str">
        <f>IF(Девушки!B6=0,"",Девушки!B6)</f>
        <v>Казань</v>
      </c>
      <c r="G41" s="3" t="s">
        <v>19</v>
      </c>
      <c r="H41" s="4">
        <f>IF(Девушки!X6&gt;0.159722222222222,"",Девушки!X6)</f>
        <v>1.4571759259259354E-2</v>
      </c>
      <c r="I41" s="5" t="e">
        <f>IF(Любители!#REF!="","",Любители!#REF!)</f>
        <v>#REF!</v>
      </c>
      <c r="J41" s="16">
        <f>IF(Девушки!Y6="DNF","DNF",IF(Девушки!Y6="DNS","DNS",IF(H41="","",RANK(H41,$H$3:$H$56,1))))</f>
        <v>25</v>
      </c>
      <c r="K41" s="16"/>
    </row>
    <row r="42" spans="1:11" hidden="1" x14ac:dyDescent="0.5">
      <c r="A42" s="1">
        <v>40</v>
      </c>
      <c r="B42" s="12" t="str">
        <f>IF(Девушки!C7=0,"",Девушки!C7)</f>
        <v/>
      </c>
      <c r="C42" s="12" t="str">
        <f>IF(Девушки!D7=0,"",Девушки!D7)</f>
        <v/>
      </c>
      <c r="D42" s="20" t="e">
        <f>IF(Девушки!#REF!=0,"",Девушки!#REF!)</f>
        <v>#REF!</v>
      </c>
      <c r="E42" s="42" t="str">
        <f>IF(Девушки!F7=0,"",Девушки!E7)</f>
        <v/>
      </c>
      <c r="F42" s="12" t="str">
        <f>IF(Девушки!B7=0,"",Девушки!B7)</f>
        <v/>
      </c>
      <c r="G42" s="12" t="s">
        <v>19</v>
      </c>
      <c r="H42" s="13" t="str">
        <f>IF(Девушки!X7&gt;0.159722222222222,"",Девушки!X7)</f>
        <v/>
      </c>
      <c r="I42" s="14" t="str">
        <f>IF(Любители!AG33="","",Любители!AG33)</f>
        <v/>
      </c>
      <c r="J42" s="14" t="str">
        <f>IF(Девушки!Y7="DNF","DNF",IF(Девушки!Y7="DNS","DNS",IF(H42="","",RANK(H42,$H$3:$H$56,1))))</f>
        <v>DNS</v>
      </c>
      <c r="K42" s="14"/>
    </row>
    <row r="43" spans="1:11" hidden="1" x14ac:dyDescent="0.5">
      <c r="A43" s="1">
        <v>41</v>
      </c>
      <c r="B43" s="3" t="str">
        <f>IF(Девушки!C8=0,"",Девушки!C8)</f>
        <v/>
      </c>
      <c r="C43" s="3" t="str">
        <f>IF(Девушки!D8=0,"",Девушки!D8)</f>
        <v/>
      </c>
      <c r="D43" s="17" t="e">
        <f>IF(Девушки!#REF!=0,"",Девушки!#REF!)</f>
        <v>#REF!</v>
      </c>
      <c r="E43" s="37" t="str">
        <f>IF(Девушки!F8=0,"",Девушки!E8)</f>
        <v/>
      </c>
      <c r="F43" s="3" t="str">
        <f>IF(Девушки!B8=0,"",Девушки!B8)</f>
        <v/>
      </c>
      <c r="G43" s="3" t="s">
        <v>19</v>
      </c>
      <c r="H43" s="4" t="str">
        <f>IF(Девушки!X8&gt;0.159722222222222,"",Девушки!X8)</f>
        <v/>
      </c>
      <c r="I43" s="5" t="str">
        <f>IF(Любители!AG34="","",Любители!AG34)</f>
        <v/>
      </c>
      <c r="J43" s="16" t="str">
        <f>IF(Девушки!Y8="DNF","DNF",IF(Девушки!Y8="DNS","DNS",IF(H43="","",RANK(H43,$H$3:$H$56,1))))</f>
        <v>DNS</v>
      </c>
      <c r="K43" s="16"/>
    </row>
    <row r="44" spans="1:11" hidden="1" x14ac:dyDescent="0.5">
      <c r="A44" s="1">
        <v>42</v>
      </c>
      <c r="B44" s="12" t="str">
        <f>IF(Девушки!C9=0,"",Девушки!C9)</f>
        <v/>
      </c>
      <c r="C44" s="12" t="str">
        <f>IF(Девушки!D9=0,"",Девушки!D9)</f>
        <v/>
      </c>
      <c r="D44" s="20" t="e">
        <f>IF(Девушки!#REF!=0,"",Девушки!#REF!)</f>
        <v>#REF!</v>
      </c>
      <c r="E44" s="42" t="str">
        <f>IF(Девушки!F9=0,"",Девушки!E9)</f>
        <v/>
      </c>
      <c r="F44" s="12" t="str">
        <f>IF(Девушки!B9=0,"",Девушки!B9)</f>
        <v/>
      </c>
      <c r="G44" s="12" t="s">
        <v>19</v>
      </c>
      <c r="H44" s="13" t="str">
        <f>IF(Девушки!X9&gt;0.159722222222222,"",Девушки!X9)</f>
        <v/>
      </c>
      <c r="I44" s="14" t="str">
        <f>IF(Любители!AG35="","",Любители!AG35)</f>
        <v/>
      </c>
      <c r="J44" s="14" t="str">
        <f>IF(Девушки!Y9="DNF","DNF",IF(Девушки!Y9="DNS","DNS",IF(H44="","",RANK(H44,$H$3:$H$56,1))))</f>
        <v>DNS</v>
      </c>
      <c r="K44" s="14"/>
    </row>
    <row r="45" spans="1:11" hidden="1" x14ac:dyDescent="0.5">
      <c r="A45" s="1">
        <v>43</v>
      </c>
      <c r="B45" s="3" t="str">
        <f>IF(Девушки!C10=0,"",Девушки!C10)</f>
        <v/>
      </c>
      <c r="C45" s="3" t="str">
        <f>IF(Девушки!D10=0,"",Девушки!D10)</f>
        <v/>
      </c>
      <c r="D45" s="17" t="e">
        <f>IF(Девушки!#REF!=0,"",Девушки!#REF!)</f>
        <v>#REF!</v>
      </c>
      <c r="E45" s="37" t="str">
        <f>IF(Девушки!F10=0,"",Девушки!E10)</f>
        <v/>
      </c>
      <c r="F45" s="3" t="str">
        <f>IF(Девушки!B10=0,"",Девушки!B10)</f>
        <v/>
      </c>
      <c r="G45" s="3" t="s">
        <v>19</v>
      </c>
      <c r="H45" s="4" t="str">
        <f>IF(Девушки!X10&gt;0.159722222222222,"",Девушки!X10)</f>
        <v/>
      </c>
      <c r="I45" s="5" t="str">
        <f>IF(Любители!AG36="","",Любители!AG36)</f>
        <v/>
      </c>
      <c r="J45" s="16" t="str">
        <f>IF(Девушки!Y10="DNF","DNF",IF(Девушки!Y10="DNS","DNS",IF(H45="","",RANK(H45,$H$3:$H$56,1))))</f>
        <v>DNS</v>
      </c>
      <c r="K45" s="16"/>
    </row>
    <row r="46" spans="1:11" hidden="1" x14ac:dyDescent="0.5">
      <c r="A46" s="1">
        <v>44</v>
      </c>
      <c r="B46" s="12" t="str">
        <f>IF(Девушки!C11=0,"",Девушки!C11)</f>
        <v/>
      </c>
      <c r="C46" s="12" t="str">
        <f>IF(Девушки!D11=0,"",Девушки!D11)</f>
        <v/>
      </c>
      <c r="D46" s="20" t="e">
        <f>IF(Девушки!#REF!=0,"",Девушки!#REF!)</f>
        <v>#REF!</v>
      </c>
      <c r="E46" s="42" t="str">
        <f>IF(Девушки!F11=0,"",Девушки!E11)</f>
        <v/>
      </c>
      <c r="F46" s="12" t="str">
        <f>IF(Девушки!B11=0,"",Девушки!B11)</f>
        <v/>
      </c>
      <c r="G46" s="12" t="s">
        <v>19</v>
      </c>
      <c r="H46" s="13" t="str">
        <f>IF(Девушки!X11&gt;0.159722222222222,"",Девушки!X11)</f>
        <v/>
      </c>
      <c r="I46" s="14" t="str">
        <f>IF(Любители!AG37="","",Любители!AG37)</f>
        <v/>
      </c>
      <c r="J46" s="14" t="str">
        <f>IF(Девушки!Y11="DNF","DNF",IF(Девушки!Y11="DNS","DNS",IF(H46="","",RANK(H46,$H$3:$H$56,1))))</f>
        <v>DNS</v>
      </c>
      <c r="K46" s="14"/>
    </row>
    <row r="47" spans="1:11" hidden="1" x14ac:dyDescent="0.5">
      <c r="A47" s="1">
        <v>45</v>
      </c>
      <c r="B47" s="3" t="str">
        <f>IF(Девушки!C12=0,"",Девушки!C12)</f>
        <v/>
      </c>
      <c r="C47" s="3" t="str">
        <f>IF(Девушки!D12=0,"",Девушки!D12)</f>
        <v/>
      </c>
      <c r="D47" s="17" t="e">
        <f>IF(Девушки!#REF!=0,"",Девушки!#REF!)</f>
        <v>#REF!</v>
      </c>
      <c r="E47" s="37" t="str">
        <f>IF(Девушки!F12=0,"",Девушки!E12)</f>
        <v/>
      </c>
      <c r="F47" s="3" t="str">
        <f>IF(Девушки!B12=0,"",Девушки!B12)</f>
        <v/>
      </c>
      <c r="G47" s="3" t="s">
        <v>19</v>
      </c>
      <c r="H47" s="4" t="str">
        <f>IF(Девушки!X12&gt;0.159722222222222,"",Девушки!X12)</f>
        <v/>
      </c>
      <c r="I47" s="5" t="str">
        <f>IF(Любители!AG38="","",Любители!AG38)</f>
        <v/>
      </c>
      <c r="J47" s="16" t="str">
        <f>IF(Девушки!Y12="DNF","DNF",IF(Девушки!Y12="DNS","DNS",IF(H47="","",RANK(H47,$H$3:$H$56,1))))</f>
        <v>DNS</v>
      </c>
      <c r="K47" s="16"/>
    </row>
    <row r="48" spans="1:11" hidden="1" x14ac:dyDescent="0.5">
      <c r="A48" s="1">
        <v>46</v>
      </c>
      <c r="B48" s="12" t="str">
        <f>IF(Девушки!C13=0,"",Девушки!C13)</f>
        <v/>
      </c>
      <c r="C48" s="12" t="str">
        <f>IF(Девушки!D13=0,"",Девушки!D13)</f>
        <v/>
      </c>
      <c r="D48" s="20" t="e">
        <f>IF(Девушки!#REF!=0,"",Девушки!#REF!)</f>
        <v>#REF!</v>
      </c>
      <c r="E48" s="42" t="str">
        <f>IF(Девушки!F13=0,"",Девушки!E13)</f>
        <v/>
      </c>
      <c r="F48" s="12" t="str">
        <f>IF(Девушки!B13=0,"",Девушки!B13)</f>
        <v/>
      </c>
      <c r="G48" s="12" t="s">
        <v>19</v>
      </c>
      <c r="H48" s="13" t="str">
        <f>IF(Девушки!X13&gt;0.159722222222222,"",Девушки!X13)</f>
        <v/>
      </c>
      <c r="I48" s="14" t="str">
        <f>IF(Любители!AG39="","",Любители!AG39)</f>
        <v/>
      </c>
      <c r="J48" s="14" t="str">
        <f>IF(Девушки!Y13="DNF","DNF",IF(Девушки!Y13="DNS","DNS",IF(H48="","",RANK(H48,$H$3:$H$56,1))))</f>
        <v>DNS</v>
      </c>
      <c r="K48" s="14"/>
    </row>
    <row r="49" spans="1:11" hidden="1" x14ac:dyDescent="0.5">
      <c r="A49" s="1">
        <v>47</v>
      </c>
      <c r="B49" s="3" t="str">
        <f>IF(Девушки!C14=0,"",Девушки!C14)</f>
        <v/>
      </c>
      <c r="C49" s="3" t="str">
        <f>IF(Девушки!D14=0,"",Девушки!D14)</f>
        <v/>
      </c>
      <c r="D49" s="17" t="e">
        <f>IF(Девушки!#REF!=0,"",Девушки!#REF!)</f>
        <v>#REF!</v>
      </c>
      <c r="E49" s="37" t="str">
        <f>IF(Девушки!F14=0,"",Девушки!E14)</f>
        <v/>
      </c>
      <c r="F49" s="3" t="str">
        <f>IF(Девушки!B14=0,"",Девушки!B14)</f>
        <v/>
      </c>
      <c r="G49" s="3" t="s">
        <v>19</v>
      </c>
      <c r="H49" s="4" t="str">
        <f>IF(Девушки!X14&gt;0.159722222222222,"",Девушки!X14)</f>
        <v/>
      </c>
      <c r="I49" s="5" t="str">
        <f>IF(Любители!AG40="","",Любители!AG40)</f>
        <v/>
      </c>
      <c r="J49" s="16" t="str">
        <f>IF(Девушки!Y14="DNF","DNF",IF(Девушки!Y14="DNS","DNS",IF(H49="","",RANK(H49,$H$3:$H$56,1))))</f>
        <v>DNS</v>
      </c>
      <c r="K49" s="16"/>
    </row>
    <row r="50" spans="1:11" hidden="1" x14ac:dyDescent="0.5">
      <c r="A50" s="1">
        <v>48</v>
      </c>
      <c r="B50" s="12" t="str">
        <f>IF(Девушки!C15=0,"",Девушки!C15)</f>
        <v/>
      </c>
      <c r="C50" s="12" t="str">
        <f>IF(Девушки!D15=0,"",Девушки!D15)</f>
        <v/>
      </c>
      <c r="D50" s="20" t="e">
        <f>IF(Девушки!#REF!=0,"",Девушки!#REF!)</f>
        <v>#REF!</v>
      </c>
      <c r="E50" s="42" t="str">
        <f>IF(Девушки!F15=0,"",Девушки!E15)</f>
        <v/>
      </c>
      <c r="F50" s="12" t="str">
        <f>IF(Девушки!B15=0,"",Девушки!B15)</f>
        <v/>
      </c>
      <c r="G50" s="12" t="s">
        <v>19</v>
      </c>
      <c r="H50" s="13" t="str">
        <f>IF(Девушки!X15&gt;0.159722222222222,"",Девушки!X15)</f>
        <v/>
      </c>
      <c r="I50" s="14" t="str">
        <f>IF(Любители!AG41="","",Любители!AG41)</f>
        <v/>
      </c>
      <c r="J50" s="14" t="str">
        <f>IF(Девушки!Y15="DNF","DNF",IF(Девушки!Y15="DNS","DNS",IF(H50="","",RANK(H50,$H$3:$H$56,1))))</f>
        <v>DNS</v>
      </c>
      <c r="K50" s="14"/>
    </row>
    <row r="51" spans="1:11" hidden="1" x14ac:dyDescent="0.5">
      <c r="A51" s="1">
        <v>49</v>
      </c>
      <c r="B51" s="3" t="str">
        <f>IF(Девушки!C16=0,"",Девушки!C16)</f>
        <v/>
      </c>
      <c r="C51" s="3" t="str">
        <f>IF(Девушки!D16=0,"",Девушки!D16)</f>
        <v/>
      </c>
      <c r="D51" s="17" t="e">
        <f>IF(Девушки!#REF!=0,"",Девушки!#REF!)</f>
        <v>#REF!</v>
      </c>
      <c r="E51" s="37" t="str">
        <f>IF(Девушки!F16=0,"",Девушки!E16)</f>
        <v/>
      </c>
      <c r="F51" s="3" t="str">
        <f>IF(Девушки!B16=0,"",Девушки!B16)</f>
        <v/>
      </c>
      <c r="G51" s="3" t="s">
        <v>19</v>
      </c>
      <c r="H51" s="4" t="str">
        <f>IF(Девушки!X16&gt;0.159722222222222,"",Девушки!X16)</f>
        <v/>
      </c>
      <c r="I51" s="5" t="str">
        <f>IF(Любители!AG42="","",Любители!AG42)</f>
        <v/>
      </c>
      <c r="J51" s="16" t="str">
        <f>IF(Девушки!Y16="DNF","DNF",IF(Девушки!Y16="DNS","DNS",IF(H51="","",RANK(H51,$H$3:$H$56,1))))</f>
        <v>DNS</v>
      </c>
      <c r="K51" s="16"/>
    </row>
    <row r="52" spans="1:11" hidden="1" x14ac:dyDescent="0.5">
      <c r="A52" s="1">
        <v>50</v>
      </c>
      <c r="B52" s="12" t="str">
        <f>IF(Девушки!C17=0,"",Девушки!C17)</f>
        <v/>
      </c>
      <c r="C52" s="12" t="str">
        <f>IF(Девушки!D17=0,"",Девушки!D17)</f>
        <v/>
      </c>
      <c r="D52" s="20" t="e">
        <f>IF(Девушки!#REF!=0,"",Девушки!#REF!)</f>
        <v>#REF!</v>
      </c>
      <c r="E52" s="42" t="str">
        <f>IF(Девушки!F17=0,"",Девушки!E17)</f>
        <v/>
      </c>
      <c r="F52" s="12" t="str">
        <f>IF(Девушки!B17=0,"",Девушки!B17)</f>
        <v/>
      </c>
      <c r="G52" s="12" t="s">
        <v>19</v>
      </c>
      <c r="H52" s="13" t="str">
        <f>IF(Девушки!X17&gt;0.159722222222222,"",Девушки!X17)</f>
        <v/>
      </c>
      <c r="I52" s="14" t="str">
        <f>IF(Любители!AG43="","",Любители!AG43)</f>
        <v/>
      </c>
      <c r="J52" s="14" t="str">
        <f>IF(Девушки!Y17="DNF","DNF",IF(Девушки!Y17="DNS","DNS",IF(H52="","",RANK(H52,$H$3:$H$56,1))))</f>
        <v>DNS</v>
      </c>
      <c r="K52" s="14"/>
    </row>
    <row r="53" spans="1:11" hidden="1" x14ac:dyDescent="0.5">
      <c r="A53" s="1">
        <v>51</v>
      </c>
      <c r="B53" s="3" t="str">
        <f>IF(Девушки!C18=0,"",Девушки!C18)</f>
        <v/>
      </c>
      <c r="C53" s="3" t="str">
        <f>IF(Девушки!D18=0,"",Девушки!D18)</f>
        <v/>
      </c>
      <c r="D53" s="17" t="e">
        <f>IF(Девушки!#REF!=0,"",Девушки!#REF!)</f>
        <v>#REF!</v>
      </c>
      <c r="E53" s="37" t="str">
        <f>IF(Девушки!F18=0,"",Девушки!E18)</f>
        <v/>
      </c>
      <c r="F53" s="3" t="str">
        <f>IF(Девушки!B18=0,"",Девушки!B18)</f>
        <v/>
      </c>
      <c r="G53" s="3" t="s">
        <v>19</v>
      </c>
      <c r="H53" s="4" t="str">
        <f>IF(Девушки!X18&gt;0.159722222222222,"",Девушки!X18)</f>
        <v/>
      </c>
      <c r="I53" s="5" t="str">
        <f>IF(Любители!AG44="","",Любители!AG44)</f>
        <v/>
      </c>
      <c r="J53" s="16" t="str">
        <f>IF(Девушки!Y18="DNF","DNF",IF(Девушки!Y18="DNS","DNS",IF(H53="","",RANK(H53,$H$3:$H$56,1))))</f>
        <v>DNS</v>
      </c>
      <c r="K53" s="16"/>
    </row>
    <row r="54" spans="1:11" hidden="1" x14ac:dyDescent="0.5">
      <c r="A54" s="1">
        <v>52</v>
      </c>
      <c r="B54" s="12" t="str">
        <f>IF(Девушки!C21=0,"",Девушки!C21)</f>
        <v/>
      </c>
      <c r="C54" s="12" t="str">
        <f>IF(Девушки!D21=0,"",Девушки!D21)</f>
        <v/>
      </c>
      <c r="D54" s="20" t="e">
        <f>IF(Девушки!#REF!=0,"",Девушки!#REF!)</f>
        <v>#REF!</v>
      </c>
      <c r="E54" s="42" t="str">
        <f>IF(Девушки!F21=0,"",Девушки!E21)</f>
        <v/>
      </c>
      <c r="F54" s="12" t="str">
        <f>IF(Девушки!B21=0,"",Девушки!B21)</f>
        <v/>
      </c>
      <c r="G54" s="12" t="s">
        <v>19</v>
      </c>
      <c r="H54" s="13" t="str">
        <f>IF(Девушки!X21&gt;0.159722222222222,"",Девушки!X21)</f>
        <v/>
      </c>
      <c r="I54" s="14" t="str">
        <f>IF(Любители!AG45="","",Любители!AG45)</f>
        <v/>
      </c>
      <c r="J54" s="14" t="str">
        <f>IF(Девушки!Y21="DNF","DNF",IF(Девушки!Y21="DNS","DNS",IF(H54="","",RANK(H54,$H$3:$H$56,1))))</f>
        <v>DNS</v>
      </c>
      <c r="K54" s="14"/>
    </row>
    <row r="55" spans="1:11" hidden="1" x14ac:dyDescent="0.5">
      <c r="A55" s="1">
        <v>53</v>
      </c>
      <c r="B55" s="3" t="str">
        <f>IF(Девушки!C22=0,"",Девушки!C22)</f>
        <v/>
      </c>
      <c r="C55" s="3" t="str">
        <f>IF(Девушки!D22=0,"",Девушки!D22)</f>
        <v/>
      </c>
      <c r="D55" s="17" t="e">
        <f>IF(Девушки!#REF!=0,"",Девушки!#REF!)</f>
        <v>#REF!</v>
      </c>
      <c r="E55" s="37" t="str">
        <f>IF(Девушки!F22=0,"",Девушки!E22)</f>
        <v/>
      </c>
      <c r="F55" s="3" t="str">
        <f>IF(Девушки!B22=0,"",Девушки!B22)</f>
        <v/>
      </c>
      <c r="G55" s="3" t="s">
        <v>19</v>
      </c>
      <c r="H55" s="4" t="str">
        <f>IF(Девушки!X22&gt;0.159722222222222,"",Девушки!X22)</f>
        <v/>
      </c>
      <c r="I55" s="5" t="str">
        <f>IF(Любители!AG46="","",Любители!AG46)</f>
        <v/>
      </c>
      <c r="J55" s="16" t="str">
        <f>IF(Девушки!Y22="DNF","DNF",IF(Девушки!Y22="DNS","DNS",IF(H55="","",RANK(H55,$H$3:$H$56,1))))</f>
        <v>DNS</v>
      </c>
      <c r="K55" s="16"/>
    </row>
    <row r="56" spans="1:11" hidden="1" x14ac:dyDescent="0.5">
      <c r="A56" s="1">
        <v>54</v>
      </c>
      <c r="B56" s="12" t="str">
        <f>IF(Девушки!C23=0,"",Девушки!C23)</f>
        <v/>
      </c>
      <c r="C56" s="12" t="str">
        <f>IF(Девушки!D23=0,"",Девушки!D23)</f>
        <v/>
      </c>
      <c r="D56" s="20" t="e">
        <f>IF(Девушки!#REF!=0,"",Девушки!#REF!)</f>
        <v>#REF!</v>
      </c>
      <c r="E56" s="42" t="str">
        <f>IF(Девушки!F23=0,"",Девушки!E23)</f>
        <v/>
      </c>
      <c r="F56" s="12" t="str">
        <f>IF(Девушки!B23=0,"",Девушки!B23)</f>
        <v/>
      </c>
      <c r="G56" s="12" t="s">
        <v>19</v>
      </c>
      <c r="H56" s="13" t="str">
        <f>IF(Девушки!X23&gt;0.159722222222222,"",Девушки!X23)</f>
        <v/>
      </c>
      <c r="I56" s="14" t="str">
        <f>IF(Любители!AG47="","",Любители!AG47)</f>
        <v/>
      </c>
      <c r="J56" s="14" t="str">
        <f>IF(Девушки!Y23="DNF","DNF",IF(Девушки!Y23="DNS","DNS",IF(H56="","",RANK(H56,$H$3:$H$56,1))))</f>
        <v>DNS</v>
      </c>
      <c r="K56" s="14"/>
    </row>
    <row r="57" spans="1:11" hidden="1" x14ac:dyDescent="0.5"/>
  </sheetData>
  <sheetProtection formatColumns="0" autoFilter="0"/>
  <autoFilter ref="A2:I56"/>
  <mergeCells count="1">
    <mergeCell ref="B1:J1"/>
  </mergeCells>
  <conditionalFormatting sqref="I3:J56">
    <cfRule type="cellIs" dxfId="5" priority="4" operator="equal">
      <formula>3</formula>
    </cfRule>
    <cfRule type="cellIs" dxfId="4" priority="5" operator="equal">
      <formula>2</formula>
    </cfRule>
    <cfRule type="cellIs" dxfId="3" priority="6" operator="equal">
      <formula>1</formula>
    </cfRule>
  </conditionalFormatting>
  <conditionalFormatting sqref="K3:K56">
    <cfRule type="cellIs" dxfId="2" priority="1" operator="equal">
      <formula>3</formula>
    </cfRule>
    <cfRule type="cellIs" dxfId="1" priority="2" operator="equal">
      <formula>2</formula>
    </cfRule>
    <cfRule type="cellIs" dxfId="0" priority="3" operator="equal">
      <formula>1</formula>
    </cfRule>
  </conditionalFormatting>
  <pageMargins left="0.70866141732283472" right="0.70866141732283472" top="0" bottom="0" header="0.31496062992125984" footer="0.31496062992125984"/>
  <pageSetup paperSize="9" scale="7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C70"/>
  <sheetViews>
    <sheetView workbookViewId="0">
      <selection activeCell="H1" sqref="H1"/>
    </sheetView>
  </sheetViews>
  <sheetFormatPr defaultRowHeight="21" x14ac:dyDescent="0.5"/>
  <cols>
    <col min="1" max="1" width="7.5703125" style="1" customWidth="1"/>
    <col min="2" max="2" width="40.7109375" style="1" customWidth="1"/>
    <col min="3" max="3" width="32.42578125" style="1" customWidth="1"/>
    <col min="4" max="16384" width="9.140625" style="1"/>
  </cols>
  <sheetData>
    <row r="1" spans="1:3" x14ac:dyDescent="0.5">
      <c r="A1" s="157">
        <v>41455</v>
      </c>
      <c r="B1" s="158"/>
      <c r="C1" s="159" t="s">
        <v>31</v>
      </c>
    </row>
    <row r="2" spans="1:3" x14ac:dyDescent="0.5">
      <c r="A2" s="155" t="s">
        <v>133</v>
      </c>
      <c r="B2" s="156"/>
      <c r="C2" s="159"/>
    </row>
    <row r="3" spans="1:3" ht="23.45" customHeight="1" x14ac:dyDescent="0.5">
      <c r="A3" s="3" t="s">
        <v>32</v>
      </c>
      <c r="B3" s="3" t="str">
        <f>Эксперты!C4</f>
        <v>Косков Александр</v>
      </c>
      <c r="C3" s="3"/>
    </row>
    <row r="4" spans="1:3" ht="23.45" customHeight="1" x14ac:dyDescent="0.5">
      <c r="A4" s="3" t="s">
        <v>33</v>
      </c>
      <c r="B4" s="3" t="str">
        <f>Эксперты!C5</f>
        <v>Коробейников Александр</v>
      </c>
      <c r="C4" s="3"/>
    </row>
    <row r="5" spans="1:3" ht="23.45" customHeight="1" x14ac:dyDescent="0.5">
      <c r="A5" s="3" t="s">
        <v>34</v>
      </c>
      <c r="B5" s="3" t="str">
        <f>Эксперты!C6</f>
        <v>Тимофеев Иван</v>
      </c>
      <c r="C5" s="3"/>
    </row>
    <row r="6" spans="1:3" ht="23.45" customHeight="1" x14ac:dyDescent="0.5">
      <c r="A6" s="3" t="s">
        <v>35</v>
      </c>
      <c r="B6" s="3" t="str">
        <f>Эксперты!C7</f>
        <v>Петров Алексей</v>
      </c>
      <c r="C6" s="3"/>
    </row>
    <row r="7" spans="1:3" ht="23.45" customHeight="1" x14ac:dyDescent="0.5">
      <c r="A7" s="3" t="s">
        <v>36</v>
      </c>
      <c r="B7" s="3" t="str">
        <f>Эксперты!C8</f>
        <v>Романов Михаил</v>
      </c>
      <c r="C7" s="3"/>
    </row>
    <row r="8" spans="1:3" ht="23.45" customHeight="1" x14ac:dyDescent="0.5">
      <c r="A8" s="3" t="s">
        <v>37</v>
      </c>
      <c r="B8" s="3" t="str">
        <f>Эксперты!C9</f>
        <v>Бушмакин Артём</v>
      </c>
      <c r="C8" s="3"/>
    </row>
    <row r="9" spans="1:3" ht="23.45" customHeight="1" x14ac:dyDescent="0.5">
      <c r="A9" s="3" t="s">
        <v>38</v>
      </c>
      <c r="B9" s="3" t="str">
        <f>Эксперты!C10</f>
        <v xml:space="preserve">Бакин Андрей </v>
      </c>
      <c r="C9" s="3"/>
    </row>
    <row r="10" spans="1:3" ht="23.45" customHeight="1" x14ac:dyDescent="0.5">
      <c r="A10" s="3" t="s">
        <v>39</v>
      </c>
      <c r="B10" s="3" t="str">
        <f>Эксперты!C11</f>
        <v>Андрей Фадеев</v>
      </c>
      <c r="C10" s="3"/>
    </row>
    <row r="11" spans="1:3" ht="23.45" customHeight="1" x14ac:dyDescent="0.5">
      <c r="A11" s="3" t="s">
        <v>40</v>
      </c>
      <c r="B11" s="3" t="str">
        <f>Мастера!C4</f>
        <v>Паценко Сергей</v>
      </c>
      <c r="C11" s="3"/>
    </row>
    <row r="12" spans="1:3" ht="23.45" customHeight="1" x14ac:dyDescent="0.5">
      <c r="A12" s="3" t="s">
        <v>41</v>
      </c>
      <c r="B12" s="3" t="str">
        <f>Мастера!C5</f>
        <v xml:space="preserve">Буканов Александр </v>
      </c>
      <c r="C12" s="3"/>
    </row>
    <row r="13" spans="1:3" ht="23.45" customHeight="1" x14ac:dyDescent="0.5">
      <c r="A13" s="3" t="s">
        <v>42</v>
      </c>
      <c r="B13" s="3" t="str">
        <f>Любители!C4</f>
        <v>Замыслов Евгений</v>
      </c>
      <c r="C13" s="3"/>
    </row>
    <row r="14" spans="1:3" ht="23.45" customHeight="1" x14ac:dyDescent="0.5">
      <c r="A14" s="3" t="s">
        <v>43</v>
      </c>
      <c r="B14" s="3" t="str">
        <f>Любители!C5</f>
        <v>Струтовщиков Антон</v>
      </c>
      <c r="C14" s="3"/>
    </row>
    <row r="15" spans="1:3" ht="23.45" customHeight="1" x14ac:dyDescent="0.5">
      <c r="A15" s="3" t="s">
        <v>44</v>
      </c>
      <c r="B15" s="3" t="str">
        <f>Любители!C6</f>
        <v>Митин Андрей</v>
      </c>
      <c r="C15" s="3"/>
    </row>
    <row r="16" spans="1:3" ht="23.45" customHeight="1" x14ac:dyDescent="0.5">
      <c r="A16" s="3" t="s">
        <v>45</v>
      </c>
      <c r="B16" s="3" t="str">
        <f>Любители!C7</f>
        <v>Фурсов Иван</v>
      </c>
      <c r="C16" s="3"/>
    </row>
    <row r="17" spans="1:3" ht="23.45" customHeight="1" x14ac:dyDescent="0.5">
      <c r="A17" s="3" t="s">
        <v>46</v>
      </c>
      <c r="B17" s="3" t="str">
        <f>Любители!C8</f>
        <v xml:space="preserve">Бурмистров Дмитрий </v>
      </c>
      <c r="C17" s="3"/>
    </row>
    <row r="18" spans="1:3" ht="23.45" customHeight="1" x14ac:dyDescent="0.5">
      <c r="A18" s="3" t="s">
        <v>47</v>
      </c>
      <c r="B18" s="3" t="str">
        <f>Любители!C9</f>
        <v xml:space="preserve">Кадаш Дмитрий </v>
      </c>
      <c r="C18" s="3"/>
    </row>
    <row r="19" spans="1:3" ht="23.45" customHeight="1" x14ac:dyDescent="0.5">
      <c r="A19" s="3" t="s">
        <v>48</v>
      </c>
      <c r="B19" s="3" t="str">
        <f>Любители!C10</f>
        <v>Крылатов Алексей</v>
      </c>
      <c r="C19" s="3"/>
    </row>
    <row r="20" spans="1:3" ht="23.45" customHeight="1" x14ac:dyDescent="0.5">
      <c r="A20" s="3" t="s">
        <v>49</v>
      </c>
      <c r="B20" s="3" t="str">
        <f>Любители!C11</f>
        <v>Скоболев Роман</v>
      </c>
      <c r="C20" s="3"/>
    </row>
    <row r="21" spans="1:3" ht="23.45" customHeight="1" x14ac:dyDescent="0.5">
      <c r="A21" s="3" t="s">
        <v>50</v>
      </c>
      <c r="B21" s="3" t="str">
        <f>Любители!C12</f>
        <v>Лоцманов Александр</v>
      </c>
      <c r="C21" s="3"/>
    </row>
    <row r="22" spans="1:3" ht="23.45" customHeight="1" x14ac:dyDescent="0.5">
      <c r="A22" s="3" t="s">
        <v>51</v>
      </c>
      <c r="B22" s="3" t="str">
        <f>Любители!C13</f>
        <v>Маринин Роман</v>
      </c>
      <c r="C22" s="3"/>
    </row>
    <row r="23" spans="1:3" ht="23.45" customHeight="1" x14ac:dyDescent="0.5">
      <c r="A23" s="3" t="s">
        <v>52</v>
      </c>
      <c r="B23" s="3" t="str">
        <f>Девушки!C4</f>
        <v>Ламзилова Любовь</v>
      </c>
      <c r="C23" s="3"/>
    </row>
    <row r="24" spans="1:3" ht="23.45" customHeight="1" x14ac:dyDescent="0.5">
      <c r="A24" s="3" t="s">
        <v>53</v>
      </c>
      <c r="B24" s="3" t="str">
        <f>Девушки!C5</f>
        <v xml:space="preserve">Власова Надежда </v>
      </c>
      <c r="C24" s="3"/>
    </row>
    <row r="25" spans="1:3" ht="23.45" customHeight="1" x14ac:dyDescent="0.5">
      <c r="A25" s="3" t="s">
        <v>54</v>
      </c>
      <c r="B25" s="3" t="str">
        <f>Мастера!C6</f>
        <v>Додонов Алексей</v>
      </c>
      <c r="C25" s="3"/>
    </row>
    <row r="26" spans="1:3" ht="23.45" customHeight="1" x14ac:dyDescent="0.5">
      <c r="A26" s="3" t="s">
        <v>55</v>
      </c>
      <c r="B26" s="3" t="str">
        <f>Мастера!C7</f>
        <v xml:space="preserve">Космынин Алексей </v>
      </c>
      <c r="C26" s="3"/>
    </row>
    <row r="27" spans="1:3" ht="23.45" customHeight="1" x14ac:dyDescent="0.5">
      <c r="A27" s="3" t="s">
        <v>56</v>
      </c>
      <c r="B27" s="3" t="str">
        <f>Любители!C14</f>
        <v>Дьяков Максим</v>
      </c>
      <c r="C27" s="3"/>
    </row>
    <row r="28" spans="1:3" ht="23.45" customHeight="1" x14ac:dyDescent="0.5">
      <c r="A28" s="3" t="s">
        <v>57</v>
      </c>
      <c r="B28" s="3" t="str">
        <f>Мастера!C8</f>
        <v xml:space="preserve">Дудко Юрий </v>
      </c>
      <c r="C28" s="3"/>
    </row>
    <row r="29" spans="1:3" ht="23.45" customHeight="1" x14ac:dyDescent="0.5">
      <c r="A29" s="3" t="s">
        <v>58</v>
      </c>
      <c r="B29" s="3"/>
      <c r="C29" s="3"/>
    </row>
    <row r="30" spans="1:3" ht="23.45" customHeight="1" x14ac:dyDescent="0.5">
      <c r="A30" s="3" t="s">
        <v>59</v>
      </c>
      <c r="B30" s="3"/>
      <c r="C30" s="3"/>
    </row>
    <row r="31" spans="1:3" ht="23.45" customHeight="1" x14ac:dyDescent="0.5">
      <c r="A31" s="3" t="s">
        <v>60</v>
      </c>
      <c r="B31" s="3"/>
      <c r="C31" s="3"/>
    </row>
    <row r="32" spans="1:3" ht="23.45" customHeight="1" x14ac:dyDescent="0.5">
      <c r="A32" s="3" t="s">
        <v>61</v>
      </c>
      <c r="B32" s="3"/>
      <c r="C32" s="3"/>
    </row>
    <row r="33" spans="1:3" ht="23.45" customHeight="1" x14ac:dyDescent="0.5">
      <c r="A33" s="3" t="s">
        <v>62</v>
      </c>
      <c r="B33" s="3"/>
      <c r="C33" s="3"/>
    </row>
    <row r="34" spans="1:3" ht="23.45" customHeight="1" x14ac:dyDescent="0.5">
      <c r="A34" s="3" t="s">
        <v>63</v>
      </c>
      <c r="B34" s="3"/>
      <c r="C34" s="3"/>
    </row>
    <row r="35" spans="1:3" ht="23.45" customHeight="1" x14ac:dyDescent="0.5">
      <c r="A35" s="3" t="s">
        <v>64</v>
      </c>
      <c r="B35" s="3"/>
      <c r="C35" s="3"/>
    </row>
    <row r="36" spans="1:3" x14ac:dyDescent="0.5">
      <c r="A36" s="157">
        <v>41455</v>
      </c>
      <c r="B36" s="158"/>
      <c r="C36" s="159" t="s">
        <v>31</v>
      </c>
    </row>
    <row r="37" spans="1:3" x14ac:dyDescent="0.5">
      <c r="A37" s="155" t="s">
        <v>133</v>
      </c>
      <c r="B37" s="156"/>
      <c r="C37" s="159"/>
    </row>
    <row r="38" spans="1:3" x14ac:dyDescent="0.5">
      <c r="A38" s="3" t="s">
        <v>97</v>
      </c>
      <c r="B38" s="3"/>
      <c r="C38" s="3"/>
    </row>
    <row r="39" spans="1:3" x14ac:dyDescent="0.5">
      <c r="A39" s="3" t="s">
        <v>98</v>
      </c>
      <c r="B39" s="3"/>
      <c r="C39" s="3"/>
    </row>
    <row r="40" spans="1:3" x14ac:dyDescent="0.5">
      <c r="A40" s="3" t="s">
        <v>99</v>
      </c>
      <c r="B40" s="3"/>
      <c r="C40" s="3"/>
    </row>
    <row r="41" spans="1:3" x14ac:dyDescent="0.5">
      <c r="A41" s="3" t="s">
        <v>21</v>
      </c>
      <c r="B41" s="3"/>
      <c r="C41" s="3"/>
    </row>
    <row r="42" spans="1:3" x14ac:dyDescent="0.5">
      <c r="A42" s="3" t="s">
        <v>22</v>
      </c>
      <c r="B42" s="3"/>
      <c r="C42" s="3"/>
    </row>
    <row r="43" spans="1:3" x14ac:dyDescent="0.5">
      <c r="A43" s="3" t="s">
        <v>100</v>
      </c>
      <c r="B43" s="3"/>
      <c r="C43" s="3"/>
    </row>
    <row r="44" spans="1:3" x14ac:dyDescent="0.5">
      <c r="A44" s="3" t="s">
        <v>101</v>
      </c>
      <c r="B44" s="3"/>
      <c r="C44" s="3"/>
    </row>
    <row r="45" spans="1:3" x14ac:dyDescent="0.5">
      <c r="A45" s="3" t="s">
        <v>102</v>
      </c>
      <c r="B45" s="3"/>
      <c r="C45" s="3"/>
    </row>
    <row r="46" spans="1:3" x14ac:dyDescent="0.5">
      <c r="A46" s="3" t="s">
        <v>103</v>
      </c>
      <c r="B46" s="3"/>
      <c r="C46" s="3"/>
    </row>
    <row r="47" spans="1:3" x14ac:dyDescent="0.5">
      <c r="A47" s="3" t="s">
        <v>104</v>
      </c>
      <c r="B47" s="3"/>
      <c r="C47" s="3"/>
    </row>
    <row r="48" spans="1:3" x14ac:dyDescent="0.5">
      <c r="A48" s="3" t="s">
        <v>105</v>
      </c>
      <c r="B48" s="3"/>
      <c r="C48" s="3"/>
    </row>
    <row r="49" spans="1:3" x14ac:dyDescent="0.5">
      <c r="A49" s="3" t="s">
        <v>106</v>
      </c>
      <c r="B49" s="3"/>
      <c r="C49" s="3"/>
    </row>
    <row r="50" spans="1:3" x14ac:dyDescent="0.5">
      <c r="A50" s="3" t="s">
        <v>107</v>
      </c>
      <c r="B50" s="3"/>
      <c r="C50" s="3"/>
    </row>
    <row r="51" spans="1:3" x14ac:dyDescent="0.5">
      <c r="A51" s="3" t="s">
        <v>108</v>
      </c>
      <c r="B51" s="3"/>
      <c r="C51" s="3"/>
    </row>
    <row r="52" spans="1:3" x14ac:dyDescent="0.5">
      <c r="A52" s="3" t="s">
        <v>109</v>
      </c>
      <c r="B52" s="3"/>
      <c r="C52" s="3"/>
    </row>
    <row r="53" spans="1:3" x14ac:dyDescent="0.5">
      <c r="A53" s="3" t="s">
        <v>110</v>
      </c>
      <c r="B53" s="3"/>
      <c r="C53" s="3"/>
    </row>
    <row r="54" spans="1:3" x14ac:dyDescent="0.5">
      <c r="A54" s="3" t="s">
        <v>111</v>
      </c>
      <c r="B54" s="3"/>
      <c r="C54" s="3"/>
    </row>
    <row r="55" spans="1:3" x14ac:dyDescent="0.5">
      <c r="A55" s="3" t="s">
        <v>112</v>
      </c>
      <c r="B55" s="3"/>
      <c r="C55" s="3"/>
    </row>
    <row r="56" spans="1:3" x14ac:dyDescent="0.5">
      <c r="A56" s="3" t="s">
        <v>113</v>
      </c>
      <c r="B56" s="3"/>
      <c r="C56" s="3"/>
    </row>
    <row r="57" spans="1:3" x14ac:dyDescent="0.5">
      <c r="A57" s="3" t="s">
        <v>114</v>
      </c>
      <c r="B57" s="3"/>
      <c r="C57" s="3"/>
    </row>
    <row r="58" spans="1:3" x14ac:dyDescent="0.5">
      <c r="A58" s="3" t="s">
        <v>115</v>
      </c>
      <c r="B58" s="3"/>
      <c r="C58" s="3"/>
    </row>
    <row r="59" spans="1:3" x14ac:dyDescent="0.5">
      <c r="A59" s="3" t="s">
        <v>116</v>
      </c>
      <c r="B59" s="3"/>
      <c r="C59" s="3"/>
    </row>
    <row r="60" spans="1:3" x14ac:dyDescent="0.5">
      <c r="A60" s="3" t="s">
        <v>117</v>
      </c>
      <c r="B60" s="3"/>
      <c r="C60" s="3"/>
    </row>
    <row r="61" spans="1:3" x14ac:dyDescent="0.5">
      <c r="A61" s="3" t="s">
        <v>118</v>
      </c>
      <c r="B61" s="3"/>
      <c r="C61" s="3"/>
    </row>
    <row r="62" spans="1:3" x14ac:dyDescent="0.5">
      <c r="A62" s="3" t="s">
        <v>119</v>
      </c>
      <c r="B62" s="3"/>
      <c r="C62" s="3"/>
    </row>
    <row r="63" spans="1:3" x14ac:dyDescent="0.5">
      <c r="A63" s="3" t="s">
        <v>120</v>
      </c>
      <c r="B63" s="3"/>
      <c r="C63" s="3"/>
    </row>
    <row r="64" spans="1:3" x14ac:dyDescent="0.5">
      <c r="A64" s="3" t="s">
        <v>121</v>
      </c>
      <c r="B64" s="3"/>
      <c r="C64" s="3"/>
    </row>
    <row r="65" spans="1:3" x14ac:dyDescent="0.5">
      <c r="A65" s="3" t="s">
        <v>122</v>
      </c>
      <c r="B65" s="3"/>
      <c r="C65" s="3"/>
    </row>
    <row r="66" spans="1:3" x14ac:dyDescent="0.5">
      <c r="A66" s="3" t="s">
        <v>123</v>
      </c>
      <c r="B66" s="3"/>
      <c r="C66" s="3"/>
    </row>
    <row r="67" spans="1:3" x14ac:dyDescent="0.5">
      <c r="A67" s="3" t="s">
        <v>124</v>
      </c>
      <c r="B67" s="3"/>
      <c r="C67" s="3"/>
    </row>
    <row r="68" spans="1:3" x14ac:dyDescent="0.5">
      <c r="A68" s="3" t="s">
        <v>125</v>
      </c>
      <c r="B68" s="3"/>
      <c r="C68" s="3"/>
    </row>
    <row r="69" spans="1:3" x14ac:dyDescent="0.5">
      <c r="A69" s="3" t="s">
        <v>126</v>
      </c>
      <c r="B69" s="3"/>
      <c r="C69" s="3"/>
    </row>
    <row r="70" spans="1:3" x14ac:dyDescent="0.5">
      <c r="A70" s="3" t="s">
        <v>127</v>
      </c>
      <c r="B70" s="3"/>
      <c r="C70" s="3"/>
    </row>
  </sheetData>
  <mergeCells count="6">
    <mergeCell ref="A37:B37"/>
    <mergeCell ref="A36:B36"/>
    <mergeCell ref="C36:C37"/>
    <mergeCell ref="C1:C2"/>
    <mergeCell ref="A1:B1"/>
    <mergeCell ref="A2:B2"/>
  </mergeCells>
  <pageMargins left="0.70866141732283472" right="0.70866141732283472" top="0.19685039370078741" bottom="0.35433070866141736" header="0.19685039370078741" footer="0"/>
  <pageSetup paperSize="9" fitToHeight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E69"/>
  <sheetViews>
    <sheetView topLeftCell="A13" zoomScaleNormal="100" workbookViewId="0">
      <selection activeCell="L68" sqref="L68"/>
    </sheetView>
  </sheetViews>
  <sheetFormatPr defaultRowHeight="21" x14ac:dyDescent="0.5"/>
  <cols>
    <col min="1" max="1" width="4.140625" style="1" customWidth="1"/>
    <col min="2" max="2" width="9.140625" style="1"/>
    <col min="3" max="5" width="12.7109375" style="1" customWidth="1"/>
    <col min="6" max="16384" width="9.140625" style="1"/>
  </cols>
  <sheetData>
    <row r="1" spans="1:5" x14ac:dyDescent="0.5">
      <c r="A1" s="162" t="s">
        <v>132</v>
      </c>
      <c r="B1" s="163"/>
      <c r="C1" s="163"/>
      <c r="D1" s="163"/>
      <c r="E1" s="163"/>
    </row>
    <row r="2" spans="1:5" x14ac:dyDescent="0.5">
      <c r="A2" s="163"/>
      <c r="B2" s="163"/>
      <c r="C2" s="163"/>
      <c r="D2" s="163"/>
      <c r="E2" s="163"/>
    </row>
    <row r="3" spans="1:5" ht="21.75" thickBot="1" x14ac:dyDescent="0.55000000000000004">
      <c r="A3" s="1" t="s">
        <v>91</v>
      </c>
      <c r="E3" s="52" t="s">
        <v>96</v>
      </c>
    </row>
    <row r="4" spans="1:5" s="2" customFormat="1" x14ac:dyDescent="0.25">
      <c r="A4" s="160" t="s">
        <v>87</v>
      </c>
      <c r="B4" s="161"/>
      <c r="C4" s="49" t="s">
        <v>89</v>
      </c>
      <c r="D4" s="49" t="s">
        <v>90</v>
      </c>
      <c r="E4" s="49" t="s">
        <v>92</v>
      </c>
    </row>
    <row r="5" spans="1:5" x14ac:dyDescent="0.5">
      <c r="A5" s="45" t="s">
        <v>88</v>
      </c>
      <c r="B5" s="46"/>
      <c r="C5" s="50"/>
      <c r="D5" s="50"/>
      <c r="E5" s="50"/>
    </row>
    <row r="6" spans="1:5" x14ac:dyDescent="0.5">
      <c r="A6" s="45" t="s">
        <v>88</v>
      </c>
      <c r="B6" s="46"/>
      <c r="C6" s="50"/>
      <c r="D6" s="50"/>
      <c r="E6" s="50"/>
    </row>
    <row r="7" spans="1:5" x14ac:dyDescent="0.5">
      <c r="A7" s="45" t="s">
        <v>88</v>
      </c>
      <c r="B7" s="46"/>
      <c r="C7" s="50"/>
      <c r="D7" s="50"/>
      <c r="E7" s="50"/>
    </row>
    <row r="8" spans="1:5" x14ac:dyDescent="0.5">
      <c r="A8" s="45" t="s">
        <v>88</v>
      </c>
      <c r="B8" s="46"/>
      <c r="C8" s="50"/>
      <c r="D8" s="50"/>
      <c r="E8" s="50"/>
    </row>
    <row r="9" spans="1:5" x14ac:dyDescent="0.5">
      <c r="A9" s="45" t="s">
        <v>88</v>
      </c>
      <c r="B9" s="46"/>
      <c r="C9" s="50"/>
      <c r="D9" s="50"/>
      <c r="E9" s="50"/>
    </row>
    <row r="10" spans="1:5" x14ac:dyDescent="0.5">
      <c r="A10" s="45" t="s">
        <v>88</v>
      </c>
      <c r="B10" s="46"/>
      <c r="C10" s="50"/>
      <c r="D10" s="50"/>
      <c r="E10" s="50"/>
    </row>
    <row r="11" spans="1:5" x14ac:dyDescent="0.5">
      <c r="A11" s="45" t="s">
        <v>88</v>
      </c>
      <c r="B11" s="46"/>
      <c r="C11" s="50"/>
      <c r="D11" s="50"/>
      <c r="E11" s="50"/>
    </row>
    <row r="12" spans="1:5" x14ac:dyDescent="0.5">
      <c r="A12" s="45" t="s">
        <v>88</v>
      </c>
      <c r="B12" s="46"/>
      <c r="C12" s="50"/>
      <c r="D12" s="50"/>
      <c r="E12" s="50"/>
    </row>
    <row r="13" spans="1:5" x14ac:dyDescent="0.5">
      <c r="A13" s="45" t="s">
        <v>88</v>
      </c>
      <c r="B13" s="46"/>
      <c r="C13" s="50"/>
      <c r="D13" s="50"/>
      <c r="E13" s="50"/>
    </row>
    <row r="14" spans="1:5" x14ac:dyDescent="0.5">
      <c r="A14" s="45" t="s">
        <v>88</v>
      </c>
      <c r="B14" s="46"/>
      <c r="C14" s="50"/>
      <c r="D14" s="50"/>
      <c r="E14" s="50"/>
    </row>
    <row r="15" spans="1:5" x14ac:dyDescent="0.5">
      <c r="A15" s="45" t="s">
        <v>88</v>
      </c>
      <c r="B15" s="46"/>
      <c r="C15" s="50"/>
      <c r="D15" s="50"/>
      <c r="E15" s="50"/>
    </row>
    <row r="16" spans="1:5" x14ac:dyDescent="0.5">
      <c r="A16" s="45" t="s">
        <v>88</v>
      </c>
      <c r="B16" s="46"/>
      <c r="C16" s="50"/>
      <c r="D16" s="50"/>
      <c r="E16" s="50"/>
    </row>
    <row r="17" spans="1:5" x14ac:dyDescent="0.5">
      <c r="A17" s="45" t="s">
        <v>88</v>
      </c>
      <c r="B17" s="46"/>
      <c r="C17" s="50"/>
      <c r="D17" s="50"/>
      <c r="E17" s="50"/>
    </row>
    <row r="18" spans="1:5" x14ac:dyDescent="0.5">
      <c r="A18" s="45" t="s">
        <v>88</v>
      </c>
      <c r="B18" s="46"/>
      <c r="C18" s="50"/>
      <c r="D18" s="50"/>
      <c r="E18" s="50"/>
    </row>
    <row r="19" spans="1:5" x14ac:dyDescent="0.5">
      <c r="A19" s="45" t="s">
        <v>88</v>
      </c>
      <c r="B19" s="46"/>
      <c r="C19" s="50"/>
      <c r="D19" s="50"/>
      <c r="E19" s="50"/>
    </row>
    <row r="20" spans="1:5" x14ac:dyDescent="0.5">
      <c r="A20" s="45" t="s">
        <v>88</v>
      </c>
      <c r="B20" s="46"/>
      <c r="C20" s="50"/>
      <c r="D20" s="50"/>
      <c r="E20" s="50"/>
    </row>
    <row r="21" spans="1:5" x14ac:dyDescent="0.5">
      <c r="A21" s="45" t="s">
        <v>88</v>
      </c>
      <c r="B21" s="46"/>
      <c r="C21" s="50"/>
      <c r="D21" s="50"/>
      <c r="E21" s="50"/>
    </row>
    <row r="22" spans="1:5" x14ac:dyDescent="0.5">
      <c r="A22" s="45" t="s">
        <v>88</v>
      </c>
      <c r="B22" s="46"/>
      <c r="C22" s="50"/>
      <c r="D22" s="50"/>
      <c r="E22" s="50"/>
    </row>
    <row r="23" spans="1:5" x14ac:dyDescent="0.5">
      <c r="A23" s="45" t="s">
        <v>88</v>
      </c>
      <c r="B23" s="46"/>
      <c r="C23" s="50"/>
      <c r="D23" s="50"/>
      <c r="E23" s="50"/>
    </row>
    <row r="24" spans="1:5" x14ac:dyDescent="0.5">
      <c r="A24" s="45" t="s">
        <v>88</v>
      </c>
      <c r="B24" s="46"/>
      <c r="C24" s="50"/>
      <c r="D24" s="50"/>
      <c r="E24" s="50"/>
    </row>
    <row r="25" spans="1:5" x14ac:dyDescent="0.5">
      <c r="A25" s="45" t="s">
        <v>88</v>
      </c>
      <c r="B25" s="46"/>
      <c r="C25" s="50"/>
      <c r="D25" s="50"/>
      <c r="E25" s="50"/>
    </row>
    <row r="26" spans="1:5" x14ac:dyDescent="0.5">
      <c r="A26" s="45" t="s">
        <v>88</v>
      </c>
      <c r="B26" s="46"/>
      <c r="C26" s="50"/>
      <c r="D26" s="50"/>
      <c r="E26" s="50"/>
    </row>
    <row r="27" spans="1:5" x14ac:dyDescent="0.5">
      <c r="A27" s="45" t="s">
        <v>88</v>
      </c>
      <c r="B27" s="46"/>
      <c r="C27" s="50"/>
      <c r="D27" s="50"/>
      <c r="E27" s="50"/>
    </row>
    <row r="28" spans="1:5" x14ac:dyDescent="0.5">
      <c r="A28" s="45" t="s">
        <v>88</v>
      </c>
      <c r="B28" s="46"/>
      <c r="C28" s="50"/>
      <c r="D28" s="50"/>
      <c r="E28" s="50"/>
    </row>
    <row r="29" spans="1:5" x14ac:dyDescent="0.5">
      <c r="A29" s="45" t="s">
        <v>88</v>
      </c>
      <c r="B29" s="46"/>
      <c r="C29" s="50"/>
      <c r="D29" s="50"/>
      <c r="E29" s="50"/>
    </row>
    <row r="30" spans="1:5" x14ac:dyDescent="0.5">
      <c r="A30" s="45" t="s">
        <v>88</v>
      </c>
      <c r="B30" s="46"/>
      <c r="C30" s="50"/>
      <c r="D30" s="50"/>
      <c r="E30" s="50"/>
    </row>
    <row r="31" spans="1:5" x14ac:dyDescent="0.5">
      <c r="A31" s="45" t="s">
        <v>88</v>
      </c>
      <c r="B31" s="46"/>
      <c r="C31" s="50"/>
      <c r="D31" s="50"/>
      <c r="E31" s="50"/>
    </row>
    <row r="32" spans="1:5" x14ac:dyDescent="0.5">
      <c r="A32" s="45" t="s">
        <v>88</v>
      </c>
      <c r="B32" s="46"/>
      <c r="C32" s="50"/>
      <c r="D32" s="50"/>
      <c r="E32" s="50"/>
    </row>
    <row r="33" spans="1:5" x14ac:dyDescent="0.5">
      <c r="A33" s="45" t="s">
        <v>88</v>
      </c>
      <c r="B33" s="46"/>
      <c r="C33" s="50"/>
      <c r="D33" s="50"/>
      <c r="E33" s="50"/>
    </row>
    <row r="34" spans="1:5" x14ac:dyDescent="0.5">
      <c r="A34" s="45" t="s">
        <v>88</v>
      </c>
      <c r="B34" s="46"/>
      <c r="C34" s="50"/>
      <c r="D34" s="50"/>
      <c r="E34" s="50"/>
    </row>
    <row r="35" spans="1:5" x14ac:dyDescent="0.5">
      <c r="A35" s="45" t="s">
        <v>88</v>
      </c>
      <c r="B35" s="46"/>
      <c r="C35" s="50"/>
      <c r="D35" s="50"/>
      <c r="E35" s="50"/>
    </row>
    <row r="36" spans="1:5" x14ac:dyDescent="0.5">
      <c r="A36" s="45" t="s">
        <v>88</v>
      </c>
      <c r="B36" s="46"/>
      <c r="C36" s="50"/>
      <c r="D36" s="50"/>
      <c r="E36" s="50"/>
    </row>
    <row r="37" spans="1:5" x14ac:dyDescent="0.5">
      <c r="A37" s="45" t="s">
        <v>88</v>
      </c>
      <c r="B37" s="46"/>
      <c r="C37" s="50"/>
      <c r="D37" s="50"/>
      <c r="E37" s="50"/>
    </row>
    <row r="38" spans="1:5" x14ac:dyDescent="0.5">
      <c r="A38" s="45" t="s">
        <v>88</v>
      </c>
      <c r="B38" s="46"/>
      <c r="C38" s="50"/>
      <c r="D38" s="50"/>
      <c r="E38" s="50"/>
    </row>
    <row r="39" spans="1:5" x14ac:dyDescent="0.5">
      <c r="A39" s="45" t="s">
        <v>88</v>
      </c>
      <c r="B39" s="46"/>
      <c r="C39" s="50"/>
      <c r="D39" s="50"/>
      <c r="E39" s="50"/>
    </row>
    <row r="40" spans="1:5" x14ac:dyDescent="0.5">
      <c r="A40" s="45" t="s">
        <v>88</v>
      </c>
      <c r="B40" s="46"/>
      <c r="C40" s="50"/>
      <c r="D40" s="50"/>
      <c r="E40" s="50"/>
    </row>
    <row r="41" spans="1:5" x14ac:dyDescent="0.5">
      <c r="A41" s="45" t="s">
        <v>88</v>
      </c>
      <c r="B41" s="46"/>
      <c r="C41" s="50"/>
      <c r="D41" s="50"/>
      <c r="E41" s="50"/>
    </row>
    <row r="42" spans="1:5" x14ac:dyDescent="0.5">
      <c r="A42" s="45" t="s">
        <v>88</v>
      </c>
      <c r="B42" s="46"/>
      <c r="C42" s="50"/>
      <c r="D42" s="50"/>
      <c r="E42" s="50"/>
    </row>
    <row r="43" spans="1:5" x14ac:dyDescent="0.5">
      <c r="A43" s="45" t="s">
        <v>88</v>
      </c>
      <c r="B43" s="46"/>
      <c r="C43" s="50"/>
      <c r="D43" s="50"/>
      <c r="E43" s="50"/>
    </row>
    <row r="44" spans="1:5" x14ac:dyDescent="0.5">
      <c r="A44" s="45" t="s">
        <v>88</v>
      </c>
      <c r="B44" s="46"/>
      <c r="C44" s="50"/>
      <c r="D44" s="50"/>
      <c r="E44" s="50"/>
    </row>
    <row r="45" spans="1:5" x14ac:dyDescent="0.5">
      <c r="A45" s="45" t="s">
        <v>88</v>
      </c>
      <c r="B45" s="46"/>
      <c r="C45" s="50"/>
      <c r="D45" s="50"/>
      <c r="E45" s="50"/>
    </row>
    <row r="46" spans="1:5" x14ac:dyDescent="0.5">
      <c r="A46" s="45" t="s">
        <v>88</v>
      </c>
      <c r="B46" s="46"/>
      <c r="C46" s="50"/>
      <c r="D46" s="50"/>
      <c r="E46" s="50"/>
    </row>
    <row r="47" spans="1:5" x14ac:dyDescent="0.5">
      <c r="A47" s="45" t="s">
        <v>88</v>
      </c>
      <c r="B47" s="46"/>
      <c r="C47" s="50"/>
      <c r="D47" s="50"/>
      <c r="E47" s="50"/>
    </row>
    <row r="48" spans="1:5" x14ac:dyDescent="0.5">
      <c r="A48" s="45" t="s">
        <v>88</v>
      </c>
      <c r="B48" s="46"/>
      <c r="C48" s="50"/>
      <c r="D48" s="50"/>
      <c r="E48" s="50"/>
    </row>
    <row r="49" spans="1:5" x14ac:dyDescent="0.5">
      <c r="A49" s="45" t="s">
        <v>88</v>
      </c>
      <c r="B49" s="46"/>
      <c r="C49" s="50"/>
      <c r="D49" s="50"/>
      <c r="E49" s="50"/>
    </row>
    <row r="50" spans="1:5" x14ac:dyDescent="0.5">
      <c r="A50" s="45" t="s">
        <v>88</v>
      </c>
      <c r="B50" s="46"/>
      <c r="C50" s="50"/>
      <c r="D50" s="50"/>
      <c r="E50" s="50"/>
    </row>
    <row r="51" spans="1:5" x14ac:dyDescent="0.5">
      <c r="A51" s="45" t="s">
        <v>88</v>
      </c>
      <c r="B51" s="46"/>
      <c r="C51" s="50"/>
      <c r="D51" s="50"/>
      <c r="E51" s="50"/>
    </row>
    <row r="52" spans="1:5" x14ac:dyDescent="0.5">
      <c r="A52" s="45" t="s">
        <v>88</v>
      </c>
      <c r="B52" s="46"/>
      <c r="C52" s="50"/>
      <c r="D52" s="50"/>
      <c r="E52" s="50"/>
    </row>
    <row r="53" spans="1:5" x14ac:dyDescent="0.5">
      <c r="A53" s="45" t="s">
        <v>88</v>
      </c>
      <c r="B53" s="46"/>
      <c r="C53" s="50"/>
      <c r="D53" s="50"/>
      <c r="E53" s="50"/>
    </row>
    <row r="54" spans="1:5" x14ac:dyDescent="0.5">
      <c r="A54" s="45" t="s">
        <v>88</v>
      </c>
      <c r="B54" s="46"/>
      <c r="C54" s="50"/>
      <c r="D54" s="50"/>
      <c r="E54" s="50"/>
    </row>
    <row r="55" spans="1:5" x14ac:dyDescent="0.5">
      <c r="A55" s="45" t="s">
        <v>88</v>
      </c>
      <c r="B55" s="46"/>
      <c r="C55" s="50"/>
      <c r="D55" s="50"/>
      <c r="E55" s="50"/>
    </row>
    <row r="56" spans="1:5" x14ac:dyDescent="0.5">
      <c r="A56" s="45" t="s">
        <v>88</v>
      </c>
      <c r="B56" s="46"/>
      <c r="C56" s="50"/>
      <c r="D56" s="50"/>
      <c r="E56" s="50"/>
    </row>
    <row r="57" spans="1:5" x14ac:dyDescent="0.5">
      <c r="A57" s="45" t="s">
        <v>88</v>
      </c>
      <c r="B57" s="46"/>
      <c r="C57" s="50"/>
      <c r="D57" s="50"/>
      <c r="E57" s="50"/>
    </row>
    <row r="58" spans="1:5" x14ac:dyDescent="0.5">
      <c r="A58" s="45" t="s">
        <v>88</v>
      </c>
      <c r="B58" s="46"/>
      <c r="C58" s="50"/>
      <c r="D58" s="50"/>
      <c r="E58" s="50"/>
    </row>
    <row r="59" spans="1:5" x14ac:dyDescent="0.5">
      <c r="A59" s="45" t="s">
        <v>88</v>
      </c>
      <c r="B59" s="46"/>
      <c r="C59" s="50"/>
      <c r="D59" s="50"/>
      <c r="E59" s="50"/>
    </row>
    <row r="60" spans="1:5" x14ac:dyDescent="0.5">
      <c r="A60" s="45" t="s">
        <v>88</v>
      </c>
      <c r="B60" s="46"/>
      <c r="C60" s="50"/>
      <c r="D60" s="50"/>
      <c r="E60" s="50"/>
    </row>
    <row r="61" spans="1:5" x14ac:dyDescent="0.5">
      <c r="A61" s="45" t="s">
        <v>88</v>
      </c>
      <c r="B61" s="46"/>
      <c r="C61" s="50"/>
      <c r="D61" s="50"/>
      <c r="E61" s="50"/>
    </row>
    <row r="62" spans="1:5" x14ac:dyDescent="0.5">
      <c r="A62" s="45" t="s">
        <v>88</v>
      </c>
      <c r="B62" s="46"/>
      <c r="C62" s="50"/>
      <c r="D62" s="50"/>
      <c r="E62" s="50"/>
    </row>
    <row r="63" spans="1:5" x14ac:dyDescent="0.5">
      <c r="A63" s="45" t="s">
        <v>88</v>
      </c>
      <c r="B63" s="46"/>
      <c r="C63" s="50"/>
      <c r="D63" s="50"/>
      <c r="E63" s="50"/>
    </row>
    <row r="64" spans="1:5" x14ac:dyDescent="0.5">
      <c r="A64" s="45" t="s">
        <v>88</v>
      </c>
      <c r="B64" s="46"/>
      <c r="C64" s="50"/>
      <c r="D64" s="50"/>
      <c r="E64" s="50"/>
    </row>
    <row r="65" spans="1:5" ht="21.75" thickBot="1" x14ac:dyDescent="0.55000000000000004">
      <c r="A65" s="47" t="s">
        <v>88</v>
      </c>
      <c r="B65" s="48"/>
      <c r="C65" s="51"/>
      <c r="D65" s="51"/>
      <c r="E65" s="51"/>
    </row>
    <row r="66" spans="1:5" x14ac:dyDescent="0.5">
      <c r="A66" s="53"/>
      <c r="B66" s="53"/>
      <c r="C66" s="53"/>
      <c r="D66" s="53"/>
      <c r="E66" s="53"/>
    </row>
    <row r="67" spans="1:5" x14ac:dyDescent="0.5">
      <c r="A67" s="52" t="s">
        <v>93</v>
      </c>
      <c r="E67" s="52" t="s">
        <v>95</v>
      </c>
    </row>
    <row r="68" spans="1:5" x14ac:dyDescent="0.5">
      <c r="A68" s="52" t="s">
        <v>93</v>
      </c>
      <c r="E68" s="52" t="s">
        <v>95</v>
      </c>
    </row>
    <row r="69" spans="1:5" x14ac:dyDescent="0.5">
      <c r="A69" s="52" t="s">
        <v>94</v>
      </c>
      <c r="E69" s="52" t="s">
        <v>95</v>
      </c>
    </row>
  </sheetData>
  <mergeCells count="2">
    <mergeCell ref="A4:B4"/>
    <mergeCell ref="A1:E2"/>
  </mergeCells>
  <pageMargins left="0.70866141732283472" right="0.70866141732283472" top="0.39370078740157483" bottom="0.39370078740157483" header="0.31496062992125984" footer="0.31496062992125984"/>
  <pageSetup paperSize="9" scale="165" fitToHeight="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0"/>
  <sheetViews>
    <sheetView workbookViewId="0">
      <selection activeCell="P4" sqref="P4"/>
    </sheetView>
  </sheetViews>
  <sheetFormatPr defaultRowHeight="15" x14ac:dyDescent="0.25"/>
  <sheetData>
    <row r="1" spans="1:21" ht="27.75" x14ac:dyDescent="0.25">
      <c r="A1" s="164" t="s">
        <v>69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</row>
    <row r="4" spans="1:21" s="1" customFormat="1" ht="21" x14ac:dyDescent="0.5">
      <c r="B4" s="1" t="s">
        <v>68</v>
      </c>
      <c r="E4" s="1" t="s">
        <v>26</v>
      </c>
      <c r="F4" s="2"/>
      <c r="I4" s="44"/>
      <c r="P4" s="1" t="s">
        <v>24</v>
      </c>
      <c r="U4" s="2"/>
    </row>
    <row r="5" spans="1:21" s="1" customFormat="1" ht="21" x14ac:dyDescent="0.5">
      <c r="F5" s="2"/>
      <c r="P5" s="1" t="s">
        <v>25</v>
      </c>
      <c r="U5" s="2"/>
    </row>
    <row r="109" spans="2:21" s="1" customFormat="1" ht="21" x14ac:dyDescent="0.5">
      <c r="B109" s="1" t="s">
        <v>68</v>
      </c>
      <c r="E109" s="1" t="s">
        <v>26</v>
      </c>
      <c r="F109" s="2"/>
      <c r="I109" s="44"/>
      <c r="P109" s="1" t="s">
        <v>24</v>
      </c>
      <c r="U109" s="2"/>
    </row>
    <row r="110" spans="2:21" s="1" customFormat="1" ht="21" x14ac:dyDescent="0.5">
      <c r="F110" s="2"/>
      <c r="P110" s="1" t="s">
        <v>25</v>
      </c>
      <c r="U110" s="2"/>
    </row>
  </sheetData>
  <mergeCells count="1">
    <mergeCell ref="A1:U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</sheetPr>
  <dimension ref="A1"/>
  <sheetViews>
    <sheetView workbookViewId="0">
      <selection activeCell="J32" sqref="J3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4</vt:i4>
      </vt:variant>
    </vt:vector>
  </HeadingPairs>
  <TitlesOfParts>
    <vt:vector size="14" baseType="lpstr">
      <vt:lpstr>Мастера</vt:lpstr>
      <vt:lpstr>Эксперты</vt:lpstr>
      <vt:lpstr>Любители</vt:lpstr>
      <vt:lpstr>Девушки</vt:lpstr>
      <vt:lpstr>Общий Зачет</vt:lpstr>
      <vt:lpstr>Список участников</vt:lpstr>
      <vt:lpstr>чек лист</vt:lpstr>
      <vt:lpstr>Лист1</vt:lpstr>
      <vt:lpstr>Лист награждения</vt:lpstr>
      <vt:lpstr>Лист судей и комисаров</vt:lpstr>
      <vt:lpstr>Девушки!Область_печати</vt:lpstr>
      <vt:lpstr>Любители!Область_печати</vt:lpstr>
      <vt:lpstr>'Общий Зачет'!Область_печати</vt:lpstr>
      <vt:lpstr>Эксперты!Область_печати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2013-07-02T19:52:26Z</dcterms:modified>
</cp:coreProperties>
</file>