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tabRatio="500"/>
  </bookViews>
  <sheets>
    <sheet name="Табель мер" sheetId="1" r:id="rId1"/>
    <sheet name="Измерения" sheetId="2" r:id="rId2"/>
  </sheets>
  <definedNames>
    <definedName name="_FilterDatabase_0" localSheetId="0">'Табель мер'!$A$5:$AE$5</definedName>
    <definedName name="_xlnm._FilterDatabase" localSheetId="0" hidden="1">'Табель мер'!$A$5:$AE$5</definedName>
  </definedName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" i="2" l="1"/>
  <c r="Q2" i="2" s="1"/>
  <c r="P1" i="2"/>
  <c r="P2" i="2" s="1"/>
  <c r="O1" i="2"/>
  <c r="O2" i="2" s="1"/>
  <c r="X4" i="1" s="1"/>
  <c r="N1" i="2"/>
  <c r="N2" i="2" s="1"/>
  <c r="V4" i="1" s="1"/>
  <c r="M1" i="2"/>
  <c r="M2" i="2" s="1"/>
  <c r="T4" i="1" s="1"/>
  <c r="L1" i="2"/>
  <c r="L2" i="2" s="1"/>
  <c r="K1" i="2"/>
  <c r="K2" i="2" s="1"/>
  <c r="P4" i="1" s="1"/>
  <c r="J1" i="2"/>
  <c r="J2" i="2" s="1"/>
  <c r="N4" i="1" s="1"/>
  <c r="I1" i="2"/>
  <c r="I2" i="2" s="1"/>
  <c r="L4" i="1" s="1"/>
  <c r="H1" i="2"/>
  <c r="H2" i="2" s="1"/>
  <c r="J4" i="1" s="1"/>
  <c r="G1" i="2"/>
  <c r="G2" i="2" s="1"/>
  <c r="H4" i="1" s="1"/>
  <c r="F1" i="2"/>
  <c r="F2" i="2" s="1"/>
  <c r="F4" i="1" s="1"/>
  <c r="E1" i="2"/>
  <c r="E2" i="2" s="1"/>
  <c r="D4" i="1" s="1"/>
  <c r="C45" i="1"/>
  <c r="B45" i="1"/>
  <c r="X45" i="1" s="1"/>
  <c r="R44" i="1"/>
  <c r="C44" i="1"/>
  <c r="B44" i="1"/>
  <c r="X44" i="1" s="1"/>
  <c r="C43" i="1"/>
  <c r="B43" i="1"/>
  <c r="C42" i="1"/>
  <c r="B42" i="1"/>
  <c r="X42" i="1" s="1"/>
  <c r="C41" i="1"/>
  <c r="B41" i="1"/>
  <c r="C40" i="1"/>
  <c r="B40" i="1"/>
  <c r="X40" i="1" s="1"/>
  <c r="C39" i="1"/>
  <c r="B39" i="1"/>
  <c r="X39" i="1" s="1"/>
  <c r="C38" i="1"/>
  <c r="B38" i="1"/>
  <c r="X38" i="1" s="1"/>
  <c r="C37" i="1"/>
  <c r="B37" i="1"/>
  <c r="X37" i="1" s="1"/>
  <c r="R36" i="1"/>
  <c r="C36" i="1"/>
  <c r="B36" i="1"/>
  <c r="X36" i="1" s="1"/>
  <c r="X35" i="1"/>
  <c r="C35" i="1"/>
  <c r="B35" i="1"/>
  <c r="N35" i="1" s="1"/>
  <c r="C34" i="1"/>
  <c r="B34" i="1"/>
  <c r="X34" i="1" s="1"/>
  <c r="C33" i="1"/>
  <c r="B33" i="1"/>
  <c r="X33" i="1" s="1"/>
  <c r="L32" i="1"/>
  <c r="D32" i="1"/>
  <c r="C32" i="1"/>
  <c r="B32" i="1"/>
  <c r="X32" i="1" s="1"/>
  <c r="C31" i="1"/>
  <c r="B31" i="1"/>
  <c r="X31" i="1" s="1"/>
  <c r="C30" i="1"/>
  <c r="B30" i="1"/>
  <c r="X30" i="1" s="1"/>
  <c r="C29" i="1"/>
  <c r="B29" i="1"/>
  <c r="X29" i="1" s="1"/>
  <c r="C28" i="1"/>
  <c r="B28" i="1"/>
  <c r="X28" i="1" s="1"/>
  <c r="C27" i="1"/>
  <c r="B27" i="1"/>
  <c r="N27" i="1" s="1"/>
  <c r="C26" i="1"/>
  <c r="B26" i="1"/>
  <c r="X26" i="1" s="1"/>
  <c r="C25" i="1"/>
  <c r="B25" i="1"/>
  <c r="R25" i="1" s="1"/>
  <c r="C24" i="1"/>
  <c r="B24" i="1"/>
  <c r="V24" i="1" s="1"/>
  <c r="C23" i="1"/>
  <c r="B23" i="1"/>
  <c r="X23" i="1" s="1"/>
  <c r="C22" i="1"/>
  <c r="B22" i="1"/>
  <c r="V22" i="1" s="1"/>
  <c r="C21" i="1"/>
  <c r="B21" i="1"/>
  <c r="X21" i="1" s="1"/>
  <c r="C20" i="1"/>
  <c r="B20" i="1"/>
  <c r="V20" i="1" s="1"/>
  <c r="C19" i="1"/>
  <c r="B19" i="1"/>
  <c r="X19" i="1" s="1"/>
  <c r="C18" i="1"/>
  <c r="B18" i="1"/>
  <c r="J18" i="1" s="1"/>
  <c r="C17" i="1"/>
  <c r="B17" i="1"/>
  <c r="X17" i="1" s="1"/>
  <c r="C16" i="1"/>
  <c r="B16" i="1"/>
  <c r="C15" i="1"/>
  <c r="B15" i="1"/>
  <c r="X15" i="1" s="1"/>
  <c r="C14" i="1"/>
  <c r="B14" i="1"/>
  <c r="C13" i="1"/>
  <c r="B13" i="1"/>
  <c r="X13" i="1" s="1"/>
  <c r="C12" i="1"/>
  <c r="B12" i="1"/>
  <c r="Z12" i="1" s="1"/>
  <c r="C11" i="1"/>
  <c r="B11" i="1"/>
  <c r="X11" i="1" s="1"/>
  <c r="C10" i="1"/>
  <c r="B10" i="1"/>
  <c r="C9" i="1"/>
  <c r="B9" i="1"/>
  <c r="X9" i="1" s="1"/>
  <c r="C8" i="1"/>
  <c r="B8" i="1"/>
  <c r="R8" i="1" s="1"/>
  <c r="C7" i="1"/>
  <c r="B7" i="1"/>
  <c r="X7" i="1" s="1"/>
  <c r="C6" i="1"/>
  <c r="B6" i="1"/>
  <c r="V6" i="1" s="1"/>
  <c r="R4" i="1"/>
  <c r="F17" i="1" l="1"/>
  <c r="V32" i="1"/>
  <c r="N33" i="1"/>
  <c r="D34" i="1"/>
  <c r="L40" i="1"/>
  <c r="R34" i="1"/>
  <c r="V34" i="1"/>
  <c r="Z32" i="1"/>
  <c r="F34" i="1"/>
  <c r="AC34" i="1" s="1"/>
  <c r="AB34" i="1" s="1"/>
  <c r="AD34" i="1" s="1"/>
  <c r="F36" i="1"/>
  <c r="N39" i="1"/>
  <c r="F44" i="1"/>
  <c r="J20" i="1"/>
  <c r="N9" i="1"/>
  <c r="L26" i="1"/>
  <c r="Z26" i="1"/>
  <c r="R9" i="1"/>
  <c r="R17" i="1"/>
  <c r="N26" i="1"/>
  <c r="N40" i="1"/>
  <c r="D9" i="1"/>
  <c r="V9" i="1"/>
  <c r="V17" i="1"/>
  <c r="D26" i="1"/>
  <c r="R26" i="1"/>
  <c r="F28" i="1"/>
  <c r="N31" i="1"/>
  <c r="L34" i="1"/>
  <c r="Z34" i="1"/>
  <c r="V40" i="1"/>
  <c r="F9" i="1"/>
  <c r="D17" i="1"/>
  <c r="F26" i="1"/>
  <c r="V26" i="1"/>
  <c r="X27" i="1"/>
  <c r="R28" i="1"/>
  <c r="N32" i="1"/>
  <c r="N34" i="1"/>
  <c r="D40" i="1"/>
  <c r="Z40" i="1"/>
  <c r="Z11" i="1"/>
  <c r="F15" i="1"/>
  <c r="L17" i="1"/>
  <c r="Z17" i="1"/>
  <c r="J22" i="1"/>
  <c r="L11" i="1"/>
  <c r="N11" i="1"/>
  <c r="R10" i="1"/>
  <c r="D11" i="1"/>
  <c r="R11" i="1"/>
  <c r="L9" i="1"/>
  <c r="X10" i="1"/>
  <c r="F11" i="1"/>
  <c r="V11" i="1"/>
  <c r="J12" i="1"/>
  <c r="R15" i="1"/>
  <c r="N17" i="1"/>
  <c r="J24" i="1"/>
  <c r="J7" i="1"/>
  <c r="T21" i="1"/>
  <c r="T23" i="1"/>
  <c r="J30" i="1"/>
  <c r="V7" i="1"/>
  <c r="L21" i="1"/>
  <c r="V21" i="1"/>
  <c r="L23" i="1"/>
  <c r="V23" i="1"/>
  <c r="L25" i="1"/>
  <c r="X25" i="1"/>
  <c r="J28" i="1"/>
  <c r="T28" i="1"/>
  <c r="L30" i="1"/>
  <c r="V30" i="1"/>
  <c r="J36" i="1"/>
  <c r="T36" i="1"/>
  <c r="L38" i="1"/>
  <c r="V38" i="1"/>
  <c r="L42" i="1"/>
  <c r="V42" i="1"/>
  <c r="J44" i="1"/>
  <c r="T44" i="1"/>
  <c r="J13" i="1"/>
  <c r="T13" i="1"/>
  <c r="J19" i="1"/>
  <c r="T19" i="1"/>
  <c r="J21" i="1"/>
  <c r="J23" i="1"/>
  <c r="J25" i="1"/>
  <c r="V25" i="1"/>
  <c r="T30" i="1"/>
  <c r="J38" i="1"/>
  <c r="J42" i="1"/>
  <c r="L13" i="1"/>
  <c r="V13" i="1"/>
  <c r="J15" i="1"/>
  <c r="V19" i="1"/>
  <c r="D7" i="1"/>
  <c r="N7" i="1"/>
  <c r="Z7" i="1"/>
  <c r="J9" i="1"/>
  <c r="T9" i="1"/>
  <c r="J11" i="1"/>
  <c r="T11" i="1"/>
  <c r="X12" i="1"/>
  <c r="D13" i="1"/>
  <c r="AC13" i="1" s="1"/>
  <c r="AB13" i="1" s="1"/>
  <c r="AD13" i="1" s="1"/>
  <c r="N13" i="1"/>
  <c r="Z13" i="1"/>
  <c r="L15" i="1"/>
  <c r="V15" i="1"/>
  <c r="J17" i="1"/>
  <c r="T17" i="1"/>
  <c r="D19" i="1"/>
  <c r="N19" i="1"/>
  <c r="R20" i="1"/>
  <c r="D21" i="1"/>
  <c r="N21" i="1"/>
  <c r="Z21" i="1"/>
  <c r="R22" i="1"/>
  <c r="D23" i="1"/>
  <c r="N23" i="1"/>
  <c r="Z23" i="1"/>
  <c r="R24" i="1"/>
  <c r="D25" i="1"/>
  <c r="N25" i="1"/>
  <c r="J26" i="1"/>
  <c r="T26" i="1"/>
  <c r="L28" i="1"/>
  <c r="V28" i="1"/>
  <c r="N29" i="1"/>
  <c r="D30" i="1"/>
  <c r="N30" i="1"/>
  <c r="Z30" i="1"/>
  <c r="F32" i="1"/>
  <c r="AC32" i="1" s="1"/>
  <c r="AB32" i="1" s="1"/>
  <c r="AD32" i="1" s="1"/>
  <c r="R32" i="1"/>
  <c r="J34" i="1"/>
  <c r="T34" i="1"/>
  <c r="L36" i="1"/>
  <c r="V36" i="1"/>
  <c r="N37" i="1"/>
  <c r="D38" i="1"/>
  <c r="N38" i="1"/>
  <c r="Z38" i="1"/>
  <c r="F40" i="1"/>
  <c r="R40" i="1"/>
  <c r="D42" i="1"/>
  <c r="N42" i="1"/>
  <c r="Z42" i="1"/>
  <c r="L44" i="1"/>
  <c r="V44" i="1"/>
  <c r="P45" i="1"/>
  <c r="T7" i="1"/>
  <c r="T38" i="1"/>
  <c r="T42" i="1"/>
  <c r="L7" i="1"/>
  <c r="R12" i="1"/>
  <c r="T15" i="1"/>
  <c r="L19" i="1"/>
  <c r="F7" i="1"/>
  <c r="R7" i="1"/>
  <c r="H10" i="1"/>
  <c r="H12" i="1"/>
  <c r="F13" i="1"/>
  <c r="R13" i="1"/>
  <c r="D15" i="1"/>
  <c r="AC15" i="1" s="1"/>
  <c r="AB15" i="1" s="1"/>
  <c r="AD15" i="1" s="1"/>
  <c r="N15" i="1"/>
  <c r="Z15" i="1"/>
  <c r="R18" i="1"/>
  <c r="F19" i="1"/>
  <c r="R19" i="1"/>
  <c r="F21" i="1"/>
  <c r="AC21" i="1" s="1"/>
  <c r="AB21" i="1" s="1"/>
  <c r="AD21" i="1" s="1"/>
  <c r="R21" i="1"/>
  <c r="Z22" i="1"/>
  <c r="F23" i="1"/>
  <c r="R23" i="1"/>
  <c r="Z24" i="1"/>
  <c r="F25" i="1"/>
  <c r="AC25" i="1" s="1"/>
  <c r="AB25" i="1" s="1"/>
  <c r="AD25" i="1" s="1"/>
  <c r="D28" i="1"/>
  <c r="AC28" i="1" s="1"/>
  <c r="AB28" i="1" s="1"/>
  <c r="AD28" i="1" s="1"/>
  <c r="N28" i="1"/>
  <c r="Z28" i="1"/>
  <c r="F30" i="1"/>
  <c r="R30" i="1"/>
  <c r="J32" i="1"/>
  <c r="T32" i="1"/>
  <c r="D36" i="1"/>
  <c r="AC36" i="1" s="1"/>
  <c r="AB36" i="1" s="1"/>
  <c r="AD36" i="1" s="1"/>
  <c r="N36" i="1"/>
  <c r="Z36" i="1"/>
  <c r="F38" i="1"/>
  <c r="R38" i="1"/>
  <c r="J40" i="1"/>
  <c r="T40" i="1"/>
  <c r="F42" i="1"/>
  <c r="R42" i="1"/>
  <c r="D44" i="1"/>
  <c r="AC44" i="1" s="1"/>
  <c r="AB44" i="1" s="1"/>
  <c r="AD44" i="1" s="1"/>
  <c r="N44" i="1"/>
  <c r="Z44" i="1"/>
  <c r="H6" i="1"/>
  <c r="R6" i="1"/>
  <c r="V8" i="1"/>
  <c r="N8" i="1"/>
  <c r="F8" i="1"/>
  <c r="AC8" i="1" s="1"/>
  <c r="AB8" i="1" s="1"/>
  <c r="AD8" i="1" s="1"/>
  <c r="T8" i="1"/>
  <c r="L8" i="1"/>
  <c r="D8" i="1"/>
  <c r="P8" i="1"/>
  <c r="J14" i="1"/>
  <c r="V16" i="1"/>
  <c r="N16" i="1"/>
  <c r="F16" i="1"/>
  <c r="T16" i="1"/>
  <c r="L16" i="1"/>
  <c r="D16" i="1"/>
  <c r="P16" i="1"/>
  <c r="V14" i="1"/>
  <c r="N14" i="1"/>
  <c r="F14" i="1"/>
  <c r="T14" i="1"/>
  <c r="L14" i="1"/>
  <c r="D14" i="1"/>
  <c r="P14" i="1"/>
  <c r="R16" i="1"/>
  <c r="H18" i="1"/>
  <c r="AC40" i="1"/>
  <c r="AB40" i="1" s="1"/>
  <c r="AD40" i="1" s="1"/>
  <c r="T6" i="1"/>
  <c r="L6" i="1"/>
  <c r="D6" i="1"/>
  <c r="N6" i="1"/>
  <c r="X6" i="1"/>
  <c r="H8" i="1"/>
  <c r="X8" i="1"/>
  <c r="J10" i="1"/>
  <c r="V12" i="1"/>
  <c r="N12" i="1"/>
  <c r="F12" i="1"/>
  <c r="T12" i="1"/>
  <c r="L12" i="1"/>
  <c r="D12" i="1"/>
  <c r="P12" i="1"/>
  <c r="R14" i="1"/>
  <c r="H16" i="1"/>
  <c r="X16" i="1"/>
  <c r="AC19" i="1"/>
  <c r="AB19" i="1" s="1"/>
  <c r="AD19" i="1" s="1"/>
  <c r="J6" i="1"/>
  <c r="F6" i="1"/>
  <c r="P6" i="1"/>
  <c r="J8" i="1"/>
  <c r="V10" i="1"/>
  <c r="N10" i="1"/>
  <c r="F10" i="1"/>
  <c r="AB10" i="1"/>
  <c r="AD10" i="1" s="1"/>
  <c r="T10" i="1"/>
  <c r="L10" i="1"/>
  <c r="D10" i="1"/>
  <c r="P10" i="1"/>
  <c r="H14" i="1"/>
  <c r="X14" i="1"/>
  <c r="J16" i="1"/>
  <c r="Z16" i="1"/>
  <c r="V18" i="1"/>
  <c r="N18" i="1"/>
  <c r="F18" i="1"/>
  <c r="T18" i="1"/>
  <c r="L18" i="1"/>
  <c r="D18" i="1"/>
  <c r="X18" i="1"/>
  <c r="P18" i="1"/>
  <c r="H20" i="1"/>
  <c r="P20" i="1"/>
  <c r="X20" i="1"/>
  <c r="H22" i="1"/>
  <c r="P22" i="1"/>
  <c r="X22" i="1"/>
  <c r="H24" i="1"/>
  <c r="P24" i="1"/>
  <c r="X24" i="1"/>
  <c r="T27" i="1"/>
  <c r="L27" i="1"/>
  <c r="D27" i="1"/>
  <c r="J27" i="1"/>
  <c r="V27" i="1"/>
  <c r="T29" i="1"/>
  <c r="L29" i="1"/>
  <c r="D29" i="1"/>
  <c r="J29" i="1"/>
  <c r="V29" i="1"/>
  <c r="T31" i="1"/>
  <c r="L31" i="1"/>
  <c r="D31" i="1"/>
  <c r="J31" i="1"/>
  <c r="V31" i="1"/>
  <c r="T33" i="1"/>
  <c r="L33" i="1"/>
  <c r="D33" i="1"/>
  <c r="J33" i="1"/>
  <c r="V33" i="1"/>
  <c r="T35" i="1"/>
  <c r="L35" i="1"/>
  <c r="D35" i="1"/>
  <c r="J35" i="1"/>
  <c r="V35" i="1"/>
  <c r="T37" i="1"/>
  <c r="L37" i="1"/>
  <c r="D37" i="1"/>
  <c r="J37" i="1"/>
  <c r="V37" i="1"/>
  <c r="T39" i="1"/>
  <c r="L39" i="1"/>
  <c r="D39" i="1"/>
  <c r="J39" i="1"/>
  <c r="V39" i="1"/>
  <c r="T41" i="1"/>
  <c r="L41" i="1"/>
  <c r="D41" i="1"/>
  <c r="J41" i="1"/>
  <c r="V41" i="1"/>
  <c r="T43" i="1"/>
  <c r="L43" i="1"/>
  <c r="D43" i="1"/>
  <c r="J43" i="1"/>
  <c r="V43" i="1"/>
  <c r="N41" i="1"/>
  <c r="X41" i="1"/>
  <c r="N43" i="1"/>
  <c r="X43" i="1"/>
  <c r="F45" i="1"/>
  <c r="V45" i="1"/>
  <c r="H7" i="1"/>
  <c r="P7" i="1"/>
  <c r="H9" i="1"/>
  <c r="P9" i="1"/>
  <c r="H11" i="1"/>
  <c r="P11" i="1"/>
  <c r="H13" i="1"/>
  <c r="P13" i="1"/>
  <c r="H15" i="1"/>
  <c r="P15" i="1"/>
  <c r="H17" i="1"/>
  <c r="P17" i="1"/>
  <c r="H19" i="1"/>
  <c r="P19" i="1"/>
  <c r="D20" i="1"/>
  <c r="L20" i="1"/>
  <c r="T20" i="1"/>
  <c r="H21" i="1"/>
  <c r="P21" i="1"/>
  <c r="D22" i="1"/>
  <c r="L22" i="1"/>
  <c r="T22" i="1"/>
  <c r="H23" i="1"/>
  <c r="P23" i="1"/>
  <c r="D24" i="1"/>
  <c r="L24" i="1"/>
  <c r="T24" i="1"/>
  <c r="AB24" i="1"/>
  <c r="AD24" i="1" s="1"/>
  <c r="T25" i="1"/>
  <c r="H25" i="1"/>
  <c r="P25" i="1"/>
  <c r="Z25" i="1"/>
  <c r="F27" i="1"/>
  <c r="P27" i="1"/>
  <c r="Z27" i="1"/>
  <c r="F29" i="1"/>
  <c r="P29" i="1"/>
  <c r="Z29" i="1"/>
  <c r="F31" i="1"/>
  <c r="P31" i="1"/>
  <c r="Z31" i="1"/>
  <c r="F33" i="1"/>
  <c r="P33" i="1"/>
  <c r="Z33" i="1"/>
  <c r="F35" i="1"/>
  <c r="P35" i="1"/>
  <c r="Z35" i="1"/>
  <c r="F37" i="1"/>
  <c r="P37" i="1"/>
  <c r="Z37" i="1"/>
  <c r="F39" i="1"/>
  <c r="P39" i="1"/>
  <c r="Z39" i="1"/>
  <c r="F41" i="1"/>
  <c r="P41" i="1"/>
  <c r="Z41" i="1"/>
  <c r="F43" i="1"/>
  <c r="P43" i="1"/>
  <c r="Z43" i="1"/>
  <c r="H45" i="1"/>
  <c r="F20" i="1"/>
  <c r="N20" i="1"/>
  <c r="F22" i="1"/>
  <c r="N22" i="1"/>
  <c r="F24" i="1"/>
  <c r="AC24" i="1" s="1"/>
  <c r="N24" i="1"/>
  <c r="H27" i="1"/>
  <c r="R27" i="1"/>
  <c r="H29" i="1"/>
  <c r="R29" i="1"/>
  <c r="H31" i="1"/>
  <c r="R31" i="1"/>
  <c r="H33" i="1"/>
  <c r="R33" i="1"/>
  <c r="H35" i="1"/>
  <c r="R35" i="1"/>
  <c r="H37" i="1"/>
  <c r="R37" i="1"/>
  <c r="H39" i="1"/>
  <c r="R39" i="1"/>
  <c r="H41" i="1"/>
  <c r="R41" i="1"/>
  <c r="H43" i="1"/>
  <c r="R43" i="1"/>
  <c r="T45" i="1"/>
  <c r="L45" i="1"/>
  <c r="D45" i="1"/>
  <c r="Z45" i="1"/>
  <c r="R45" i="1"/>
  <c r="J45" i="1"/>
  <c r="N45" i="1"/>
  <c r="H26" i="1"/>
  <c r="P26" i="1"/>
  <c r="H28" i="1"/>
  <c r="P28" i="1"/>
  <c r="H30" i="1"/>
  <c r="P30" i="1"/>
  <c r="H32" i="1"/>
  <c r="P32" i="1"/>
  <c r="H34" i="1"/>
  <c r="P34" i="1"/>
  <c r="H36" i="1"/>
  <c r="P36" i="1"/>
  <c r="H38" i="1"/>
  <c r="P38" i="1"/>
  <c r="H40" i="1"/>
  <c r="P40" i="1"/>
  <c r="H42" i="1"/>
  <c r="P42" i="1"/>
  <c r="H44" i="1"/>
  <c r="P44" i="1"/>
  <c r="AC11" i="1" l="1"/>
  <c r="AB11" i="1" s="1"/>
  <c r="AD11" i="1" s="1"/>
  <c r="AC17" i="1"/>
  <c r="AB17" i="1" s="1"/>
  <c r="AD17" i="1" s="1"/>
  <c r="AC20" i="1"/>
  <c r="AB20" i="1" s="1"/>
  <c r="AD20" i="1" s="1"/>
  <c r="AC30" i="1"/>
  <c r="AB30" i="1" s="1"/>
  <c r="AD30" i="1" s="1"/>
  <c r="AC37" i="1"/>
  <c r="AB37" i="1" s="1"/>
  <c r="AD37" i="1" s="1"/>
  <c r="AC6" i="1"/>
  <c r="AB6" i="1" s="1"/>
  <c r="AD6" i="1" s="1"/>
  <c r="AC14" i="1"/>
  <c r="AB14" i="1" s="1"/>
  <c r="AD14" i="1" s="1"/>
  <c r="AC9" i="1"/>
  <c r="AB9" i="1" s="1"/>
  <c r="AD9" i="1" s="1"/>
  <c r="AC39" i="1"/>
  <c r="AB39" i="1" s="1"/>
  <c r="AD39" i="1" s="1"/>
  <c r="AC31" i="1"/>
  <c r="AB31" i="1" s="1"/>
  <c r="AD31" i="1" s="1"/>
  <c r="AE23" i="1"/>
  <c r="AE9" i="1"/>
  <c r="AC18" i="1"/>
  <c r="AB18" i="1" s="1"/>
  <c r="AD18" i="1" s="1"/>
  <c r="AC12" i="1"/>
  <c r="AB12" i="1" s="1"/>
  <c r="AD12" i="1" s="1"/>
  <c r="AC23" i="1"/>
  <c r="AB23" i="1" s="1"/>
  <c r="AD23" i="1" s="1"/>
  <c r="AC16" i="1"/>
  <c r="AB16" i="1" s="1"/>
  <c r="AD16" i="1" s="1"/>
  <c r="AC38" i="1"/>
  <c r="AB38" i="1" s="1"/>
  <c r="AD38" i="1" s="1"/>
  <c r="AE34" i="1"/>
  <c r="AC35" i="1"/>
  <c r="AB35" i="1" s="1"/>
  <c r="AD35" i="1" s="1"/>
  <c r="AC22" i="1"/>
  <c r="AB22" i="1" s="1"/>
  <c r="AD22" i="1" s="1"/>
  <c r="AE17" i="1"/>
  <c r="AC45" i="1"/>
  <c r="AB45" i="1" s="1"/>
  <c r="AD45" i="1" s="1"/>
  <c r="AC42" i="1"/>
  <c r="AB42" i="1" s="1"/>
  <c r="AD42" i="1" s="1"/>
  <c r="AC41" i="1"/>
  <c r="AB41" i="1" s="1"/>
  <c r="AD41" i="1" s="1"/>
  <c r="AC33" i="1"/>
  <c r="AB33" i="1" s="1"/>
  <c r="AD33" i="1" s="1"/>
  <c r="AC10" i="1"/>
  <c r="AE13" i="1"/>
  <c r="AC43" i="1"/>
  <c r="AB43" i="1" s="1"/>
  <c r="AD43" i="1" s="1"/>
  <c r="AC27" i="1"/>
  <c r="AB27" i="1" s="1"/>
  <c r="AD27" i="1" s="1"/>
  <c r="AC7" i="1"/>
  <c r="AB7" i="1" s="1"/>
  <c r="AD7" i="1" s="1"/>
  <c r="AC26" i="1"/>
  <c r="AB26" i="1" s="1"/>
  <c r="AD26" i="1" s="1"/>
  <c r="AE44" i="1"/>
  <c r="AE40" i="1"/>
  <c r="AE11" i="1"/>
  <c r="AE29" i="1"/>
  <c r="AE28" i="1"/>
  <c r="AE21" i="1"/>
  <c r="AC29" i="1"/>
  <c r="AB29" i="1" s="1"/>
  <c r="AD29" i="1" s="1"/>
  <c r="AE37" i="1"/>
  <c r="AE41" i="1"/>
  <c r="AE33" i="1"/>
  <c r="AE36" i="1"/>
  <c r="AE32" i="1"/>
  <c r="AE22" i="1"/>
  <c r="AE25" i="1"/>
  <c r="AE19" i="1"/>
  <c r="AE15" i="1"/>
  <c r="AE7" i="1"/>
  <c r="AE42" i="1"/>
  <c r="AE38" i="1"/>
  <c r="AE30" i="1"/>
  <c r="AE26" i="1"/>
  <c r="AE6" i="1"/>
  <c r="AE45" i="1"/>
  <c r="AE10" i="1"/>
  <c r="AE39" i="1"/>
  <c r="AE31" i="1"/>
  <c r="AE14" i="1"/>
  <c r="AE18" i="1"/>
  <c r="AE12" i="1"/>
  <c r="AE8" i="1"/>
  <c r="AE24" i="1"/>
  <c r="AE20" i="1"/>
  <c r="AE43" i="1"/>
  <c r="AE35" i="1"/>
  <c r="AE27" i="1"/>
  <c r="AE16" i="1"/>
</calcChain>
</file>

<file path=xl/sharedStrings.xml><?xml version="1.0" encoding="utf-8"?>
<sst xmlns="http://schemas.openxmlformats.org/spreadsheetml/2006/main" count="141" uniqueCount="82">
  <si>
    <t>Артикул:</t>
  </si>
  <si>
    <t>Конструктор:</t>
  </si>
  <si>
    <t>№
п/п</t>
  </si>
  <si>
    <t>Код</t>
  </si>
  <si>
    <t>Наименование измерения</t>
  </si>
  <si>
    <t>Измерения, см</t>
  </si>
  <si>
    <t>Уработка</t>
  </si>
  <si>
    <t>Допуск
 (для расчета)</t>
  </si>
  <si>
    <t>Допуск 
(значение)</t>
  </si>
  <si>
    <t>Определение размера</t>
  </si>
  <si>
    <t>Допуск, см</t>
  </si>
  <si>
    <t>Шаг градации, см</t>
  </si>
  <si>
    <t>Образец фабрики</t>
  </si>
  <si>
    <t>лекала с уработкой</t>
  </si>
  <si>
    <t>факт. измерение</t>
  </si>
  <si>
    <t>±</t>
  </si>
  <si>
    <t>Дп1</t>
  </si>
  <si>
    <t>Длина по средней линии полочки</t>
  </si>
  <si>
    <t>Длп</t>
  </si>
  <si>
    <t>Длина горловины полочки</t>
  </si>
  <si>
    <t>Шг</t>
  </si>
  <si>
    <t>Шт</t>
  </si>
  <si>
    <t>Шпл</t>
  </si>
  <si>
    <t>Ширина плеча</t>
  </si>
  <si>
    <t>Дл п</t>
  </si>
  <si>
    <t>Длина проймы полочки</t>
  </si>
  <si>
    <t>Дл р</t>
  </si>
  <si>
    <t>Длина рукава</t>
  </si>
  <si>
    <t>Ш р н</t>
  </si>
  <si>
    <t>Ш маж р</t>
  </si>
  <si>
    <t>Ширина манжеты</t>
  </si>
  <si>
    <t>Ш р</t>
  </si>
  <si>
    <t>Ширина рукава под проймой</t>
  </si>
  <si>
    <t>Дл с</t>
  </si>
  <si>
    <t>Длина проймы спинки</t>
  </si>
  <si>
    <t>Дс1</t>
  </si>
  <si>
    <t>Длина по средней линии спинки</t>
  </si>
  <si>
    <t>Дсп</t>
  </si>
  <si>
    <t>Длина спинки до талии</t>
  </si>
  <si>
    <t>Шсп</t>
  </si>
  <si>
    <t>Длс</t>
  </si>
  <si>
    <t>Длина горловины спинки</t>
  </si>
  <si>
    <t>В ст</t>
  </si>
  <si>
    <t>Высота стойки</t>
  </si>
  <si>
    <t>Ш вор с</t>
  </si>
  <si>
    <t>Ширина воротника сзади</t>
  </si>
  <si>
    <t>Дл отл</t>
  </si>
  <si>
    <t>Длина отлета воротника</t>
  </si>
  <si>
    <t>Шп</t>
  </si>
  <si>
    <t>___G42_0</t>
  </si>
  <si>
    <t>___G44_0</t>
  </si>
  <si>
    <t>___G46_0</t>
  </si>
  <si>
    <t>___G48_0</t>
  </si>
  <si>
    <t>___G50_0</t>
  </si>
  <si>
    <t>___G52_0</t>
  </si>
  <si>
    <t>___G54_0</t>
  </si>
  <si>
    <t>T6M7</t>
  </si>
  <si>
    <t>T6M5</t>
  </si>
  <si>
    <t>T6M1</t>
  </si>
  <si>
    <t>T5M1</t>
  </si>
  <si>
    <t>Ширина рукав по  низу</t>
  </si>
  <si>
    <t>T5M4</t>
  </si>
  <si>
    <t>T6M4</t>
  </si>
  <si>
    <t>T6M6*2</t>
  </si>
  <si>
    <t>T10M1</t>
  </si>
  <si>
    <t>T10M2</t>
  </si>
  <si>
    <t>T10M3</t>
  </si>
  <si>
    <t>Ширина под проймой в застегнутом виде</t>
  </si>
  <si>
    <t>Ширина на уровне талии в застегнутом виде</t>
  </si>
  <si>
    <t>Ширина груди в застегнутом виде 13 см от высшей точки плеча</t>
  </si>
  <si>
    <t>Ширина спины 14 см от высшей точки плеча</t>
  </si>
  <si>
    <t>PL-934-2  Moskin</t>
  </si>
  <si>
    <t>Строчкова Е.</t>
  </si>
  <si>
    <t>T6M17-6</t>
  </si>
  <si>
    <t>T6M9-2</t>
  </si>
  <si>
    <t>T6M15-2</t>
  </si>
  <si>
    <t>T6M2-2</t>
  </si>
  <si>
    <t>T5M2/2-2</t>
  </si>
  <si>
    <t>T5M3/2-2</t>
  </si>
  <si>
    <t>T6M18-6</t>
  </si>
  <si>
    <t>T6M8-2</t>
  </si>
  <si>
    <t>T6M16-2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</si>
</sst>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2"/>
      <color rgb="FF000000"/>
      <name val="Calibri"/>
      <family val="2"/>
      <charset val="1"/>
    </font>
    <font>
      <i/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D9D9D9"/>
      </patternFill>
    </fill>
    <fill>
      <patternFill patternType="solid">
        <fgColor rgb="FFE2F0D9"/>
        <bgColor rgb="FFDAE3F3"/>
      </patternFill>
    </fill>
    <fill>
      <patternFill patternType="solid">
        <fgColor rgb="FFDAE3F3"/>
        <bgColor rgb="FFD9D9D9"/>
      </patternFill>
    </fill>
    <fill>
      <patternFill patternType="solid">
        <fgColor rgb="FFD9D9D9"/>
        <bgColor rgb="FFDAE3F3"/>
      </patternFill>
    </fill>
    <fill>
      <patternFill patternType="solid">
        <fgColor rgb="FFFF999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2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5" borderId="10" xfId="0" applyFont="1" applyFill="1" applyBorder="1" applyAlignment="1">
      <alignment horizontal="left" vertical="top" textRotation="90" wrapText="1"/>
    </xf>
    <xf numFmtId="0" fontId="3" fillId="5" borderId="10" xfId="0" applyFont="1" applyFill="1" applyBorder="1" applyAlignment="1">
      <alignment horizontal="right" vertical="top" textRotation="90" wrapText="1"/>
    </xf>
    <xf numFmtId="0" fontId="3" fillId="0" borderId="10" xfId="0" applyFont="1" applyBorder="1" applyAlignment="1">
      <alignment vertical="top" textRotation="90" wrapText="1"/>
    </xf>
    <xf numFmtId="0" fontId="3" fillId="0" borderId="11" xfId="0" applyFont="1" applyBorder="1"/>
    <xf numFmtId="0" fontId="4" fillId="0" borderId="6" xfId="0" applyFont="1" applyBorder="1" applyAlignment="1">
      <alignment horizontal="center" vertical="center" wrapText="1"/>
    </xf>
    <xf numFmtId="164" fontId="3" fillId="5" borderId="12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3" fillId="5" borderId="6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5" borderId="6" xfId="0" applyFont="1" applyFill="1" applyBorder="1"/>
    <xf numFmtId="0" fontId="3" fillId="0" borderId="6" xfId="0" applyFont="1" applyBorder="1"/>
    <xf numFmtId="0" fontId="3" fillId="2" borderId="12" xfId="0" applyFont="1" applyFill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3" fillId="4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164" fontId="3" fillId="5" borderId="17" xfId="0" applyNumberFormat="1" applyFont="1" applyFill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64" fontId="3" fillId="5" borderId="16" xfId="0" applyNumberFormat="1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5" borderId="16" xfId="0" applyFont="1" applyFill="1" applyBorder="1"/>
    <xf numFmtId="0" fontId="3" fillId="0" borderId="9" xfId="0" applyFont="1" applyBorder="1"/>
    <xf numFmtId="0" fontId="3" fillId="2" borderId="1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164" fontId="3" fillId="4" borderId="18" xfId="0" applyNumberFormat="1" applyFont="1" applyFill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/>
    <xf numFmtId="0" fontId="4" fillId="0" borderId="5" xfId="0" applyFont="1" applyBorder="1" applyAlignment="1">
      <alignment horizontal="center" vertical="center" wrapText="1"/>
    </xf>
    <xf numFmtId="164" fontId="3" fillId="5" borderId="21" xfId="0" applyNumberFormat="1" applyFont="1" applyFill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5" borderId="5" xfId="0" applyNumberFormat="1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5" borderId="5" xfId="0" applyFont="1" applyFill="1" applyBorder="1"/>
    <xf numFmtId="0" fontId="3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164" fontId="3" fillId="3" borderId="10" xfId="0" applyNumberFormat="1" applyFont="1" applyFill="1" applyBorder="1" applyAlignment="1">
      <alignment horizontal="center" vertical="center"/>
    </xf>
    <xf numFmtId="164" fontId="3" fillId="4" borderId="23" xfId="0" applyNumberFormat="1" applyFont="1" applyFill="1" applyBorder="1" applyAlignment="1">
      <alignment horizontal="center" vertical="center"/>
    </xf>
    <xf numFmtId="164" fontId="3" fillId="0" borderId="2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22" xfId="0" applyBorder="1"/>
    <xf numFmtId="2" fontId="0" fillId="0" borderId="22" xfId="0" applyNumberFormat="1" applyBorder="1"/>
    <xf numFmtId="2" fontId="0" fillId="0" borderId="0" xfId="0" applyNumberFormat="1"/>
    <xf numFmtId="0" fontId="5" fillId="0" borderId="9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center" vertical="center" textRotation="90"/>
    </xf>
    <xf numFmtId="0" fontId="3" fillId="4" borderId="7" xfId="0" applyFont="1" applyFill="1" applyBorder="1" applyAlignment="1">
      <alignment horizontal="center" vertical="center" textRotation="90"/>
    </xf>
    <xf numFmtId="0" fontId="3" fillId="0" borderId="8" xfId="0" applyFont="1" applyBorder="1" applyAlignment="1">
      <alignment horizontal="center" vertical="center" textRotation="90"/>
    </xf>
    <xf numFmtId="2" fontId="3" fillId="5" borderId="9" xfId="0" applyNumberFormat="1" applyFont="1" applyFill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6" fillId="0" borderId="19" xfId="0" applyFont="1" applyBorder="1"/>
    <xf numFmtId="0" fontId="7" fillId="0" borderId="16" xfId="0" applyFont="1" applyBorder="1" applyAlignment="1">
      <alignment horizontal="center" vertical="center" wrapText="1"/>
    </xf>
    <xf numFmtId="164" fontId="6" fillId="5" borderId="17" xfId="0" applyNumberFormat="1" applyFont="1" applyFill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164" fontId="6" fillId="5" borderId="16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7" fillId="6" borderId="1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AE3F3"/>
      <rgbColor rgb="FF660066"/>
      <rgbColor rgb="FFF3715A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F45"/>
  <sheetViews>
    <sheetView tabSelected="1" zoomScaleNormal="100" workbookViewId="0">
      <selection activeCell="Q22" sqref="Q22"/>
    </sheetView>
  </sheetViews>
  <sheetFormatPr defaultRowHeight="15.75" x14ac:dyDescent="0.25"/>
  <cols>
    <col min="1" max="1" width="3.625" customWidth="1"/>
    <col min="2" max="2" width="9.375" customWidth="1"/>
    <col min="3" max="3" width="30.625" customWidth="1"/>
    <col min="4" max="17" width="5.625" customWidth="1"/>
    <col min="18" max="25" width="5.625" hidden="1" customWidth="1"/>
    <col min="26" max="26" width="6.5" customWidth="1"/>
    <col min="27" max="29" width="6.5" hidden="1" customWidth="1"/>
    <col min="30" max="30" width="6.5" customWidth="1"/>
    <col min="31" max="32" width="6.625" customWidth="1"/>
    <col min="33" max="1025" width="11" customWidth="1"/>
  </cols>
  <sheetData>
    <row r="2" spans="1:32" x14ac:dyDescent="0.25">
      <c r="A2" s="53" t="s">
        <v>0</v>
      </c>
      <c r="B2" s="53"/>
      <c r="C2" s="1" t="s">
        <v>71</v>
      </c>
      <c r="D2" s="54" t="s">
        <v>1</v>
      </c>
      <c r="E2" s="54"/>
      <c r="F2" s="54"/>
      <c r="G2" s="54"/>
      <c r="H2" s="55" t="s">
        <v>72</v>
      </c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</row>
    <row r="3" spans="1:32" ht="15.75" customHeight="1" x14ac:dyDescent="0.25">
      <c r="A3" s="56" t="s">
        <v>2</v>
      </c>
      <c r="B3" s="57" t="s">
        <v>3</v>
      </c>
      <c r="C3" s="57" t="s">
        <v>4</v>
      </c>
      <c r="D3" s="58" t="s">
        <v>5</v>
      </c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9" t="s">
        <v>6</v>
      </c>
      <c r="AA3" s="60" t="s">
        <v>7</v>
      </c>
      <c r="AB3" s="60" t="s">
        <v>8</v>
      </c>
      <c r="AC3" s="60" t="s">
        <v>9</v>
      </c>
      <c r="AD3" s="61" t="s">
        <v>10</v>
      </c>
      <c r="AE3" s="62" t="s">
        <v>11</v>
      </c>
      <c r="AF3" s="63" t="s">
        <v>12</v>
      </c>
    </row>
    <row r="4" spans="1:32" x14ac:dyDescent="0.25">
      <c r="A4" s="56"/>
      <c r="B4" s="57"/>
      <c r="C4" s="57"/>
      <c r="D4" s="64" t="str">
        <f>Измерения!E2</f>
        <v>42</v>
      </c>
      <c r="E4" s="64"/>
      <c r="F4" s="65" t="str">
        <f>Измерения!F2</f>
        <v>44</v>
      </c>
      <c r="G4" s="65"/>
      <c r="H4" s="64" t="str">
        <f>Измерения!G2</f>
        <v>46</v>
      </c>
      <c r="I4" s="64"/>
      <c r="J4" s="65" t="str">
        <f>Измерения!H2</f>
        <v>48</v>
      </c>
      <c r="K4" s="65"/>
      <c r="L4" s="64" t="str">
        <f>Измерения!I2</f>
        <v>50</v>
      </c>
      <c r="M4" s="64"/>
      <c r="N4" s="65" t="str">
        <f>Измерения!J2</f>
        <v>52</v>
      </c>
      <c r="O4" s="65"/>
      <c r="P4" s="64" t="str">
        <f>Измерения!K2</f>
        <v>54</v>
      </c>
      <c r="Q4" s="64"/>
      <c r="R4" s="65" t="str">
        <f>Измерения!L2</f>
        <v/>
      </c>
      <c r="S4" s="65"/>
      <c r="T4" s="64" t="str">
        <f>Измерения!M2</f>
        <v/>
      </c>
      <c r="U4" s="64"/>
      <c r="V4" s="65" t="str">
        <f>Измерения!N2</f>
        <v/>
      </c>
      <c r="W4" s="65"/>
      <c r="X4" s="64" t="str">
        <f>Измерения!O2</f>
        <v/>
      </c>
      <c r="Y4" s="64"/>
      <c r="Z4" s="59"/>
      <c r="AA4" s="60"/>
      <c r="AB4" s="60"/>
      <c r="AC4" s="60"/>
      <c r="AD4" s="61"/>
      <c r="AE4" s="62"/>
      <c r="AF4" s="63"/>
    </row>
    <row r="5" spans="1:32" ht="77.25" customHeight="1" x14ac:dyDescent="0.25">
      <c r="A5" s="56"/>
      <c r="B5" s="57"/>
      <c r="C5" s="57"/>
      <c r="D5" s="4" t="s">
        <v>13</v>
      </c>
      <c r="E5" s="5" t="s">
        <v>14</v>
      </c>
      <c r="F5" s="6" t="s">
        <v>13</v>
      </c>
      <c r="G5" s="6" t="s">
        <v>14</v>
      </c>
      <c r="H5" s="4" t="s">
        <v>13</v>
      </c>
      <c r="I5" s="5" t="s">
        <v>14</v>
      </c>
      <c r="J5" s="6" t="s">
        <v>13</v>
      </c>
      <c r="K5" s="6" t="s">
        <v>14</v>
      </c>
      <c r="L5" s="4" t="s">
        <v>13</v>
      </c>
      <c r="M5" s="5" t="s">
        <v>14</v>
      </c>
      <c r="N5" s="6" t="s">
        <v>13</v>
      </c>
      <c r="O5" s="6" t="s">
        <v>14</v>
      </c>
      <c r="P5" s="4" t="s">
        <v>13</v>
      </c>
      <c r="Q5" s="5" t="s">
        <v>14</v>
      </c>
      <c r="R5" s="6" t="s">
        <v>13</v>
      </c>
      <c r="S5" s="6" t="s">
        <v>14</v>
      </c>
      <c r="T5" s="4" t="s">
        <v>13</v>
      </c>
      <c r="U5" s="5" t="s">
        <v>14</v>
      </c>
      <c r="V5" s="6" t="s">
        <v>13</v>
      </c>
      <c r="W5" s="6" t="s">
        <v>14</v>
      </c>
      <c r="X5" s="4" t="s">
        <v>13</v>
      </c>
      <c r="Y5" s="5" t="s">
        <v>14</v>
      </c>
      <c r="Z5" s="59"/>
      <c r="AA5" s="60"/>
      <c r="AB5" s="60"/>
      <c r="AC5" s="60"/>
      <c r="AD5" s="61"/>
      <c r="AE5" s="62"/>
      <c r="AF5" s="63"/>
    </row>
    <row r="6" spans="1:32" ht="28.5" x14ac:dyDescent="0.25">
      <c r="A6" s="7">
        <v>1</v>
      </c>
      <c r="B6" s="8" t="str">
        <f>IF(Измерения!C5&lt;&gt;0,Измерения!C5,0)</f>
        <v>Дп1</v>
      </c>
      <c r="C6" s="71" t="str">
        <f>IF(Измерения!D5&lt;&gt;0,Измерения!D5,0)</f>
        <v>Длина по средней линии полочки</v>
      </c>
      <c r="D6" s="9">
        <f>INDEX(Измерения!E:E,MATCH('Табель мер'!B:B,Измерения!C:C,0))</f>
        <v>93.9</v>
      </c>
      <c r="E6" s="10"/>
      <c r="F6" s="11">
        <f>INDEX(Измерения!F:F,MATCH(B:B,Измерения!C:C,0))</f>
        <v>95.2</v>
      </c>
      <c r="G6" s="10"/>
      <c r="H6" s="11">
        <f>INDEX(Измерения!G:G,MATCH(B:B,Измерения!C:C,0))</f>
        <v>96.5</v>
      </c>
      <c r="I6" s="10"/>
      <c r="J6" s="11">
        <f>INDEX(Измерения!H:H,MATCH(B:B,Измерения!C:C,0))</f>
        <v>97.9</v>
      </c>
      <c r="K6" s="10"/>
      <c r="L6" s="11">
        <f>INDEX(Измерения!I:I,MATCH(B:B,Измерения!C:C,0))</f>
        <v>99.2</v>
      </c>
      <c r="M6" s="10"/>
      <c r="N6" s="11">
        <f>INDEX(Измерения!J:J,MATCH(B:B,Измерения!C:C,0))</f>
        <v>100.5</v>
      </c>
      <c r="O6" s="10"/>
      <c r="P6" s="11">
        <f>INDEX(Измерения!K:K,MATCH(B:B,Измерения!C:C,0))</f>
        <v>101.9</v>
      </c>
      <c r="Q6" s="12"/>
      <c r="R6" s="13">
        <f>INDEX(Измерения!L:L,MATCH(B:B,Измерения!C:C,0))</f>
        <v>0</v>
      </c>
      <c r="S6" s="14"/>
      <c r="T6" s="13">
        <f>INDEX(Измерения!M:M,MATCH(B:B,Измерения!C:C,0))</f>
        <v>0</v>
      </c>
      <c r="U6" s="14"/>
      <c r="V6" s="13">
        <f>INDEX(Измерения!N:N,MATCH(B:B,Измерения!C:C,0))</f>
        <v>0</v>
      </c>
      <c r="W6" s="14"/>
      <c r="X6" s="13">
        <f>INDEX(Измерения!O:O,MATCH(B:B,Измерения!C:C,0))</f>
        <v>0</v>
      </c>
      <c r="Y6" s="14"/>
      <c r="Z6" s="15">
        <v>-0.6</v>
      </c>
      <c r="AA6" s="3" t="s">
        <v>15</v>
      </c>
      <c r="AB6" s="16">
        <f t="shared" ref="AB6:AB45" si="0">IF(OR(B6="Ш по",B6="Ш маж р",B6="В ст",B6="Ш вор с"),0.2,IF(OR(B6="Д карм",B6="Ш р н",B6="Длс",B6="Шг"),0.3,IF(B6="Дл п",0.4,IF(OR(B6="Шб1",B6="Ш р",B6="Длп",B6="Дл отл"),0.5,IF(OR(B6="Шсп",B6="Дл с"),0.6,IF(OR(B6="Шп",B6="Шт",B6="Шб",B6="Ш т"),1,IF(OR(B6="Шн",B6="Шпл"),AC6*0.02,AC6*0.015)))))))</f>
        <v>1.4279999999999999</v>
      </c>
      <c r="AC6" s="16">
        <f t="shared" ref="AC6:AC45" si="1">IF($D$4="44",$D6,IF($F$4="44",$F6,IF($H$4="44",$H6,IF($J$4="44",$J6,IF($L$4="44",$L6,IF($N$4="44",$N6,IF($P$4="44",$P6,IF($R$4="44",$R6,IF($T$4="44",$T6,IF($V$4="44",$V6,IF($X$4="44",$X6,0)))))))))))</f>
        <v>95.2</v>
      </c>
      <c r="AD6" s="17" t="str">
        <f t="shared" ref="AD6:AD45" si="2">LEFT(AA6&amp;AB6,4)</f>
        <v>±1,4</v>
      </c>
      <c r="AE6" s="18">
        <f t="shared" ref="AE6:AE45" si="3">AVERAGE(F6-D6,H6-F6,J6-H6)</f>
        <v>1.3333333333333333</v>
      </c>
      <c r="AF6" s="19"/>
    </row>
    <row r="7" spans="1:32" ht="23.25" customHeight="1" x14ac:dyDescent="0.25">
      <c r="A7" s="20">
        <v>2</v>
      </c>
      <c r="B7" s="21" t="str">
        <f>IF(Измерения!C6&lt;&gt;0,Измерения!C6,0)</f>
        <v>Длп</v>
      </c>
      <c r="C7" s="72" t="str">
        <f>IF(Измерения!D6&lt;&gt;0,Измерения!D6,0)</f>
        <v>Длина горловины полочки</v>
      </c>
      <c r="D7" s="22">
        <f>INDEX(Измерения!E:E,MATCH('Табель мер'!B:B,Измерения!C:C,0))</f>
        <v>14.9</v>
      </c>
      <c r="E7" s="23"/>
      <c r="F7" s="24">
        <f>INDEX(Измерения!F:F,MATCH(B:B,Измерения!C:C,0))</f>
        <v>15.2</v>
      </c>
      <c r="G7" s="23"/>
      <c r="H7" s="24">
        <f>INDEX(Измерения!G:G,MATCH(B:B,Измерения!C:C,0))</f>
        <v>15.6</v>
      </c>
      <c r="I7" s="23"/>
      <c r="J7" s="24">
        <f>INDEX(Измерения!H:H,MATCH(B:B,Измерения!C:C,0))</f>
        <v>15.9</v>
      </c>
      <c r="K7" s="23"/>
      <c r="L7" s="24">
        <f>INDEX(Измерения!I:I,MATCH(B:B,Измерения!C:C,0))</f>
        <v>16.3</v>
      </c>
      <c r="M7" s="23"/>
      <c r="N7" s="24">
        <f>INDEX(Измерения!J:J,MATCH(B:B,Измерения!C:C,0))</f>
        <v>16.7</v>
      </c>
      <c r="O7" s="23"/>
      <c r="P7" s="24">
        <f>INDEX(Измерения!K:K,MATCH(B:B,Измерения!C:C,0))</f>
        <v>16.899999999999999</v>
      </c>
      <c r="Q7" s="25"/>
      <c r="R7" s="26">
        <f>INDEX(Измерения!L:L,MATCH(B:B,Измерения!C:C,0))</f>
        <v>0</v>
      </c>
      <c r="S7" s="27"/>
      <c r="T7" s="26">
        <f>INDEX(Измерения!M:M,MATCH(B:B,Измерения!C:C,0))</f>
        <v>0</v>
      </c>
      <c r="U7" s="27"/>
      <c r="V7" s="26">
        <f>INDEX(Измерения!N:N,MATCH(B:B,Измерения!C:C,0))</f>
        <v>0</v>
      </c>
      <c r="W7" s="27"/>
      <c r="X7" s="26">
        <f>INDEX(Измерения!O:O,MATCH(B:B,Измерения!C:C,0))</f>
        <v>0</v>
      </c>
      <c r="Y7" s="27"/>
      <c r="Z7" s="28">
        <f t="shared" ref="Z6:Z45" si="4">IF(B7="Шб1",-0.3,IF(B7="Дл ср з",0.5,IF(B7="Ш р",-0.2,IF(OR(B7="Дл бок",B7="Дл шг"),-1,0))))</f>
        <v>0</v>
      </c>
      <c r="AA7" s="29" t="s">
        <v>15</v>
      </c>
      <c r="AB7" s="30">
        <f t="shared" si="0"/>
        <v>0.5</v>
      </c>
      <c r="AC7" s="30">
        <f t="shared" si="1"/>
        <v>15.2</v>
      </c>
      <c r="AD7" s="31" t="str">
        <f t="shared" si="2"/>
        <v>±0,5</v>
      </c>
      <c r="AE7" s="32">
        <f t="shared" si="3"/>
        <v>0.33333333333333331</v>
      </c>
      <c r="AF7" s="33"/>
    </row>
    <row r="8" spans="1:32" ht="42.75" customHeight="1" x14ac:dyDescent="0.25">
      <c r="A8" s="34">
        <v>3</v>
      </c>
      <c r="B8" s="21" t="str">
        <f>IF(Измерения!C7&lt;&gt;0,Измерения!C7,0)</f>
        <v>Шг</v>
      </c>
      <c r="C8" s="72" t="str">
        <f>IF(Измерения!D7&lt;&gt;0,Измерения!D7,0)</f>
        <v>Ширина груди в застегнутом виде 13 см от высшей точки плеча</v>
      </c>
      <c r="D8" s="22">
        <f>INDEX(Измерения!E:E,MATCH('Табель мер'!B:B,Измерения!C:C,0))</f>
        <v>34.4</v>
      </c>
      <c r="E8" s="23"/>
      <c r="F8" s="24">
        <f>INDEX(Измерения!F:F,MATCH(B:B,Измерения!C:C,0))</f>
        <v>35</v>
      </c>
      <c r="G8" s="23"/>
      <c r="H8" s="24">
        <f>INDEX(Измерения!G:G,MATCH(B:B,Измерения!C:C,0))</f>
        <v>35.6</v>
      </c>
      <c r="I8" s="23"/>
      <c r="J8" s="24">
        <f>INDEX(Измерения!H:H,MATCH(B:B,Измерения!C:C,0))</f>
        <v>36.200000000000003</v>
      </c>
      <c r="K8" s="23"/>
      <c r="L8" s="24">
        <f>INDEX(Измерения!I:I,MATCH(B:B,Измерения!C:C,0))</f>
        <v>36.799999999999997</v>
      </c>
      <c r="M8" s="23"/>
      <c r="N8" s="24">
        <f>INDEX(Измерения!J:J,MATCH(B:B,Измерения!C:C,0))</f>
        <v>37.700000000000003</v>
      </c>
      <c r="O8" s="23"/>
      <c r="P8" s="24">
        <f>INDEX(Измерения!K:K,MATCH(B:B,Измерения!C:C,0))</f>
        <v>38.5</v>
      </c>
      <c r="Q8" s="25"/>
      <c r="R8" s="26">
        <f>INDEX(Измерения!L:L,MATCH(B:B,Измерения!C:C,0))</f>
        <v>0</v>
      </c>
      <c r="S8" s="27"/>
      <c r="T8" s="26">
        <f>INDEX(Измерения!M:M,MATCH(B:B,Измерения!C:C,0))</f>
        <v>0</v>
      </c>
      <c r="U8" s="27"/>
      <c r="V8" s="26">
        <f>INDEX(Измерения!N:N,MATCH(B:B,Измерения!C:C,0))</f>
        <v>0</v>
      </c>
      <c r="W8" s="27"/>
      <c r="X8" s="26">
        <f>INDEX(Измерения!O:O,MATCH(B:B,Измерения!C:C,0))</f>
        <v>0</v>
      </c>
      <c r="Y8" s="27"/>
      <c r="Z8" s="28">
        <v>-0.2</v>
      </c>
      <c r="AA8" s="29" t="s">
        <v>15</v>
      </c>
      <c r="AB8" s="30">
        <f t="shared" si="0"/>
        <v>0.3</v>
      </c>
      <c r="AC8" s="30">
        <f t="shared" si="1"/>
        <v>35</v>
      </c>
      <c r="AD8" s="31" t="str">
        <f t="shared" si="2"/>
        <v>±0,3</v>
      </c>
      <c r="AE8" s="32">
        <f t="shared" si="3"/>
        <v>0.60000000000000142</v>
      </c>
      <c r="AF8" s="33"/>
    </row>
    <row r="9" spans="1:32" ht="34.5" customHeight="1" x14ac:dyDescent="0.25">
      <c r="A9" s="20">
        <v>4</v>
      </c>
      <c r="B9" s="21" t="str">
        <f>IF(Измерения!C8&lt;&gt;0,Измерения!C8,0)</f>
        <v>Шп</v>
      </c>
      <c r="C9" s="72" t="str">
        <f>IF(Измерения!D8&lt;&gt;0,Измерения!D8,0)</f>
        <v>Ширина под проймой в застегнутом виде</v>
      </c>
      <c r="D9" s="22">
        <f>INDEX(Измерения!E:E,MATCH('Табель мер'!B:B,Измерения!C:C,0))</f>
        <v>47.1</v>
      </c>
      <c r="E9" s="23"/>
      <c r="F9" s="24">
        <f>INDEX(Измерения!F:F,MATCH(B:B,Измерения!C:C,0))</f>
        <v>49</v>
      </c>
      <c r="G9" s="23"/>
      <c r="H9" s="24">
        <f>INDEX(Измерения!G:G,MATCH(B:B,Измерения!C:C,0))</f>
        <v>50.8</v>
      </c>
      <c r="I9" s="23"/>
      <c r="J9" s="24">
        <f>INDEX(Измерения!H:H,MATCH(B:B,Измерения!C:C,0))</f>
        <v>52.7</v>
      </c>
      <c r="K9" s="23"/>
      <c r="L9" s="24">
        <f>INDEX(Измерения!I:I,MATCH(B:B,Измерения!C:C,0))</f>
        <v>54.5</v>
      </c>
      <c r="M9" s="23"/>
      <c r="N9" s="24">
        <f>INDEX(Измерения!J:J,MATCH(B:B,Измерения!C:C,0))</f>
        <v>56.4</v>
      </c>
      <c r="O9" s="23"/>
      <c r="P9" s="24">
        <f>INDEX(Измерения!K:K,MATCH(B:B,Измерения!C:C,0))</f>
        <v>58.2</v>
      </c>
      <c r="Q9" s="25"/>
      <c r="R9" s="26">
        <f>INDEX(Измерения!L:L,MATCH(B:B,Измерения!C:C,0))</f>
        <v>0</v>
      </c>
      <c r="S9" s="27"/>
      <c r="T9" s="26">
        <f>INDEX(Измерения!M:M,MATCH(B:B,Измерения!C:C,0))</f>
        <v>0</v>
      </c>
      <c r="U9" s="27"/>
      <c r="V9" s="26">
        <f>INDEX(Измерения!N:N,MATCH(B:B,Измерения!C:C,0))</f>
        <v>0</v>
      </c>
      <c r="W9" s="27"/>
      <c r="X9" s="26">
        <f>INDEX(Измерения!O:O,MATCH(B:B,Измерения!C:C,0))</f>
        <v>0</v>
      </c>
      <c r="Y9" s="27"/>
      <c r="Z9" s="28">
        <v>-0.2</v>
      </c>
      <c r="AA9" s="29" t="s">
        <v>15</v>
      </c>
      <c r="AB9" s="30">
        <f t="shared" si="0"/>
        <v>1</v>
      </c>
      <c r="AC9" s="30">
        <f t="shared" si="1"/>
        <v>49</v>
      </c>
      <c r="AD9" s="31" t="str">
        <f t="shared" si="2"/>
        <v>±1</v>
      </c>
      <c r="AE9" s="32">
        <f t="shared" si="3"/>
        <v>1.8666666666666671</v>
      </c>
      <c r="AF9" s="33"/>
    </row>
    <row r="10" spans="1:32" ht="31.5" customHeight="1" x14ac:dyDescent="0.25">
      <c r="A10" s="34">
        <v>5</v>
      </c>
      <c r="B10" s="21" t="str">
        <f>IF(Измерения!C9&lt;&gt;0,Измерения!C9,0)</f>
        <v>Шт</v>
      </c>
      <c r="C10" s="72" t="str">
        <f>IF(Измерения!D9&lt;&gt;0,Измерения!D9,0)</f>
        <v>Ширина на уровне талии в застегнутом виде</v>
      </c>
      <c r="D10" s="22">
        <f>INDEX(Измерения!E:E,MATCH('Табель мер'!B:B,Измерения!C:C,0))</f>
        <v>38.700000000000003</v>
      </c>
      <c r="E10" s="23"/>
      <c r="F10" s="24">
        <f>INDEX(Измерения!F:F,MATCH(B:B,Измерения!C:C,0))</f>
        <v>40.799999999999997</v>
      </c>
      <c r="G10" s="23"/>
      <c r="H10" s="24">
        <f>INDEX(Измерения!G:G,MATCH(B:B,Измерения!C:C,0))</f>
        <v>42.9</v>
      </c>
      <c r="I10" s="23"/>
      <c r="J10" s="24">
        <f>INDEX(Измерения!H:H,MATCH(B:B,Измерения!C:C,0))</f>
        <v>45</v>
      </c>
      <c r="K10" s="23"/>
      <c r="L10" s="24">
        <f>INDEX(Измерения!I:I,MATCH(B:B,Измерения!C:C,0))</f>
        <v>47.1</v>
      </c>
      <c r="M10" s="23"/>
      <c r="N10" s="24">
        <f>INDEX(Измерения!J:J,MATCH(B:B,Измерения!C:C,0))</f>
        <v>49.2</v>
      </c>
      <c r="O10" s="23"/>
      <c r="P10" s="24">
        <f>INDEX(Измерения!K:K,MATCH(B:B,Измерения!C:C,0))</f>
        <v>51.6</v>
      </c>
      <c r="Q10" s="25"/>
      <c r="R10" s="26">
        <f>INDEX(Измерения!L:L,MATCH(B:B,Измерения!C:C,0))</f>
        <v>0</v>
      </c>
      <c r="S10" s="27"/>
      <c r="T10" s="26">
        <f>INDEX(Измерения!M:M,MATCH(B:B,Измерения!C:C,0))</f>
        <v>0</v>
      </c>
      <c r="U10" s="27"/>
      <c r="V10" s="26">
        <f>INDEX(Измерения!N:N,MATCH(B:B,Измерения!C:C,0))</f>
        <v>0</v>
      </c>
      <c r="W10" s="27"/>
      <c r="X10" s="26">
        <f>INDEX(Измерения!O:O,MATCH(B:B,Измерения!C:C,0))</f>
        <v>0</v>
      </c>
      <c r="Y10" s="27"/>
      <c r="Z10" s="28">
        <v>-0.2</v>
      </c>
      <c r="AA10" s="29" t="s">
        <v>15</v>
      </c>
      <c r="AB10" s="30">
        <f t="shared" si="0"/>
        <v>1</v>
      </c>
      <c r="AC10" s="30">
        <f t="shared" si="1"/>
        <v>40.799999999999997</v>
      </c>
      <c r="AD10" s="31" t="str">
        <f t="shared" si="2"/>
        <v>±1</v>
      </c>
      <c r="AE10" s="32">
        <f t="shared" si="3"/>
        <v>2.0999999999999992</v>
      </c>
      <c r="AF10" s="33"/>
    </row>
    <row r="11" spans="1:32" ht="18.95" customHeight="1" x14ac:dyDescent="0.25">
      <c r="A11" s="20">
        <v>6</v>
      </c>
      <c r="B11" s="21" t="str">
        <f>IF(Измерения!C10&lt;&gt;0,Измерения!C10,0)</f>
        <v>Шпл</v>
      </c>
      <c r="C11" s="72" t="str">
        <f>IF(Измерения!D10&lt;&gt;0,Измерения!D10,0)</f>
        <v>Ширина плеча</v>
      </c>
      <c r="D11" s="22">
        <f>INDEX(Измерения!E:E,MATCH('Табель мер'!B:B,Измерения!C:C,0))</f>
        <v>12.4</v>
      </c>
      <c r="E11" s="23"/>
      <c r="F11" s="24">
        <f>INDEX(Измерения!F:F,MATCH(B:B,Измерения!C:C,0))</f>
        <v>12.5</v>
      </c>
      <c r="G11" s="23"/>
      <c r="H11" s="24">
        <f>INDEX(Измерения!G:G,MATCH(B:B,Измерения!C:C,0))</f>
        <v>12.7</v>
      </c>
      <c r="I11" s="23"/>
      <c r="J11" s="24">
        <f>INDEX(Измерения!H:H,MATCH(B:B,Измерения!C:C,0))</f>
        <v>12.8</v>
      </c>
      <c r="K11" s="23"/>
      <c r="L11" s="24">
        <f>INDEX(Измерения!I:I,MATCH(B:B,Измерения!C:C,0))</f>
        <v>12.9</v>
      </c>
      <c r="M11" s="23"/>
      <c r="N11" s="24">
        <f>INDEX(Измерения!J:J,MATCH(B:B,Измерения!C:C,0))</f>
        <v>13.1</v>
      </c>
      <c r="O11" s="23"/>
      <c r="P11" s="24">
        <f>INDEX(Измерения!K:K,MATCH(B:B,Измерения!C:C,0))</f>
        <v>13.1</v>
      </c>
      <c r="Q11" s="25"/>
      <c r="R11" s="26">
        <f>INDEX(Измерения!L:L,MATCH(B:B,Измерения!C:C,0))</f>
        <v>0</v>
      </c>
      <c r="S11" s="27"/>
      <c r="T11" s="26">
        <f>INDEX(Измерения!M:M,MATCH(B:B,Измерения!C:C,0))</f>
        <v>0</v>
      </c>
      <c r="U11" s="27"/>
      <c r="V11" s="26">
        <f>INDEX(Измерения!N:N,MATCH(B:B,Измерения!C:C,0))</f>
        <v>0</v>
      </c>
      <c r="W11" s="27"/>
      <c r="X11" s="26">
        <f>INDEX(Измерения!O:O,MATCH(B:B,Измерения!C:C,0))</f>
        <v>0</v>
      </c>
      <c r="Y11" s="27"/>
      <c r="Z11" s="28">
        <f t="shared" si="4"/>
        <v>0</v>
      </c>
      <c r="AA11" s="29" t="s">
        <v>15</v>
      </c>
      <c r="AB11" s="30">
        <f t="shared" si="0"/>
        <v>0.25</v>
      </c>
      <c r="AC11" s="30">
        <f t="shared" si="1"/>
        <v>12.5</v>
      </c>
      <c r="AD11" s="31" t="str">
        <f t="shared" si="2"/>
        <v>±0,2</v>
      </c>
      <c r="AE11" s="32">
        <f t="shared" si="3"/>
        <v>0.13333333333333344</v>
      </c>
      <c r="AF11" s="33"/>
    </row>
    <row r="12" spans="1:32" ht="18.95" customHeight="1" x14ac:dyDescent="0.25">
      <c r="A12" s="34">
        <v>7</v>
      </c>
      <c r="B12" s="21" t="str">
        <f>IF(Измерения!C11&lt;&gt;0,Измерения!C11,0)</f>
        <v>Дл п</v>
      </c>
      <c r="C12" s="72" t="str">
        <f>IF(Измерения!D11&lt;&gt;0,Измерения!D11,0)</f>
        <v>Длина проймы полочки</v>
      </c>
      <c r="D12" s="22">
        <f>INDEX(Измерения!E:E,MATCH('Табель мер'!B:B,Измерения!C:C,0))</f>
        <v>19.5</v>
      </c>
      <c r="E12" s="23"/>
      <c r="F12" s="24">
        <f>INDEX(Измерения!F:F,MATCH(B:B,Измерения!C:C,0))</f>
        <v>20.3</v>
      </c>
      <c r="G12" s="23"/>
      <c r="H12" s="24">
        <f>INDEX(Измерения!G:G,MATCH(B:B,Измерения!C:C,0))</f>
        <v>21.1</v>
      </c>
      <c r="I12" s="23"/>
      <c r="J12" s="24">
        <f>INDEX(Измерения!H:H,MATCH(B:B,Измерения!C:C,0))</f>
        <v>21.9</v>
      </c>
      <c r="K12" s="23"/>
      <c r="L12" s="24">
        <f>INDEX(Измерения!I:I,MATCH(B:B,Измерения!C:C,0))</f>
        <v>22.7</v>
      </c>
      <c r="M12" s="23"/>
      <c r="N12" s="24">
        <f>INDEX(Измерения!J:J,MATCH(B:B,Измерения!C:C,0))</f>
        <v>23.4</v>
      </c>
      <c r="O12" s="23"/>
      <c r="P12" s="24">
        <f>INDEX(Измерения!K:K,MATCH(B:B,Измерения!C:C,0))</f>
        <v>24.2</v>
      </c>
      <c r="Q12" s="25"/>
      <c r="R12" s="26">
        <f>INDEX(Измерения!L:L,MATCH(B:B,Измерения!C:C,0))</f>
        <v>0</v>
      </c>
      <c r="S12" s="27"/>
      <c r="T12" s="26">
        <f>INDEX(Измерения!M:M,MATCH(B:B,Измерения!C:C,0))</f>
        <v>0</v>
      </c>
      <c r="U12" s="27"/>
      <c r="V12" s="26">
        <f>INDEX(Измерения!N:N,MATCH(B:B,Измерения!C:C,0))</f>
        <v>0</v>
      </c>
      <c r="W12" s="27"/>
      <c r="X12" s="26">
        <f>INDEX(Измерения!O:O,MATCH(B:B,Измерения!C:C,0))</f>
        <v>0</v>
      </c>
      <c r="Y12" s="27"/>
      <c r="Z12" s="28">
        <f t="shared" si="4"/>
        <v>0</v>
      </c>
      <c r="AA12" s="29" t="s">
        <v>15</v>
      </c>
      <c r="AB12" s="30">
        <f t="shared" si="0"/>
        <v>0.4</v>
      </c>
      <c r="AC12" s="30">
        <f t="shared" si="1"/>
        <v>20.3</v>
      </c>
      <c r="AD12" s="31" t="str">
        <f t="shared" si="2"/>
        <v>±0,4</v>
      </c>
      <c r="AE12" s="32">
        <f t="shared" si="3"/>
        <v>0.79999999999999949</v>
      </c>
      <c r="AF12" s="33"/>
    </row>
    <row r="13" spans="1:32" ht="18.95" customHeight="1" x14ac:dyDescent="0.25">
      <c r="A13" s="20">
        <v>8</v>
      </c>
      <c r="B13" s="21" t="str">
        <f>IF(Измерения!C12&lt;&gt;0,Измерения!C12,0)</f>
        <v>Дл р</v>
      </c>
      <c r="C13" s="72" t="str">
        <f>IF(Измерения!D12&lt;&gt;0,Измерения!D12,0)</f>
        <v>Длина рукава</v>
      </c>
      <c r="D13" s="22">
        <f>INDEX(Измерения!E:E,MATCH('Табель мер'!B:B,Измерения!C:C,0))</f>
        <v>51.9</v>
      </c>
      <c r="E13" s="23"/>
      <c r="F13" s="24">
        <f>INDEX(Измерения!F:F,MATCH(B:B,Измерения!C:C,0))</f>
        <v>52.1</v>
      </c>
      <c r="G13" s="23"/>
      <c r="H13" s="24">
        <f>INDEX(Измерения!G:G,MATCH(B:B,Измерения!C:C,0))</f>
        <v>52.3</v>
      </c>
      <c r="I13" s="23"/>
      <c r="J13" s="24">
        <f>INDEX(Измерения!H:H,MATCH(B:B,Измерения!C:C,0))</f>
        <v>52.5</v>
      </c>
      <c r="K13" s="23"/>
      <c r="L13" s="24">
        <f>INDEX(Измерения!I:I,MATCH(B:B,Измерения!C:C,0))</f>
        <v>52.7</v>
      </c>
      <c r="M13" s="23"/>
      <c r="N13" s="24">
        <f>INDEX(Измерения!J:J,MATCH(B:B,Измерения!C:C,0))</f>
        <v>52.9</v>
      </c>
      <c r="O13" s="23"/>
      <c r="P13" s="24">
        <f>INDEX(Измерения!K:K,MATCH(B:B,Измерения!C:C,0))</f>
        <v>53.2</v>
      </c>
      <c r="Q13" s="25"/>
      <c r="R13" s="26">
        <f>INDEX(Измерения!L:L,MATCH(B:B,Измерения!C:C,0))</f>
        <v>0</v>
      </c>
      <c r="S13" s="27"/>
      <c r="T13" s="26">
        <f>INDEX(Измерения!M:M,MATCH(B:B,Измерения!C:C,0))</f>
        <v>0</v>
      </c>
      <c r="U13" s="27"/>
      <c r="V13" s="26">
        <f>INDEX(Измерения!N:N,MATCH(B:B,Измерения!C:C,0))</f>
        <v>0</v>
      </c>
      <c r="W13" s="27"/>
      <c r="X13" s="26">
        <f>INDEX(Измерения!O:O,MATCH(B:B,Измерения!C:C,0))</f>
        <v>0</v>
      </c>
      <c r="Y13" s="27"/>
      <c r="Z13" s="28">
        <f t="shared" si="4"/>
        <v>0</v>
      </c>
      <c r="AA13" s="29" t="s">
        <v>15</v>
      </c>
      <c r="AB13" s="30">
        <f t="shared" si="0"/>
        <v>0.78149999999999997</v>
      </c>
      <c r="AC13" s="30">
        <f t="shared" si="1"/>
        <v>52.1</v>
      </c>
      <c r="AD13" s="31" t="str">
        <f t="shared" si="2"/>
        <v>±0,7</v>
      </c>
      <c r="AE13" s="32">
        <f t="shared" si="3"/>
        <v>0.20000000000000048</v>
      </c>
      <c r="AF13" s="33"/>
    </row>
    <row r="14" spans="1:32" ht="18.95" customHeight="1" x14ac:dyDescent="0.25">
      <c r="A14" s="34">
        <v>9</v>
      </c>
      <c r="B14" s="21" t="str">
        <f>IF(Измерения!C13&lt;&gt;0,Измерения!C13,0)</f>
        <v>Ш р н</v>
      </c>
      <c r="C14" s="72" t="str">
        <f>IF(Измерения!D13&lt;&gt;0,Измерения!D13,0)</f>
        <v>Ширина рукав по  низу</v>
      </c>
      <c r="D14" s="22">
        <f>INDEX(Измерения!E:E,MATCH('Табель мер'!B:B,Измерения!C:C,0))</f>
        <v>11.8</v>
      </c>
      <c r="E14" s="23"/>
      <c r="F14" s="24">
        <f>INDEX(Измерения!F:F,MATCH(B:B,Измерения!C:C,0))</f>
        <v>12.3</v>
      </c>
      <c r="G14" s="23"/>
      <c r="H14" s="24">
        <f>INDEX(Измерения!G:G,MATCH(B:B,Измерения!C:C,0))</f>
        <v>12.7</v>
      </c>
      <c r="I14" s="23"/>
      <c r="J14" s="24">
        <f>INDEX(Измерения!H:H,MATCH(B:B,Измерения!C:C,0))</f>
        <v>13.2</v>
      </c>
      <c r="K14" s="23"/>
      <c r="L14" s="24">
        <f>INDEX(Измерения!I:I,MATCH(B:B,Измерения!C:C,0))</f>
        <v>13.6</v>
      </c>
      <c r="M14" s="23"/>
      <c r="N14" s="24">
        <f>INDEX(Измерения!J:J,MATCH(B:B,Измерения!C:C,0))</f>
        <v>14.1</v>
      </c>
      <c r="O14" s="23"/>
      <c r="P14" s="24">
        <f>INDEX(Измерения!K:K,MATCH(B:B,Измерения!C:C,0))</f>
        <v>14.5</v>
      </c>
      <c r="Q14" s="25"/>
      <c r="R14" s="26">
        <f>INDEX(Измерения!L:L,MATCH(B:B,Измерения!C:C,0))</f>
        <v>0</v>
      </c>
      <c r="S14" s="27"/>
      <c r="T14" s="26">
        <f>INDEX(Измерения!M:M,MATCH(B:B,Измерения!C:C,0))</f>
        <v>0</v>
      </c>
      <c r="U14" s="27"/>
      <c r="V14" s="26">
        <f>INDEX(Измерения!N:N,MATCH(B:B,Измерения!C:C,0))</f>
        <v>0</v>
      </c>
      <c r="W14" s="27"/>
      <c r="X14" s="26">
        <f>INDEX(Измерения!O:O,MATCH(B:B,Измерения!C:C,0))</f>
        <v>0</v>
      </c>
      <c r="Y14" s="27"/>
      <c r="Z14" s="28">
        <v>-0.2</v>
      </c>
      <c r="AA14" s="29" t="s">
        <v>15</v>
      </c>
      <c r="AB14" s="30">
        <f t="shared" si="0"/>
        <v>0.3</v>
      </c>
      <c r="AC14" s="30">
        <f t="shared" si="1"/>
        <v>12.3</v>
      </c>
      <c r="AD14" s="31" t="str">
        <f t="shared" si="2"/>
        <v>±0,3</v>
      </c>
      <c r="AE14" s="32">
        <f t="shared" si="3"/>
        <v>0.46666666666666617</v>
      </c>
      <c r="AF14" s="33"/>
    </row>
    <row r="15" spans="1:32" ht="18.95" customHeight="1" x14ac:dyDescent="0.25">
      <c r="A15" s="20">
        <v>10</v>
      </c>
      <c r="B15" s="21" t="str">
        <f>IF(Измерения!C14&lt;&gt;0,Измерения!C14,0)</f>
        <v>Ш р</v>
      </c>
      <c r="C15" s="72" t="str">
        <f>IF(Измерения!D14&lt;&gt;0,Измерения!D14,0)</f>
        <v>Ширина рукава под проймой</v>
      </c>
      <c r="D15" s="22">
        <f>INDEX(Измерения!E:E,MATCH('Табель мер'!B:B,Измерения!C:C,0))</f>
        <v>15.2</v>
      </c>
      <c r="E15" s="23"/>
      <c r="F15" s="24">
        <f>INDEX(Измерения!F:F,MATCH(B:B,Измерения!C:C,0))</f>
        <v>15.8</v>
      </c>
      <c r="G15" s="23"/>
      <c r="H15" s="24">
        <f>INDEX(Измерения!G:G,MATCH(B:B,Измерения!C:C,0))</f>
        <v>16.399999999999999</v>
      </c>
      <c r="I15" s="23"/>
      <c r="J15" s="24">
        <f>INDEX(Измерения!H:H,MATCH(B:B,Измерения!C:C,0))</f>
        <v>17</v>
      </c>
      <c r="K15" s="23"/>
      <c r="L15" s="24">
        <f>INDEX(Измерения!I:I,MATCH(B:B,Измерения!C:C,0))</f>
        <v>17.600000000000001</v>
      </c>
      <c r="M15" s="23"/>
      <c r="N15" s="24">
        <f>INDEX(Измерения!J:J,MATCH(B:B,Измерения!C:C,0))</f>
        <v>18.2</v>
      </c>
      <c r="O15" s="23"/>
      <c r="P15" s="24">
        <f>INDEX(Измерения!K:K,MATCH(B:B,Измерения!C:C,0))</f>
        <v>18.8</v>
      </c>
      <c r="Q15" s="25"/>
      <c r="R15" s="26">
        <f>INDEX(Измерения!L:L,MATCH(B:B,Измерения!C:C,0))</f>
        <v>0</v>
      </c>
      <c r="S15" s="27"/>
      <c r="T15" s="26">
        <f>INDEX(Измерения!M:M,MATCH(B:B,Измерения!C:C,0))</f>
        <v>0</v>
      </c>
      <c r="U15" s="27"/>
      <c r="V15" s="26">
        <f>INDEX(Измерения!N:N,MATCH(B:B,Измерения!C:C,0))</f>
        <v>0</v>
      </c>
      <c r="W15" s="27"/>
      <c r="X15" s="26">
        <f>INDEX(Измерения!O:O,MATCH(B:B,Измерения!C:C,0))</f>
        <v>0</v>
      </c>
      <c r="Y15" s="27"/>
      <c r="Z15" s="28">
        <f t="shared" si="4"/>
        <v>-0.2</v>
      </c>
      <c r="AA15" s="29" t="s">
        <v>15</v>
      </c>
      <c r="AB15" s="30">
        <f t="shared" si="0"/>
        <v>0.5</v>
      </c>
      <c r="AC15" s="30">
        <f t="shared" si="1"/>
        <v>15.8</v>
      </c>
      <c r="AD15" s="31" t="str">
        <f t="shared" si="2"/>
        <v>±0,5</v>
      </c>
      <c r="AE15" s="32">
        <f t="shared" si="3"/>
        <v>0.6000000000000002</v>
      </c>
      <c r="AF15" s="33"/>
    </row>
    <row r="16" spans="1:32" ht="18.95" customHeight="1" x14ac:dyDescent="0.25">
      <c r="A16" s="34">
        <v>11</v>
      </c>
      <c r="B16" s="21" t="str">
        <f>IF(Измерения!C15&lt;&gt;0,Измерения!C15,0)</f>
        <v>Ш маж р</v>
      </c>
      <c r="C16" s="72" t="str">
        <f>IF(Измерения!D15&lt;&gt;0,Измерения!D15,0)</f>
        <v>Ширина манжеты</v>
      </c>
      <c r="D16" s="22">
        <f>INDEX(Измерения!E:E,MATCH('Табель мер'!B:B,Измерения!C:C,0))</f>
        <v>7</v>
      </c>
      <c r="E16" s="23"/>
      <c r="F16" s="24">
        <f>INDEX(Измерения!F:F,MATCH(B:B,Измерения!C:C,0))</f>
        <v>7</v>
      </c>
      <c r="G16" s="23"/>
      <c r="H16" s="24">
        <f>INDEX(Измерения!G:G,MATCH(B:B,Измерения!C:C,0))</f>
        <v>7</v>
      </c>
      <c r="I16" s="23"/>
      <c r="J16" s="24">
        <f>INDEX(Измерения!H:H,MATCH(B:B,Измерения!C:C,0))</f>
        <v>7</v>
      </c>
      <c r="K16" s="23"/>
      <c r="L16" s="24">
        <f>INDEX(Измерения!I:I,MATCH(B:B,Измерения!C:C,0))</f>
        <v>7</v>
      </c>
      <c r="M16" s="23"/>
      <c r="N16" s="24">
        <f>INDEX(Измерения!J:J,MATCH(B:B,Измерения!C:C,0))</f>
        <v>7</v>
      </c>
      <c r="O16" s="23"/>
      <c r="P16" s="24">
        <f>INDEX(Измерения!K:K,MATCH(B:B,Измерения!C:C,0))</f>
        <v>7</v>
      </c>
      <c r="Q16" s="25"/>
      <c r="R16" s="26">
        <f>INDEX(Измерения!L:L,MATCH(B:B,Измерения!C:C,0))</f>
        <v>0</v>
      </c>
      <c r="S16" s="27"/>
      <c r="T16" s="26">
        <f>INDEX(Измерения!M:M,MATCH(B:B,Измерения!C:C,0))</f>
        <v>0</v>
      </c>
      <c r="U16" s="27"/>
      <c r="V16" s="26">
        <f>INDEX(Измерения!N:N,MATCH(B:B,Измерения!C:C,0))</f>
        <v>0</v>
      </c>
      <c r="W16" s="27"/>
      <c r="X16" s="26">
        <f>INDEX(Измерения!O:O,MATCH(B:B,Измерения!C:C,0))</f>
        <v>0</v>
      </c>
      <c r="Y16" s="27"/>
      <c r="Z16" s="28">
        <f t="shared" si="4"/>
        <v>0</v>
      </c>
      <c r="AA16" s="29" t="s">
        <v>15</v>
      </c>
      <c r="AB16" s="30">
        <f t="shared" si="0"/>
        <v>0.2</v>
      </c>
      <c r="AC16" s="30">
        <f t="shared" si="1"/>
        <v>7</v>
      </c>
      <c r="AD16" s="31" t="str">
        <f t="shared" si="2"/>
        <v>±0,2</v>
      </c>
      <c r="AE16" s="32">
        <f t="shared" si="3"/>
        <v>0</v>
      </c>
      <c r="AF16" s="33"/>
    </row>
    <row r="17" spans="1:32" ht="18.95" customHeight="1" x14ac:dyDescent="0.25">
      <c r="A17" s="20">
        <v>12</v>
      </c>
      <c r="B17" s="21" t="str">
        <f>IF(Измерения!C16&lt;&gt;0,Измерения!C16,0)</f>
        <v>Дл с</v>
      </c>
      <c r="C17" s="72" t="str">
        <f>IF(Измерения!D16&lt;&gt;0,Измерения!D16,0)</f>
        <v>Длина проймы спинки</v>
      </c>
      <c r="D17" s="22">
        <f>INDEX(Измерения!E:E,MATCH('Табель мер'!B:B,Измерения!C:C,0))</f>
        <v>22.8</v>
      </c>
      <c r="E17" s="23"/>
      <c r="F17" s="24">
        <f>INDEX(Измерения!F:F,MATCH(B:B,Измерения!C:C,0))</f>
        <v>23.6</v>
      </c>
      <c r="G17" s="23"/>
      <c r="H17" s="24">
        <f>INDEX(Измерения!G:G,MATCH(B:B,Измерения!C:C,0))</f>
        <v>24.4</v>
      </c>
      <c r="I17" s="23"/>
      <c r="J17" s="24">
        <f>INDEX(Измерения!H:H,MATCH(B:B,Измерения!C:C,0))</f>
        <v>25.3</v>
      </c>
      <c r="K17" s="23"/>
      <c r="L17" s="24">
        <f>INDEX(Измерения!I:I,MATCH(B:B,Измерения!C:C,0))</f>
        <v>26.1</v>
      </c>
      <c r="M17" s="23"/>
      <c r="N17" s="24">
        <f>INDEX(Измерения!J:J,MATCH(B:B,Измерения!C:C,0))</f>
        <v>27</v>
      </c>
      <c r="O17" s="23"/>
      <c r="P17" s="24">
        <f>INDEX(Измерения!K:K,MATCH(B:B,Измерения!C:C,0))</f>
        <v>27.9</v>
      </c>
      <c r="Q17" s="25"/>
      <c r="R17" s="26">
        <f>INDEX(Измерения!L:L,MATCH(B:B,Измерения!C:C,0))</f>
        <v>0</v>
      </c>
      <c r="S17" s="27"/>
      <c r="T17" s="26">
        <f>INDEX(Измерения!M:M,MATCH(B:B,Измерения!C:C,0))</f>
        <v>0</v>
      </c>
      <c r="U17" s="27"/>
      <c r="V17" s="26">
        <f>INDEX(Измерения!N:N,MATCH(B:B,Измерения!C:C,0))</f>
        <v>0</v>
      </c>
      <c r="W17" s="27"/>
      <c r="X17" s="26">
        <f>INDEX(Измерения!O:O,MATCH(B:B,Измерения!C:C,0))</f>
        <v>0</v>
      </c>
      <c r="Y17" s="27"/>
      <c r="Z17" s="28">
        <f t="shared" si="4"/>
        <v>0</v>
      </c>
      <c r="AA17" s="29" t="s">
        <v>15</v>
      </c>
      <c r="AB17" s="30">
        <f t="shared" si="0"/>
        <v>0.6</v>
      </c>
      <c r="AC17" s="30">
        <f t="shared" si="1"/>
        <v>23.6</v>
      </c>
      <c r="AD17" s="31" t="str">
        <f t="shared" si="2"/>
        <v>±0,6</v>
      </c>
      <c r="AE17" s="32">
        <f t="shared" si="3"/>
        <v>0.83333333333333337</v>
      </c>
      <c r="AF17" s="33"/>
    </row>
    <row r="18" spans="1:32" ht="18.95" customHeight="1" x14ac:dyDescent="0.25">
      <c r="A18" s="66">
        <v>13</v>
      </c>
      <c r="B18" s="67" t="str">
        <f>IF(Измерения!C17&lt;&gt;0,Измерения!C17,0)</f>
        <v>Дс1</v>
      </c>
      <c r="C18" s="73" t="str">
        <f>IF(Измерения!D17&lt;&gt;0,Измерения!D17,0)</f>
        <v>Длина по средней линии спинки</v>
      </c>
      <c r="D18" s="68">
        <f>INDEX(Измерения!E:E,MATCH('Табель мер'!B:B,Измерения!C:C,0))</f>
        <v>99.4</v>
      </c>
      <c r="E18" s="69"/>
      <c r="F18" s="70">
        <f>INDEX(Измерения!F:F,MATCH(B:B,Измерения!C:C,0))</f>
        <v>100.4</v>
      </c>
      <c r="G18" s="69"/>
      <c r="H18" s="70">
        <f>INDEX(Измерения!G:G,MATCH(B:B,Измерения!C:C,0))</f>
        <v>101.4</v>
      </c>
      <c r="I18" s="69"/>
      <c r="J18" s="70">
        <f>INDEX(Измерения!H:H,MATCH(B:B,Измерения!C:C,0))</f>
        <v>102.4</v>
      </c>
      <c r="K18" s="69"/>
      <c r="L18" s="70">
        <f>INDEX(Измерения!I:I,MATCH(B:B,Измерения!C:C,0))</f>
        <v>103.4</v>
      </c>
      <c r="M18" s="69"/>
      <c r="N18" s="70">
        <f>INDEX(Измерения!J:J,MATCH(B:B,Измерения!C:C,0))</f>
        <v>104.4</v>
      </c>
      <c r="O18" s="69"/>
      <c r="P18" s="70">
        <f>INDEX(Измерения!K:K,MATCH(B:B,Измерения!C:C,0))</f>
        <v>105.4</v>
      </c>
      <c r="Q18" s="52"/>
      <c r="R18" s="26">
        <f>INDEX(Измерения!L:L,MATCH(B:B,Измерения!C:C,0))</f>
        <v>0</v>
      </c>
      <c r="S18" s="27"/>
      <c r="T18" s="26">
        <f>INDEX(Измерения!M:M,MATCH(B:B,Измерения!C:C,0))</f>
        <v>0</v>
      </c>
      <c r="U18" s="27"/>
      <c r="V18" s="26">
        <f>INDEX(Измерения!N:N,MATCH(B:B,Измерения!C:C,0))</f>
        <v>0</v>
      </c>
      <c r="W18" s="27"/>
      <c r="X18" s="26">
        <f>INDEX(Измерения!O:O,MATCH(B:B,Измерения!C:C,0))</f>
        <v>0</v>
      </c>
      <c r="Y18" s="27"/>
      <c r="Z18" s="28">
        <v>-0.6</v>
      </c>
      <c r="AA18" s="29" t="s">
        <v>15</v>
      </c>
      <c r="AB18" s="30">
        <f t="shared" si="0"/>
        <v>1.506</v>
      </c>
      <c r="AC18" s="30">
        <f t="shared" si="1"/>
        <v>100.4</v>
      </c>
      <c r="AD18" s="31" t="str">
        <f t="shared" si="2"/>
        <v>±1,5</v>
      </c>
      <c r="AE18" s="32">
        <f t="shared" si="3"/>
        <v>1</v>
      </c>
      <c r="AF18" s="33"/>
    </row>
    <row r="19" spans="1:32" ht="18.95" customHeight="1" x14ac:dyDescent="0.25">
      <c r="A19" s="20">
        <v>14</v>
      </c>
      <c r="B19" s="21" t="str">
        <f>IF(Измерения!C18&lt;&gt;0,Измерения!C18,0)</f>
        <v>Дсп</v>
      </c>
      <c r="C19" s="72" t="str">
        <f>IF(Измерения!D18&lt;&gt;0,Измерения!D18,0)</f>
        <v>Длина спинки до талии</v>
      </c>
      <c r="D19" s="22">
        <f>INDEX(Измерения!E:E,MATCH('Табель мер'!B:B,Измерения!C:C,0))</f>
        <v>38.799999999999997</v>
      </c>
      <c r="E19" s="23"/>
      <c r="F19" s="24">
        <f>INDEX(Измерения!F:F,MATCH(B:B,Измерения!C:C,0))</f>
        <v>39</v>
      </c>
      <c r="G19" s="23"/>
      <c r="H19" s="24">
        <f>INDEX(Измерения!G:G,MATCH(B:B,Измерения!C:C,0))</f>
        <v>39.200000000000003</v>
      </c>
      <c r="I19" s="23"/>
      <c r="J19" s="24">
        <f>INDEX(Измерения!H:H,MATCH(B:B,Измерения!C:C,0))</f>
        <v>39.4</v>
      </c>
      <c r="K19" s="23"/>
      <c r="L19" s="24">
        <f>INDEX(Измерения!I:I,MATCH(B:B,Измерения!C:C,0))</f>
        <v>39.6</v>
      </c>
      <c r="M19" s="23"/>
      <c r="N19" s="24">
        <f>INDEX(Измерения!J:J,MATCH(B:B,Измерения!C:C,0))</f>
        <v>39.799999999999997</v>
      </c>
      <c r="O19" s="23"/>
      <c r="P19" s="24">
        <f>INDEX(Измерения!K:K,MATCH(B:B,Измерения!C:C,0))</f>
        <v>40</v>
      </c>
      <c r="Q19" s="25"/>
      <c r="R19" s="26">
        <f>INDEX(Измерения!L:L,MATCH(B:B,Измерения!C:C,0))</f>
        <v>0</v>
      </c>
      <c r="S19" s="27"/>
      <c r="T19" s="26">
        <f>INDEX(Измерения!M:M,MATCH(B:B,Измерения!C:C,0))</f>
        <v>0</v>
      </c>
      <c r="U19" s="27"/>
      <c r="V19" s="26">
        <f>INDEX(Измерения!N:N,MATCH(B:B,Измерения!C:C,0))</f>
        <v>0</v>
      </c>
      <c r="W19" s="27"/>
      <c r="X19" s="26">
        <f>INDEX(Измерения!O:O,MATCH(B:B,Измерения!C:C,0))</f>
        <v>0</v>
      </c>
      <c r="Y19" s="27"/>
      <c r="Z19" s="28">
        <v>-0.2</v>
      </c>
      <c r="AA19" s="29" t="s">
        <v>15</v>
      </c>
      <c r="AB19" s="30">
        <f t="shared" si="0"/>
        <v>0.58499999999999996</v>
      </c>
      <c r="AC19" s="30">
        <f t="shared" si="1"/>
        <v>39</v>
      </c>
      <c r="AD19" s="31" t="str">
        <f t="shared" si="2"/>
        <v>±0,5</v>
      </c>
      <c r="AE19" s="32">
        <f t="shared" si="3"/>
        <v>0.20000000000000048</v>
      </c>
      <c r="AF19" s="33"/>
    </row>
    <row r="20" spans="1:32" ht="29.25" customHeight="1" x14ac:dyDescent="0.25">
      <c r="A20" s="34">
        <v>15</v>
      </c>
      <c r="B20" s="21" t="str">
        <f>IF(Измерения!C19&lt;&gt;0,Измерения!C19,0)</f>
        <v>Шсп</v>
      </c>
      <c r="C20" s="72" t="str">
        <f>IF(Измерения!D19&lt;&gt;0,Измерения!D19,0)</f>
        <v>Ширина спины 14 см от высшей точки плеча</v>
      </c>
      <c r="D20" s="22">
        <f>INDEX(Измерения!E:E,MATCH('Табель мер'!B:B,Измерения!C:C,0))</f>
        <v>35.9</v>
      </c>
      <c r="E20" s="23"/>
      <c r="F20" s="24">
        <f>INDEX(Измерения!F:F,MATCH(B:B,Измерения!C:C,0))</f>
        <v>36.9</v>
      </c>
      <c r="G20" s="23"/>
      <c r="H20" s="24">
        <f>INDEX(Измерения!G:G,MATCH(B:B,Измерения!C:C,0))</f>
        <v>37.9</v>
      </c>
      <c r="I20" s="23"/>
      <c r="J20" s="24">
        <f>INDEX(Измерения!H:H,MATCH(B:B,Измерения!C:C,0))</f>
        <v>38.799999999999997</v>
      </c>
      <c r="K20" s="23"/>
      <c r="L20" s="24">
        <f>INDEX(Измерения!I:I,MATCH(B:B,Измерения!C:C,0))</f>
        <v>39.700000000000003</v>
      </c>
      <c r="M20" s="23"/>
      <c r="N20" s="24">
        <f>INDEX(Измерения!J:J,MATCH(B:B,Измерения!C:C,0))</f>
        <v>40.700000000000003</v>
      </c>
      <c r="O20" s="23"/>
      <c r="P20" s="24">
        <f>INDEX(Измерения!K:K,MATCH(B:B,Измерения!C:C,0))</f>
        <v>41.4</v>
      </c>
      <c r="Q20" s="25"/>
      <c r="R20" s="26">
        <f>INDEX(Измерения!L:L,MATCH(B:B,Измерения!C:C,0))</f>
        <v>0</v>
      </c>
      <c r="S20" s="27"/>
      <c r="T20" s="26">
        <f>INDEX(Измерения!M:M,MATCH(B:B,Измерения!C:C,0))</f>
        <v>0</v>
      </c>
      <c r="U20" s="27"/>
      <c r="V20" s="26">
        <f>INDEX(Измерения!N:N,MATCH(B:B,Измерения!C:C,0))</f>
        <v>0</v>
      </c>
      <c r="W20" s="27"/>
      <c r="X20" s="26">
        <f>INDEX(Измерения!O:O,MATCH(B:B,Измерения!C:C,0))</f>
        <v>0</v>
      </c>
      <c r="Y20" s="27"/>
      <c r="Z20" s="28">
        <v>-0.2</v>
      </c>
      <c r="AA20" s="29" t="s">
        <v>15</v>
      </c>
      <c r="AB20" s="30">
        <f t="shared" si="0"/>
        <v>0.6</v>
      </c>
      <c r="AC20" s="30">
        <f t="shared" si="1"/>
        <v>36.9</v>
      </c>
      <c r="AD20" s="31" t="str">
        <f t="shared" si="2"/>
        <v>±0,6</v>
      </c>
      <c r="AE20" s="32">
        <f t="shared" si="3"/>
        <v>0.96666666666666623</v>
      </c>
      <c r="AF20" s="33"/>
    </row>
    <row r="21" spans="1:32" ht="18.95" customHeight="1" x14ac:dyDescent="0.25">
      <c r="A21" s="20">
        <v>16</v>
      </c>
      <c r="B21" s="21" t="str">
        <f>IF(Измерения!C20&lt;&gt;0,Измерения!C20,0)</f>
        <v>Длс</v>
      </c>
      <c r="C21" s="72" t="str">
        <f>IF(Измерения!D20&lt;&gt;0,Измерения!D20,0)</f>
        <v>Длина горловины спинки</v>
      </c>
      <c r="D21" s="22">
        <f>INDEX(Измерения!E:E,MATCH('Табель мер'!B:B,Измерения!C:C,0))</f>
        <v>18.2</v>
      </c>
      <c r="E21" s="23"/>
      <c r="F21" s="24">
        <f>INDEX(Измерения!F:F,MATCH(B:B,Измерения!C:C,0))</f>
        <v>18.7</v>
      </c>
      <c r="G21" s="23"/>
      <c r="H21" s="24">
        <f>INDEX(Измерения!G:G,MATCH(B:B,Измерения!C:C,0))</f>
        <v>19.100000000000001</v>
      </c>
      <c r="I21" s="23"/>
      <c r="J21" s="24">
        <f>INDEX(Измерения!H:H,MATCH(B:B,Измерения!C:C,0))</f>
        <v>19.600000000000001</v>
      </c>
      <c r="K21" s="23"/>
      <c r="L21" s="24">
        <f>INDEX(Измерения!I:I,MATCH(B:B,Измерения!C:C,0))</f>
        <v>20.100000000000001</v>
      </c>
      <c r="M21" s="23"/>
      <c r="N21" s="24">
        <f>INDEX(Измерения!J:J,MATCH(B:B,Измерения!C:C,0))</f>
        <v>20.6</v>
      </c>
      <c r="O21" s="23"/>
      <c r="P21" s="24">
        <f>INDEX(Измерения!K:K,MATCH(B:B,Измерения!C:C,0))</f>
        <v>20.9</v>
      </c>
      <c r="Q21" s="25"/>
      <c r="R21" s="26">
        <f>INDEX(Измерения!L:L,MATCH(B:B,Измерения!C:C,0))</f>
        <v>0</v>
      </c>
      <c r="S21" s="27"/>
      <c r="T21" s="26">
        <f>INDEX(Измерения!M:M,MATCH(B:B,Измерения!C:C,0))</f>
        <v>0</v>
      </c>
      <c r="U21" s="27"/>
      <c r="V21" s="26">
        <f>INDEX(Измерения!N:N,MATCH(B:B,Измерения!C:C,0))</f>
        <v>0</v>
      </c>
      <c r="W21" s="27"/>
      <c r="X21" s="26">
        <f>INDEX(Измерения!O:O,MATCH(B:B,Измерения!C:C,0))</f>
        <v>0</v>
      </c>
      <c r="Y21" s="27"/>
      <c r="Z21" s="28">
        <f t="shared" si="4"/>
        <v>0</v>
      </c>
      <c r="AA21" s="29" t="s">
        <v>15</v>
      </c>
      <c r="AB21" s="30">
        <f t="shared" si="0"/>
        <v>0.3</v>
      </c>
      <c r="AC21" s="30">
        <f t="shared" si="1"/>
        <v>18.7</v>
      </c>
      <c r="AD21" s="31" t="str">
        <f t="shared" si="2"/>
        <v>±0,3</v>
      </c>
      <c r="AE21" s="32">
        <f t="shared" si="3"/>
        <v>0.4666666666666674</v>
      </c>
      <c r="AF21" s="33"/>
    </row>
    <row r="22" spans="1:32" ht="18.95" customHeight="1" x14ac:dyDescent="0.25">
      <c r="A22" s="34">
        <v>17</v>
      </c>
      <c r="B22" s="21" t="str">
        <f>IF(Измерения!C21&lt;&gt;0,Измерения!C21,0)</f>
        <v>В ст</v>
      </c>
      <c r="C22" s="72" t="str">
        <f>IF(Измерения!D21&lt;&gt;0,Измерения!D21,0)</f>
        <v>Высота стойки</v>
      </c>
      <c r="D22" s="22">
        <f>INDEX(Измерения!E:E,MATCH('Табель мер'!B:B,Измерения!C:C,0))</f>
        <v>2.8</v>
      </c>
      <c r="E22" s="23"/>
      <c r="F22" s="24">
        <f>INDEX(Измерения!F:F,MATCH(B:B,Измерения!C:C,0))</f>
        <v>2.8</v>
      </c>
      <c r="G22" s="23"/>
      <c r="H22" s="24">
        <f>INDEX(Измерения!G:G,MATCH(B:B,Измерения!C:C,0))</f>
        <v>2.8</v>
      </c>
      <c r="I22" s="23"/>
      <c r="J22" s="24">
        <f>INDEX(Измерения!H:H,MATCH(B:B,Измерения!C:C,0))</f>
        <v>2.8</v>
      </c>
      <c r="K22" s="23"/>
      <c r="L22" s="24">
        <f>INDEX(Измерения!I:I,MATCH(B:B,Измерения!C:C,0))</f>
        <v>2.8</v>
      </c>
      <c r="M22" s="23"/>
      <c r="N22" s="24">
        <f>INDEX(Измерения!J:J,MATCH(B:B,Измерения!C:C,0))</f>
        <v>2.8</v>
      </c>
      <c r="O22" s="23"/>
      <c r="P22" s="24">
        <f>INDEX(Измерения!K:K,MATCH(B:B,Измерения!C:C,0))</f>
        <v>2.8</v>
      </c>
      <c r="Q22" s="25"/>
      <c r="R22" s="26">
        <f>INDEX(Измерения!L:L,MATCH(B:B,Измерения!C:C,0))</f>
        <v>0</v>
      </c>
      <c r="S22" s="27"/>
      <c r="T22" s="26">
        <f>INDEX(Измерения!M:M,MATCH(B:B,Измерения!C:C,0))</f>
        <v>0</v>
      </c>
      <c r="U22" s="27"/>
      <c r="V22" s="26">
        <f>INDEX(Измерения!N:N,MATCH(B:B,Измерения!C:C,0))</f>
        <v>0</v>
      </c>
      <c r="W22" s="27"/>
      <c r="X22" s="26">
        <f>INDEX(Измерения!O:O,MATCH(B:B,Измерения!C:C,0))</f>
        <v>0</v>
      </c>
      <c r="Y22" s="27"/>
      <c r="Z22" s="28">
        <f t="shared" si="4"/>
        <v>0</v>
      </c>
      <c r="AA22" s="29" t="s">
        <v>15</v>
      </c>
      <c r="AB22" s="30">
        <f t="shared" si="0"/>
        <v>0.2</v>
      </c>
      <c r="AC22" s="30">
        <f t="shared" si="1"/>
        <v>2.8</v>
      </c>
      <c r="AD22" s="31" t="str">
        <f t="shared" si="2"/>
        <v>±0,2</v>
      </c>
      <c r="AE22" s="32">
        <f t="shared" si="3"/>
        <v>0</v>
      </c>
      <c r="AF22" s="33"/>
    </row>
    <row r="23" spans="1:32" ht="18.95" customHeight="1" x14ac:dyDescent="0.25">
      <c r="A23" s="20">
        <v>18</v>
      </c>
      <c r="B23" s="21" t="str">
        <f>IF(Измерения!C22&lt;&gt;0,Измерения!C22,0)</f>
        <v>Ш вор с</v>
      </c>
      <c r="C23" s="72" t="str">
        <f>IF(Измерения!D22&lt;&gt;0,Измерения!D22,0)</f>
        <v>Ширина воротника сзади</v>
      </c>
      <c r="D23" s="22">
        <f>INDEX(Измерения!E:E,MATCH('Табель мер'!B:B,Измерения!C:C,0))</f>
        <v>5.6</v>
      </c>
      <c r="E23" s="23"/>
      <c r="F23" s="24">
        <f>INDEX(Измерения!F:F,MATCH(B:B,Измерения!C:C,0))</f>
        <v>5.6</v>
      </c>
      <c r="G23" s="23"/>
      <c r="H23" s="24">
        <f>INDEX(Измерения!G:G,MATCH(B:B,Измерения!C:C,0))</f>
        <v>5.6</v>
      </c>
      <c r="I23" s="23"/>
      <c r="J23" s="24">
        <f>INDEX(Измерения!H:H,MATCH(B:B,Измерения!C:C,0))</f>
        <v>5.6</v>
      </c>
      <c r="K23" s="23"/>
      <c r="L23" s="24">
        <f>INDEX(Измерения!I:I,MATCH(B:B,Измерения!C:C,0))</f>
        <v>5.6</v>
      </c>
      <c r="M23" s="23"/>
      <c r="N23" s="24">
        <f>INDEX(Измерения!J:J,MATCH(B:B,Измерения!C:C,0))</f>
        <v>5.6</v>
      </c>
      <c r="O23" s="23"/>
      <c r="P23" s="24">
        <f>INDEX(Измерения!K:K,MATCH(B:B,Измерения!C:C,0))</f>
        <v>5.6</v>
      </c>
      <c r="Q23" s="25"/>
      <c r="R23" s="26">
        <f>INDEX(Измерения!L:L,MATCH(B:B,Измерения!C:C,0))</f>
        <v>0</v>
      </c>
      <c r="S23" s="27"/>
      <c r="T23" s="26">
        <f>INDEX(Измерения!M:M,MATCH(B:B,Измерения!C:C,0))</f>
        <v>0</v>
      </c>
      <c r="U23" s="27"/>
      <c r="V23" s="26">
        <f>INDEX(Измерения!N:N,MATCH(B:B,Измерения!C:C,0))</f>
        <v>0</v>
      </c>
      <c r="W23" s="27"/>
      <c r="X23" s="26">
        <f>INDEX(Измерения!O:O,MATCH(B:B,Измерения!C:C,0))</f>
        <v>0</v>
      </c>
      <c r="Y23" s="27"/>
      <c r="Z23" s="28">
        <f t="shared" si="4"/>
        <v>0</v>
      </c>
      <c r="AA23" s="29" t="s">
        <v>15</v>
      </c>
      <c r="AB23" s="30">
        <f t="shared" si="0"/>
        <v>0.2</v>
      </c>
      <c r="AC23" s="30">
        <f t="shared" si="1"/>
        <v>5.6</v>
      </c>
      <c r="AD23" s="31" t="str">
        <f t="shared" si="2"/>
        <v>±0,2</v>
      </c>
      <c r="AE23" s="32">
        <f t="shared" si="3"/>
        <v>0</v>
      </c>
      <c r="AF23" s="33"/>
    </row>
    <row r="24" spans="1:32" ht="18.95" customHeight="1" x14ac:dyDescent="0.25">
      <c r="A24" s="34">
        <v>19</v>
      </c>
      <c r="B24" s="21" t="str">
        <f>IF(Измерения!C23&lt;&gt;0,Измерения!C23,0)</f>
        <v>Дл отл</v>
      </c>
      <c r="C24" s="72" t="str">
        <f>IF(Измерения!D23&lt;&gt;0,Измерения!D23,0)</f>
        <v>Длина отлета воротника</v>
      </c>
      <c r="D24" s="22">
        <f>INDEX(Измерения!E:E,MATCH('Табель мер'!B:B,Измерения!C:C,0))</f>
        <v>46.3</v>
      </c>
      <c r="E24" s="23"/>
      <c r="F24" s="24">
        <f>INDEX(Измерения!F:F,MATCH(B:B,Измерения!C:C,0))</f>
        <v>47.5</v>
      </c>
      <c r="G24" s="23"/>
      <c r="H24" s="24">
        <f>INDEX(Измерения!G:G,MATCH(B:B,Измерения!C:C,0))</f>
        <v>48.7</v>
      </c>
      <c r="I24" s="23"/>
      <c r="J24" s="24">
        <f>INDEX(Измерения!H:H,MATCH(B:B,Измерения!C:C,0))</f>
        <v>49.9</v>
      </c>
      <c r="K24" s="23"/>
      <c r="L24" s="24">
        <f>INDEX(Измерения!I:I,MATCH(B:B,Измерения!C:C,0))</f>
        <v>51.1</v>
      </c>
      <c r="M24" s="23"/>
      <c r="N24" s="24">
        <f>INDEX(Измерения!J:J,MATCH(B:B,Измерения!C:C,0))</f>
        <v>52.3</v>
      </c>
      <c r="O24" s="23"/>
      <c r="P24" s="24">
        <f>INDEX(Измерения!K:K,MATCH(B:B,Измерения!C:C,0))</f>
        <v>53.1</v>
      </c>
      <c r="Q24" s="25"/>
      <c r="R24" s="26">
        <f>INDEX(Измерения!L:L,MATCH(B:B,Измерения!C:C,0))</f>
        <v>0</v>
      </c>
      <c r="S24" s="27"/>
      <c r="T24" s="26">
        <f>INDEX(Измерения!M:M,MATCH(B:B,Измерения!C:C,0))</f>
        <v>0</v>
      </c>
      <c r="U24" s="27"/>
      <c r="V24" s="26">
        <f>INDEX(Измерения!N:N,MATCH(B:B,Измерения!C:C,0))</f>
        <v>0</v>
      </c>
      <c r="W24" s="27"/>
      <c r="X24" s="26">
        <f>INDEX(Измерения!O:O,MATCH(B:B,Измерения!C:C,0))</f>
        <v>0</v>
      </c>
      <c r="Y24" s="27"/>
      <c r="Z24" s="28">
        <f t="shared" si="4"/>
        <v>0</v>
      </c>
      <c r="AA24" s="29" t="s">
        <v>15</v>
      </c>
      <c r="AB24" s="30">
        <f t="shared" si="0"/>
        <v>0.5</v>
      </c>
      <c r="AC24" s="30">
        <f t="shared" si="1"/>
        <v>47.5</v>
      </c>
      <c r="AD24" s="31" t="str">
        <f t="shared" si="2"/>
        <v>±0,5</v>
      </c>
      <c r="AE24" s="32">
        <f t="shared" si="3"/>
        <v>1.2000000000000004</v>
      </c>
      <c r="AF24" s="33"/>
    </row>
    <row r="25" spans="1:32" hidden="1" x14ac:dyDescent="0.25">
      <c r="A25" s="20">
        <v>20</v>
      </c>
      <c r="B25" s="21">
        <f>IF(Измерения!C24&lt;&gt;0,Измерения!C24,0)</f>
        <v>0</v>
      </c>
      <c r="C25" s="21">
        <f>IF(Измерения!D24&lt;&gt;0,Измерения!D24,0)</f>
        <v>0</v>
      </c>
      <c r="D25" s="22" t="e">
        <f>INDEX(Измерения!E:E,MATCH('Табель мер'!B:B,Измерения!C:C,0))</f>
        <v>#N/A</v>
      </c>
      <c r="E25" s="23"/>
      <c r="F25" s="24" t="e">
        <f>INDEX(Измерения!F:F,MATCH(B:B,Измерения!C:C,0))</f>
        <v>#N/A</v>
      </c>
      <c r="G25" s="23"/>
      <c r="H25" s="24" t="e">
        <f>INDEX(Измерения!G:G,MATCH(B:B,Измерения!C:C,0))</f>
        <v>#N/A</v>
      </c>
      <c r="I25" s="23"/>
      <c r="J25" s="24" t="e">
        <f>INDEX(Измерения!H:H,MATCH(B:B,Измерения!C:C,0))</f>
        <v>#N/A</v>
      </c>
      <c r="K25" s="23"/>
      <c r="L25" s="24" t="e">
        <f>INDEX(Измерения!I:I,MATCH(B:B,Измерения!C:C,0))</f>
        <v>#N/A</v>
      </c>
      <c r="M25" s="23"/>
      <c r="N25" s="24" t="e">
        <f>INDEX(Измерения!J:J,MATCH(B:B,Измерения!C:C,0))</f>
        <v>#N/A</v>
      </c>
      <c r="O25" s="23"/>
      <c r="P25" s="24" t="e">
        <f>INDEX(Измерения!K:K,MATCH(B:B,Измерения!C:C,0))</f>
        <v>#N/A</v>
      </c>
      <c r="Q25" s="25"/>
      <c r="R25" s="26" t="e">
        <f>INDEX(Измерения!L:L,MATCH(B:B,Измерения!C:C,0))</f>
        <v>#N/A</v>
      </c>
      <c r="S25" s="27"/>
      <c r="T25" s="26" t="e">
        <f>INDEX(Измерения!M:M,MATCH(B:B,Измерения!C:C,0))</f>
        <v>#N/A</v>
      </c>
      <c r="U25" s="27"/>
      <c r="V25" s="26" t="e">
        <f>INDEX(Измерения!N:N,MATCH(B:B,Измерения!C:C,0))</f>
        <v>#N/A</v>
      </c>
      <c r="W25" s="27"/>
      <c r="X25" s="26" t="e">
        <f>INDEX(Измерения!O:O,MATCH(B:B,Измерения!C:C,0))</f>
        <v>#N/A</v>
      </c>
      <c r="Y25" s="27"/>
      <c r="Z25" s="28">
        <f t="shared" si="4"/>
        <v>0</v>
      </c>
      <c r="AA25" s="29" t="s">
        <v>15</v>
      </c>
      <c r="AB25" s="30" t="e">
        <f t="shared" si="0"/>
        <v>#N/A</v>
      </c>
      <c r="AC25" s="30" t="e">
        <f t="shared" si="1"/>
        <v>#N/A</v>
      </c>
      <c r="AD25" s="31" t="e">
        <f t="shared" si="2"/>
        <v>#N/A</v>
      </c>
      <c r="AE25" s="32" t="e">
        <f t="shared" si="3"/>
        <v>#N/A</v>
      </c>
      <c r="AF25" s="33"/>
    </row>
    <row r="26" spans="1:32" hidden="1" x14ac:dyDescent="0.25">
      <c r="A26" s="34">
        <v>21</v>
      </c>
      <c r="B26" s="21">
        <f>IF(Измерения!C25&lt;&gt;0,Измерения!C25,0)</f>
        <v>0</v>
      </c>
      <c r="C26" s="21">
        <f>IF(Измерения!D25&lt;&gt;0,Измерения!D25,0)</f>
        <v>0</v>
      </c>
      <c r="D26" s="22" t="e">
        <f>INDEX(Измерения!E:E,MATCH('Табель мер'!B:B,Измерения!C:C,0))</f>
        <v>#N/A</v>
      </c>
      <c r="E26" s="23"/>
      <c r="F26" s="24" t="e">
        <f>INDEX(Измерения!F:F,MATCH(B:B,Измерения!C:C,0))</f>
        <v>#N/A</v>
      </c>
      <c r="G26" s="23"/>
      <c r="H26" s="24" t="e">
        <f>INDEX(Измерения!G:G,MATCH(B:B,Измерения!C:C,0))</f>
        <v>#N/A</v>
      </c>
      <c r="I26" s="23"/>
      <c r="J26" s="24" t="e">
        <f>INDEX(Измерения!H:H,MATCH(B:B,Измерения!C:C,0))</f>
        <v>#N/A</v>
      </c>
      <c r="K26" s="23"/>
      <c r="L26" s="24" t="e">
        <f>INDEX(Измерения!I:I,MATCH(B:B,Измерения!C:C,0))</f>
        <v>#N/A</v>
      </c>
      <c r="M26" s="23"/>
      <c r="N26" s="24" t="e">
        <f>INDEX(Измерения!J:J,MATCH(B:B,Измерения!C:C,0))</f>
        <v>#N/A</v>
      </c>
      <c r="O26" s="23"/>
      <c r="P26" s="24" t="e">
        <f>INDEX(Измерения!K:K,MATCH(B:B,Измерения!C:C,0))</f>
        <v>#N/A</v>
      </c>
      <c r="Q26" s="25"/>
      <c r="R26" s="26" t="e">
        <f>INDEX(Измерения!L:L,MATCH(B:B,Измерения!C:C,0))</f>
        <v>#N/A</v>
      </c>
      <c r="S26" s="27"/>
      <c r="T26" s="26" t="e">
        <f>INDEX(Измерения!M:M,MATCH(B:B,Измерения!C:C,0))</f>
        <v>#N/A</v>
      </c>
      <c r="U26" s="27"/>
      <c r="V26" s="26" t="e">
        <f>INDEX(Измерения!N:N,MATCH(B:B,Измерения!C:C,0))</f>
        <v>#N/A</v>
      </c>
      <c r="W26" s="27"/>
      <c r="X26" s="26" t="e">
        <f>INDEX(Измерения!O:O,MATCH(B:B,Измерения!C:C,0))</f>
        <v>#N/A</v>
      </c>
      <c r="Y26" s="27"/>
      <c r="Z26" s="28">
        <f t="shared" si="4"/>
        <v>0</v>
      </c>
      <c r="AA26" s="29" t="s">
        <v>15</v>
      </c>
      <c r="AB26" s="30" t="e">
        <f t="shared" si="0"/>
        <v>#N/A</v>
      </c>
      <c r="AC26" s="30" t="e">
        <f t="shared" si="1"/>
        <v>#N/A</v>
      </c>
      <c r="AD26" s="31" t="e">
        <f t="shared" si="2"/>
        <v>#N/A</v>
      </c>
      <c r="AE26" s="32" t="e">
        <f t="shared" si="3"/>
        <v>#N/A</v>
      </c>
      <c r="AF26" s="33"/>
    </row>
    <row r="27" spans="1:32" hidden="1" x14ac:dyDescent="0.25">
      <c r="A27" s="20">
        <v>22</v>
      </c>
      <c r="B27" s="21">
        <f>IF(Измерения!C26&lt;&gt;0,Измерения!C26,0)</f>
        <v>0</v>
      </c>
      <c r="C27" s="21">
        <f>IF(Измерения!D26&lt;&gt;0,Измерения!D26,0)</f>
        <v>0</v>
      </c>
      <c r="D27" s="22" t="e">
        <f>INDEX(Измерения!E:E,MATCH('Табель мер'!B:B,Измерения!C:C,0))</f>
        <v>#N/A</v>
      </c>
      <c r="E27" s="23"/>
      <c r="F27" s="24" t="e">
        <f>INDEX(Измерения!F:F,MATCH(B:B,Измерения!C:C,0))</f>
        <v>#N/A</v>
      </c>
      <c r="G27" s="23"/>
      <c r="H27" s="24" t="e">
        <f>INDEX(Измерения!G:G,MATCH(B:B,Измерения!C:C,0))</f>
        <v>#N/A</v>
      </c>
      <c r="I27" s="23"/>
      <c r="J27" s="24" t="e">
        <f>INDEX(Измерения!H:H,MATCH(B:B,Измерения!C:C,0))</f>
        <v>#N/A</v>
      </c>
      <c r="K27" s="23"/>
      <c r="L27" s="24" t="e">
        <f>INDEX(Измерения!I:I,MATCH(B:B,Измерения!C:C,0))</f>
        <v>#N/A</v>
      </c>
      <c r="M27" s="23"/>
      <c r="N27" s="24" t="e">
        <f>INDEX(Измерения!J:J,MATCH(B:B,Измерения!C:C,0))</f>
        <v>#N/A</v>
      </c>
      <c r="O27" s="23"/>
      <c r="P27" s="24" t="e">
        <f>INDEX(Измерения!K:K,MATCH(B:B,Измерения!C:C,0))</f>
        <v>#N/A</v>
      </c>
      <c r="Q27" s="25"/>
      <c r="R27" s="26" t="e">
        <f>INDEX(Измерения!L:L,MATCH(B:B,Измерения!C:C,0))</f>
        <v>#N/A</v>
      </c>
      <c r="S27" s="27"/>
      <c r="T27" s="26" t="e">
        <f>INDEX(Измерения!M:M,MATCH(B:B,Измерения!C:C,0))</f>
        <v>#N/A</v>
      </c>
      <c r="U27" s="27"/>
      <c r="V27" s="26" t="e">
        <f>INDEX(Измерения!N:N,MATCH(B:B,Измерения!C:C,0))</f>
        <v>#N/A</v>
      </c>
      <c r="W27" s="27"/>
      <c r="X27" s="26" t="e">
        <f>INDEX(Измерения!O:O,MATCH(B:B,Измерения!C:C,0))</f>
        <v>#N/A</v>
      </c>
      <c r="Y27" s="27"/>
      <c r="Z27" s="28">
        <f t="shared" si="4"/>
        <v>0</v>
      </c>
      <c r="AA27" s="29" t="s">
        <v>15</v>
      </c>
      <c r="AB27" s="30" t="e">
        <f t="shared" si="0"/>
        <v>#N/A</v>
      </c>
      <c r="AC27" s="30" t="e">
        <f t="shared" si="1"/>
        <v>#N/A</v>
      </c>
      <c r="AD27" s="31" t="e">
        <f t="shared" si="2"/>
        <v>#N/A</v>
      </c>
      <c r="AE27" s="32" t="e">
        <f t="shared" si="3"/>
        <v>#N/A</v>
      </c>
      <c r="AF27" s="33"/>
    </row>
    <row r="28" spans="1:32" hidden="1" x14ac:dyDescent="0.25">
      <c r="A28" s="34">
        <v>23</v>
      </c>
      <c r="B28" s="21">
        <f>IF(Измерения!C27&lt;&gt;0,Измерения!C27,0)</f>
        <v>0</v>
      </c>
      <c r="C28" s="21">
        <f>IF(Измерения!D27&lt;&gt;0,Измерения!D27,0)</f>
        <v>0</v>
      </c>
      <c r="D28" s="22" t="e">
        <f>INDEX(Измерения!E:E,MATCH('Табель мер'!B:B,Измерения!C:C,0))</f>
        <v>#N/A</v>
      </c>
      <c r="E28" s="23"/>
      <c r="F28" s="24" t="e">
        <f>INDEX(Измерения!F:F,MATCH(B:B,Измерения!C:C,0))</f>
        <v>#N/A</v>
      </c>
      <c r="G28" s="23"/>
      <c r="H28" s="24" t="e">
        <f>INDEX(Измерения!G:G,MATCH(B:B,Измерения!C:C,0))</f>
        <v>#N/A</v>
      </c>
      <c r="I28" s="23"/>
      <c r="J28" s="24" t="e">
        <f>INDEX(Измерения!H:H,MATCH(B:B,Измерения!C:C,0))</f>
        <v>#N/A</v>
      </c>
      <c r="K28" s="23"/>
      <c r="L28" s="24" t="e">
        <f>INDEX(Измерения!I:I,MATCH(B:B,Измерения!C:C,0))</f>
        <v>#N/A</v>
      </c>
      <c r="M28" s="23"/>
      <c r="N28" s="24" t="e">
        <f>INDEX(Измерения!J:J,MATCH(B:B,Измерения!C:C,0))</f>
        <v>#N/A</v>
      </c>
      <c r="O28" s="23"/>
      <c r="P28" s="24" t="e">
        <f>INDEX(Измерения!K:K,MATCH(B:B,Измерения!C:C,0))</f>
        <v>#N/A</v>
      </c>
      <c r="Q28" s="25"/>
      <c r="R28" s="26" t="e">
        <f>INDEX(Измерения!L:L,MATCH(B:B,Измерения!C:C,0))</f>
        <v>#N/A</v>
      </c>
      <c r="S28" s="27"/>
      <c r="T28" s="26" t="e">
        <f>INDEX(Измерения!M:M,MATCH(B:B,Измерения!C:C,0))</f>
        <v>#N/A</v>
      </c>
      <c r="U28" s="27"/>
      <c r="V28" s="26" t="e">
        <f>INDEX(Измерения!N:N,MATCH(B:B,Измерения!C:C,0))</f>
        <v>#N/A</v>
      </c>
      <c r="W28" s="27"/>
      <c r="X28" s="26" t="e">
        <f>INDEX(Измерения!O:O,MATCH(B:B,Измерения!C:C,0))</f>
        <v>#N/A</v>
      </c>
      <c r="Y28" s="27"/>
      <c r="Z28" s="28">
        <f t="shared" si="4"/>
        <v>0</v>
      </c>
      <c r="AA28" s="29" t="s">
        <v>15</v>
      </c>
      <c r="AB28" s="30" t="e">
        <f t="shared" si="0"/>
        <v>#N/A</v>
      </c>
      <c r="AC28" s="30" t="e">
        <f t="shared" si="1"/>
        <v>#N/A</v>
      </c>
      <c r="AD28" s="31" t="e">
        <f t="shared" si="2"/>
        <v>#N/A</v>
      </c>
      <c r="AE28" s="32" t="e">
        <f t="shared" si="3"/>
        <v>#N/A</v>
      </c>
      <c r="AF28" s="33"/>
    </row>
    <row r="29" spans="1:32" hidden="1" x14ac:dyDescent="0.25">
      <c r="A29" s="20">
        <v>24</v>
      </c>
      <c r="B29" s="21">
        <f>IF(Измерения!C28&lt;&gt;0,Измерения!C28,0)</f>
        <v>0</v>
      </c>
      <c r="C29" s="21">
        <f>IF(Измерения!D28&lt;&gt;0,Измерения!D28,0)</f>
        <v>0</v>
      </c>
      <c r="D29" s="22" t="e">
        <f>INDEX(Измерения!E:E,MATCH('Табель мер'!B:B,Измерения!C:C,0))</f>
        <v>#N/A</v>
      </c>
      <c r="E29" s="23"/>
      <c r="F29" s="24" t="e">
        <f>INDEX(Измерения!F:F,MATCH(B:B,Измерения!C:C,0))</f>
        <v>#N/A</v>
      </c>
      <c r="G29" s="23"/>
      <c r="H29" s="24" t="e">
        <f>INDEX(Измерения!G:G,MATCH(B:B,Измерения!C:C,0))</f>
        <v>#N/A</v>
      </c>
      <c r="I29" s="23"/>
      <c r="J29" s="24" t="e">
        <f>INDEX(Измерения!H:H,MATCH(B:B,Измерения!C:C,0))</f>
        <v>#N/A</v>
      </c>
      <c r="K29" s="23"/>
      <c r="L29" s="24" t="e">
        <f>INDEX(Измерения!I:I,MATCH(B:B,Измерения!C:C,0))</f>
        <v>#N/A</v>
      </c>
      <c r="M29" s="23"/>
      <c r="N29" s="24" t="e">
        <f>INDEX(Измерения!J:J,MATCH(B:B,Измерения!C:C,0))</f>
        <v>#N/A</v>
      </c>
      <c r="O29" s="23"/>
      <c r="P29" s="24" t="e">
        <f>INDEX(Измерения!K:K,MATCH(B:B,Измерения!C:C,0))</f>
        <v>#N/A</v>
      </c>
      <c r="Q29" s="25"/>
      <c r="R29" s="26" t="e">
        <f>INDEX(Измерения!L:L,MATCH(B:B,Измерения!C:C,0))</f>
        <v>#N/A</v>
      </c>
      <c r="S29" s="27"/>
      <c r="T29" s="26" t="e">
        <f>INDEX(Измерения!M:M,MATCH(B:B,Измерения!C:C,0))</f>
        <v>#N/A</v>
      </c>
      <c r="U29" s="27"/>
      <c r="V29" s="26" t="e">
        <f>INDEX(Измерения!N:N,MATCH(B:B,Измерения!C:C,0))</f>
        <v>#N/A</v>
      </c>
      <c r="W29" s="27"/>
      <c r="X29" s="26" t="e">
        <f>INDEX(Измерения!O:O,MATCH(B:B,Измерения!C:C,0))</f>
        <v>#N/A</v>
      </c>
      <c r="Y29" s="27"/>
      <c r="Z29" s="28">
        <f t="shared" si="4"/>
        <v>0</v>
      </c>
      <c r="AA29" s="29" t="s">
        <v>15</v>
      </c>
      <c r="AB29" s="30" t="e">
        <f t="shared" si="0"/>
        <v>#N/A</v>
      </c>
      <c r="AC29" s="30" t="e">
        <f t="shared" si="1"/>
        <v>#N/A</v>
      </c>
      <c r="AD29" s="31" t="e">
        <f t="shared" si="2"/>
        <v>#N/A</v>
      </c>
      <c r="AE29" s="32" t="e">
        <f t="shared" si="3"/>
        <v>#N/A</v>
      </c>
      <c r="AF29" s="33"/>
    </row>
    <row r="30" spans="1:32" hidden="1" x14ac:dyDescent="0.25">
      <c r="A30" s="34">
        <v>25</v>
      </c>
      <c r="B30" s="21">
        <f>IF(Измерения!C29&lt;&gt;0,Измерения!C29,0)</f>
        <v>0</v>
      </c>
      <c r="C30" s="21">
        <f>IF(Измерения!D29&lt;&gt;0,Измерения!D29,0)</f>
        <v>0</v>
      </c>
      <c r="D30" s="22" t="e">
        <f>INDEX(Измерения!E:E,MATCH('Табель мер'!B:B,Измерения!C:C,0))</f>
        <v>#N/A</v>
      </c>
      <c r="E30" s="23"/>
      <c r="F30" s="24" t="e">
        <f>INDEX(Измерения!F:F,MATCH(B:B,Измерения!C:C,0))</f>
        <v>#N/A</v>
      </c>
      <c r="G30" s="23"/>
      <c r="H30" s="24" t="e">
        <f>INDEX(Измерения!G:G,MATCH(B:B,Измерения!C:C,0))</f>
        <v>#N/A</v>
      </c>
      <c r="I30" s="23"/>
      <c r="J30" s="24" t="e">
        <f>INDEX(Измерения!H:H,MATCH(B:B,Измерения!C:C,0))</f>
        <v>#N/A</v>
      </c>
      <c r="K30" s="23"/>
      <c r="L30" s="24" t="e">
        <f>INDEX(Измерения!I:I,MATCH(B:B,Измерения!C:C,0))</f>
        <v>#N/A</v>
      </c>
      <c r="M30" s="23"/>
      <c r="N30" s="24" t="e">
        <f>INDEX(Измерения!J:J,MATCH(B:B,Измерения!C:C,0))</f>
        <v>#N/A</v>
      </c>
      <c r="O30" s="23"/>
      <c r="P30" s="24" t="e">
        <f>INDEX(Измерения!K:K,MATCH(B:B,Измерения!C:C,0))</f>
        <v>#N/A</v>
      </c>
      <c r="Q30" s="25"/>
      <c r="R30" s="26" t="e">
        <f>INDEX(Измерения!L:L,MATCH(B:B,Измерения!C:C,0))</f>
        <v>#N/A</v>
      </c>
      <c r="S30" s="27"/>
      <c r="T30" s="26" t="e">
        <f>INDEX(Измерения!M:M,MATCH(B:B,Измерения!C:C,0))</f>
        <v>#N/A</v>
      </c>
      <c r="U30" s="27"/>
      <c r="V30" s="26" t="e">
        <f>INDEX(Измерения!N:N,MATCH(B:B,Измерения!C:C,0))</f>
        <v>#N/A</v>
      </c>
      <c r="W30" s="27"/>
      <c r="X30" s="26" t="e">
        <f>INDEX(Измерения!O:O,MATCH(B:B,Измерения!C:C,0))</f>
        <v>#N/A</v>
      </c>
      <c r="Y30" s="27"/>
      <c r="Z30" s="28">
        <f t="shared" si="4"/>
        <v>0</v>
      </c>
      <c r="AA30" s="29" t="s">
        <v>15</v>
      </c>
      <c r="AB30" s="30" t="e">
        <f t="shared" si="0"/>
        <v>#N/A</v>
      </c>
      <c r="AC30" s="30" t="e">
        <f t="shared" si="1"/>
        <v>#N/A</v>
      </c>
      <c r="AD30" s="31" t="e">
        <f t="shared" si="2"/>
        <v>#N/A</v>
      </c>
      <c r="AE30" s="32" t="e">
        <f t="shared" si="3"/>
        <v>#N/A</v>
      </c>
      <c r="AF30" s="33"/>
    </row>
    <row r="31" spans="1:32" hidden="1" x14ac:dyDescent="0.25">
      <c r="A31" s="20">
        <v>26</v>
      </c>
      <c r="B31" s="21">
        <f>IF(Измерения!C30&lt;&gt;0,Измерения!C30,0)</f>
        <v>0</v>
      </c>
      <c r="C31" s="21">
        <f>IF(Измерения!D30&lt;&gt;0,Измерения!D30,0)</f>
        <v>0</v>
      </c>
      <c r="D31" s="22" t="e">
        <f>INDEX(Измерения!E:E,MATCH('Табель мер'!B:B,Измерения!C:C,0))</f>
        <v>#N/A</v>
      </c>
      <c r="E31" s="23"/>
      <c r="F31" s="24" t="e">
        <f>INDEX(Измерения!F:F,MATCH(B:B,Измерения!C:C,0))</f>
        <v>#N/A</v>
      </c>
      <c r="G31" s="23"/>
      <c r="H31" s="24" t="e">
        <f>INDEX(Измерения!G:G,MATCH(B:B,Измерения!C:C,0))</f>
        <v>#N/A</v>
      </c>
      <c r="I31" s="23"/>
      <c r="J31" s="24" t="e">
        <f>INDEX(Измерения!H:H,MATCH(B:B,Измерения!C:C,0))</f>
        <v>#N/A</v>
      </c>
      <c r="K31" s="23"/>
      <c r="L31" s="24" t="e">
        <f>INDEX(Измерения!I:I,MATCH(B:B,Измерения!C:C,0))</f>
        <v>#N/A</v>
      </c>
      <c r="M31" s="23"/>
      <c r="N31" s="24" t="e">
        <f>INDEX(Измерения!J:J,MATCH(B:B,Измерения!C:C,0))</f>
        <v>#N/A</v>
      </c>
      <c r="O31" s="23"/>
      <c r="P31" s="24" t="e">
        <f>INDEX(Измерения!K:K,MATCH(B:B,Измерения!C:C,0))</f>
        <v>#N/A</v>
      </c>
      <c r="Q31" s="25"/>
      <c r="R31" s="26" t="e">
        <f>INDEX(Измерения!L:L,MATCH(B:B,Измерения!C:C,0))</f>
        <v>#N/A</v>
      </c>
      <c r="S31" s="27"/>
      <c r="T31" s="26" t="e">
        <f>INDEX(Измерения!M:M,MATCH(B:B,Измерения!C:C,0))</f>
        <v>#N/A</v>
      </c>
      <c r="U31" s="27"/>
      <c r="V31" s="26" t="e">
        <f>INDEX(Измерения!N:N,MATCH(B:B,Измерения!C:C,0))</f>
        <v>#N/A</v>
      </c>
      <c r="W31" s="27"/>
      <c r="X31" s="26" t="e">
        <f>INDEX(Измерения!O:O,MATCH(B:B,Измерения!C:C,0))</f>
        <v>#N/A</v>
      </c>
      <c r="Y31" s="27"/>
      <c r="Z31" s="28">
        <f t="shared" si="4"/>
        <v>0</v>
      </c>
      <c r="AA31" s="29" t="s">
        <v>15</v>
      </c>
      <c r="AB31" s="30" t="e">
        <f t="shared" si="0"/>
        <v>#N/A</v>
      </c>
      <c r="AC31" s="30" t="e">
        <f t="shared" si="1"/>
        <v>#N/A</v>
      </c>
      <c r="AD31" s="31" t="e">
        <f t="shared" si="2"/>
        <v>#N/A</v>
      </c>
      <c r="AE31" s="32" t="e">
        <f t="shared" si="3"/>
        <v>#N/A</v>
      </c>
      <c r="AF31" s="33"/>
    </row>
    <row r="32" spans="1:32" hidden="1" x14ac:dyDescent="0.25">
      <c r="A32" s="34">
        <v>27</v>
      </c>
      <c r="B32" s="21">
        <f>IF(Измерения!C31&lt;&gt;0,Измерения!C31,0)</f>
        <v>0</v>
      </c>
      <c r="C32" s="21">
        <f>IF(Измерения!D31&lt;&gt;0,Измерения!D31,0)</f>
        <v>0</v>
      </c>
      <c r="D32" s="22" t="e">
        <f>INDEX(Измерения!E:E,MATCH('Табель мер'!B:B,Измерения!C:C,0))</f>
        <v>#N/A</v>
      </c>
      <c r="E32" s="23"/>
      <c r="F32" s="24" t="e">
        <f>INDEX(Измерения!F:F,MATCH(B:B,Измерения!C:C,0))</f>
        <v>#N/A</v>
      </c>
      <c r="G32" s="23"/>
      <c r="H32" s="24" t="e">
        <f>INDEX(Измерения!G:G,MATCH(B:B,Измерения!C:C,0))</f>
        <v>#N/A</v>
      </c>
      <c r="I32" s="23"/>
      <c r="J32" s="24" t="e">
        <f>INDEX(Измерения!H:H,MATCH(B:B,Измерения!C:C,0))</f>
        <v>#N/A</v>
      </c>
      <c r="K32" s="23"/>
      <c r="L32" s="24" t="e">
        <f>INDEX(Измерения!I:I,MATCH(B:B,Измерения!C:C,0))</f>
        <v>#N/A</v>
      </c>
      <c r="M32" s="23"/>
      <c r="N32" s="24" t="e">
        <f>INDEX(Измерения!J:J,MATCH(B:B,Измерения!C:C,0))</f>
        <v>#N/A</v>
      </c>
      <c r="O32" s="23"/>
      <c r="P32" s="24" t="e">
        <f>INDEX(Измерения!K:K,MATCH(B:B,Измерения!C:C,0))</f>
        <v>#N/A</v>
      </c>
      <c r="Q32" s="25"/>
      <c r="R32" s="26" t="e">
        <f>INDEX(Измерения!L:L,MATCH(B:B,Измерения!C:C,0))</f>
        <v>#N/A</v>
      </c>
      <c r="S32" s="27"/>
      <c r="T32" s="26" t="e">
        <f>INDEX(Измерения!M:M,MATCH(B:B,Измерения!C:C,0))</f>
        <v>#N/A</v>
      </c>
      <c r="U32" s="27"/>
      <c r="V32" s="26" t="e">
        <f>INDEX(Измерения!N:N,MATCH(B:B,Измерения!C:C,0))</f>
        <v>#N/A</v>
      </c>
      <c r="W32" s="27"/>
      <c r="X32" s="26" t="e">
        <f>INDEX(Измерения!O:O,MATCH(B:B,Измерения!C:C,0))</f>
        <v>#N/A</v>
      </c>
      <c r="Y32" s="27"/>
      <c r="Z32" s="28">
        <f t="shared" si="4"/>
        <v>0</v>
      </c>
      <c r="AA32" s="29" t="s">
        <v>15</v>
      </c>
      <c r="AB32" s="30" t="e">
        <f t="shared" si="0"/>
        <v>#N/A</v>
      </c>
      <c r="AC32" s="30" t="e">
        <f t="shared" si="1"/>
        <v>#N/A</v>
      </c>
      <c r="AD32" s="31" t="e">
        <f t="shared" si="2"/>
        <v>#N/A</v>
      </c>
      <c r="AE32" s="32" t="e">
        <f t="shared" si="3"/>
        <v>#N/A</v>
      </c>
      <c r="AF32" s="33"/>
    </row>
    <row r="33" spans="1:32" hidden="1" x14ac:dyDescent="0.25">
      <c r="A33" s="20">
        <v>28</v>
      </c>
      <c r="B33" s="21">
        <f>IF(Измерения!C32&lt;&gt;0,Измерения!C32,0)</f>
        <v>0</v>
      </c>
      <c r="C33" s="21">
        <f>IF(Измерения!D32&lt;&gt;0,Измерения!D32,0)</f>
        <v>0</v>
      </c>
      <c r="D33" s="22" t="e">
        <f>INDEX(Измерения!E:E,MATCH('Табель мер'!B:B,Измерения!C:C,0))</f>
        <v>#N/A</v>
      </c>
      <c r="E33" s="23"/>
      <c r="F33" s="24" t="e">
        <f>INDEX(Измерения!F:F,MATCH(B:B,Измерения!C:C,0))</f>
        <v>#N/A</v>
      </c>
      <c r="G33" s="23"/>
      <c r="H33" s="24" t="e">
        <f>INDEX(Измерения!G:G,MATCH(B:B,Измерения!C:C,0))</f>
        <v>#N/A</v>
      </c>
      <c r="I33" s="23"/>
      <c r="J33" s="24" t="e">
        <f>INDEX(Измерения!H:H,MATCH(B:B,Измерения!C:C,0))</f>
        <v>#N/A</v>
      </c>
      <c r="K33" s="23"/>
      <c r="L33" s="24" t="e">
        <f>INDEX(Измерения!I:I,MATCH(B:B,Измерения!C:C,0))</f>
        <v>#N/A</v>
      </c>
      <c r="M33" s="23"/>
      <c r="N33" s="24" t="e">
        <f>INDEX(Измерения!J:J,MATCH(B:B,Измерения!C:C,0))</f>
        <v>#N/A</v>
      </c>
      <c r="O33" s="23"/>
      <c r="P33" s="24" t="e">
        <f>INDEX(Измерения!K:K,MATCH(B:B,Измерения!C:C,0))</f>
        <v>#N/A</v>
      </c>
      <c r="Q33" s="25"/>
      <c r="R33" s="26" t="e">
        <f>INDEX(Измерения!L:L,MATCH(B:B,Измерения!C:C,0))</f>
        <v>#N/A</v>
      </c>
      <c r="S33" s="27"/>
      <c r="T33" s="26" t="e">
        <f>INDEX(Измерения!M:M,MATCH(B:B,Измерения!C:C,0))</f>
        <v>#N/A</v>
      </c>
      <c r="U33" s="27"/>
      <c r="V33" s="26" t="e">
        <f>INDEX(Измерения!N:N,MATCH(B:B,Измерения!C:C,0))</f>
        <v>#N/A</v>
      </c>
      <c r="W33" s="27"/>
      <c r="X33" s="26" t="e">
        <f>INDEX(Измерения!O:O,MATCH(B:B,Измерения!C:C,0))</f>
        <v>#N/A</v>
      </c>
      <c r="Y33" s="27"/>
      <c r="Z33" s="28">
        <f t="shared" si="4"/>
        <v>0</v>
      </c>
      <c r="AA33" s="29" t="s">
        <v>15</v>
      </c>
      <c r="AB33" s="30" t="e">
        <f t="shared" si="0"/>
        <v>#N/A</v>
      </c>
      <c r="AC33" s="30" t="e">
        <f t="shared" si="1"/>
        <v>#N/A</v>
      </c>
      <c r="AD33" s="31" t="e">
        <f t="shared" si="2"/>
        <v>#N/A</v>
      </c>
      <c r="AE33" s="32" t="e">
        <f t="shared" si="3"/>
        <v>#N/A</v>
      </c>
      <c r="AF33" s="33"/>
    </row>
    <row r="34" spans="1:32" hidden="1" x14ac:dyDescent="0.25">
      <c r="A34" s="34">
        <v>29</v>
      </c>
      <c r="B34" s="21">
        <f>IF(Измерения!C33&lt;&gt;0,Измерения!C33,0)</f>
        <v>0</v>
      </c>
      <c r="C34" s="21">
        <f>IF(Измерения!D33&lt;&gt;0,Измерения!D33,0)</f>
        <v>0</v>
      </c>
      <c r="D34" s="22" t="e">
        <f>INDEX(Измерения!E:E,MATCH('Табель мер'!B:B,Измерения!C:C,0))</f>
        <v>#N/A</v>
      </c>
      <c r="E34" s="23"/>
      <c r="F34" s="24" t="e">
        <f>INDEX(Измерения!F:F,MATCH(B:B,Измерения!C:C,0))</f>
        <v>#N/A</v>
      </c>
      <c r="G34" s="23"/>
      <c r="H34" s="24" t="e">
        <f>INDEX(Измерения!G:G,MATCH(B:B,Измерения!C:C,0))</f>
        <v>#N/A</v>
      </c>
      <c r="I34" s="23"/>
      <c r="J34" s="24" t="e">
        <f>INDEX(Измерения!H:H,MATCH(B:B,Измерения!C:C,0))</f>
        <v>#N/A</v>
      </c>
      <c r="K34" s="23"/>
      <c r="L34" s="24" t="e">
        <f>INDEX(Измерения!I:I,MATCH(B:B,Измерения!C:C,0))</f>
        <v>#N/A</v>
      </c>
      <c r="M34" s="23"/>
      <c r="N34" s="24" t="e">
        <f>INDEX(Измерения!J:J,MATCH(B:B,Измерения!C:C,0))</f>
        <v>#N/A</v>
      </c>
      <c r="O34" s="23"/>
      <c r="P34" s="24" t="e">
        <f>INDEX(Измерения!K:K,MATCH(B:B,Измерения!C:C,0))</f>
        <v>#N/A</v>
      </c>
      <c r="Q34" s="25"/>
      <c r="R34" s="26" t="e">
        <f>INDEX(Измерения!L:L,MATCH(B:B,Измерения!C:C,0))</f>
        <v>#N/A</v>
      </c>
      <c r="S34" s="27"/>
      <c r="T34" s="26" t="e">
        <f>INDEX(Измерения!M:M,MATCH(B:B,Измерения!C:C,0))</f>
        <v>#N/A</v>
      </c>
      <c r="U34" s="27"/>
      <c r="V34" s="26" t="e">
        <f>INDEX(Измерения!N:N,MATCH(B:B,Измерения!C:C,0))</f>
        <v>#N/A</v>
      </c>
      <c r="W34" s="27"/>
      <c r="X34" s="26" t="e">
        <f>INDEX(Измерения!O:O,MATCH(B:B,Измерения!C:C,0))</f>
        <v>#N/A</v>
      </c>
      <c r="Y34" s="27"/>
      <c r="Z34" s="28">
        <f t="shared" si="4"/>
        <v>0</v>
      </c>
      <c r="AA34" s="29" t="s">
        <v>15</v>
      </c>
      <c r="AB34" s="30" t="e">
        <f t="shared" si="0"/>
        <v>#N/A</v>
      </c>
      <c r="AC34" s="30" t="e">
        <f t="shared" si="1"/>
        <v>#N/A</v>
      </c>
      <c r="AD34" s="31" t="e">
        <f t="shared" si="2"/>
        <v>#N/A</v>
      </c>
      <c r="AE34" s="32" t="e">
        <f t="shared" si="3"/>
        <v>#N/A</v>
      </c>
      <c r="AF34" s="33"/>
    </row>
    <row r="35" spans="1:32" hidden="1" x14ac:dyDescent="0.25">
      <c r="A35" s="20">
        <v>30</v>
      </c>
      <c r="B35" s="21">
        <f>IF(Измерения!C34&lt;&gt;0,Измерения!C34,0)</f>
        <v>0</v>
      </c>
      <c r="C35" s="21">
        <f>IF(Измерения!D34&lt;&gt;0,Измерения!D34,0)</f>
        <v>0</v>
      </c>
      <c r="D35" s="22" t="e">
        <f>INDEX(Измерения!E:E,MATCH('Табель мер'!B:B,Измерения!C:C,0))</f>
        <v>#N/A</v>
      </c>
      <c r="E35" s="23"/>
      <c r="F35" s="24" t="e">
        <f>INDEX(Измерения!F:F,MATCH(B:B,Измерения!C:C,0))</f>
        <v>#N/A</v>
      </c>
      <c r="G35" s="23"/>
      <c r="H35" s="24" t="e">
        <f>INDEX(Измерения!G:G,MATCH(B:B,Измерения!C:C,0))</f>
        <v>#N/A</v>
      </c>
      <c r="I35" s="23"/>
      <c r="J35" s="24" t="e">
        <f>INDEX(Измерения!H:H,MATCH(B:B,Измерения!C:C,0))</f>
        <v>#N/A</v>
      </c>
      <c r="K35" s="23"/>
      <c r="L35" s="24" t="e">
        <f>INDEX(Измерения!I:I,MATCH(B:B,Измерения!C:C,0))</f>
        <v>#N/A</v>
      </c>
      <c r="M35" s="23"/>
      <c r="N35" s="24" t="e">
        <f>INDEX(Измерения!J:J,MATCH(B:B,Измерения!C:C,0))</f>
        <v>#N/A</v>
      </c>
      <c r="O35" s="23"/>
      <c r="P35" s="24" t="e">
        <f>INDEX(Измерения!K:K,MATCH(B:B,Измерения!C:C,0))</f>
        <v>#N/A</v>
      </c>
      <c r="Q35" s="25"/>
      <c r="R35" s="26" t="e">
        <f>INDEX(Измерения!L:L,MATCH(B:B,Измерения!C:C,0))</f>
        <v>#N/A</v>
      </c>
      <c r="S35" s="27"/>
      <c r="T35" s="26" t="e">
        <f>INDEX(Измерения!M:M,MATCH(B:B,Измерения!C:C,0))</f>
        <v>#N/A</v>
      </c>
      <c r="U35" s="27"/>
      <c r="V35" s="26" t="e">
        <f>INDEX(Измерения!N:N,MATCH(B:B,Измерения!C:C,0))</f>
        <v>#N/A</v>
      </c>
      <c r="W35" s="27"/>
      <c r="X35" s="26" t="e">
        <f>INDEX(Измерения!O:O,MATCH(B:B,Измерения!C:C,0))</f>
        <v>#N/A</v>
      </c>
      <c r="Y35" s="27"/>
      <c r="Z35" s="28">
        <f t="shared" si="4"/>
        <v>0</v>
      </c>
      <c r="AA35" s="29" t="s">
        <v>15</v>
      </c>
      <c r="AB35" s="30" t="e">
        <f t="shared" si="0"/>
        <v>#N/A</v>
      </c>
      <c r="AC35" s="30" t="e">
        <f t="shared" si="1"/>
        <v>#N/A</v>
      </c>
      <c r="AD35" s="31" t="e">
        <f t="shared" si="2"/>
        <v>#N/A</v>
      </c>
      <c r="AE35" s="32" t="e">
        <f t="shared" si="3"/>
        <v>#N/A</v>
      </c>
      <c r="AF35" s="33"/>
    </row>
    <row r="36" spans="1:32" hidden="1" x14ac:dyDescent="0.25">
      <c r="A36" s="34">
        <v>31</v>
      </c>
      <c r="B36" s="21">
        <f>IF(Измерения!C35&lt;&gt;0,Измерения!C35,0)</f>
        <v>0</v>
      </c>
      <c r="C36" s="21">
        <f>IF(Измерения!D35&lt;&gt;0,Измерения!D35,0)</f>
        <v>0</v>
      </c>
      <c r="D36" s="22" t="e">
        <f>INDEX(Измерения!E:E,MATCH('Табель мер'!B:B,Измерения!C:C,0))</f>
        <v>#N/A</v>
      </c>
      <c r="E36" s="23"/>
      <c r="F36" s="24" t="e">
        <f>INDEX(Измерения!F:F,MATCH(B:B,Измерения!C:C,0))</f>
        <v>#N/A</v>
      </c>
      <c r="G36" s="23"/>
      <c r="H36" s="24" t="e">
        <f>INDEX(Измерения!G:G,MATCH(B:B,Измерения!C:C,0))</f>
        <v>#N/A</v>
      </c>
      <c r="I36" s="23"/>
      <c r="J36" s="24" t="e">
        <f>INDEX(Измерения!H:H,MATCH(B:B,Измерения!C:C,0))</f>
        <v>#N/A</v>
      </c>
      <c r="K36" s="23"/>
      <c r="L36" s="24" t="e">
        <f>INDEX(Измерения!I:I,MATCH(B:B,Измерения!C:C,0))</f>
        <v>#N/A</v>
      </c>
      <c r="M36" s="23"/>
      <c r="N36" s="24" t="e">
        <f>INDEX(Измерения!J:J,MATCH(B:B,Измерения!C:C,0))</f>
        <v>#N/A</v>
      </c>
      <c r="O36" s="23"/>
      <c r="P36" s="24" t="e">
        <f>INDEX(Измерения!K:K,MATCH(B:B,Измерения!C:C,0))</f>
        <v>#N/A</v>
      </c>
      <c r="Q36" s="25"/>
      <c r="R36" s="26" t="e">
        <f>INDEX(Измерения!L:L,MATCH(B:B,Измерения!C:C,0))</f>
        <v>#N/A</v>
      </c>
      <c r="S36" s="27"/>
      <c r="T36" s="26" t="e">
        <f>INDEX(Измерения!M:M,MATCH(B:B,Измерения!C:C,0))</f>
        <v>#N/A</v>
      </c>
      <c r="U36" s="27"/>
      <c r="V36" s="26" t="e">
        <f>INDEX(Измерения!N:N,MATCH(B:B,Измерения!C:C,0))</f>
        <v>#N/A</v>
      </c>
      <c r="W36" s="27"/>
      <c r="X36" s="26" t="e">
        <f>INDEX(Измерения!O:O,MATCH(B:B,Измерения!C:C,0))</f>
        <v>#N/A</v>
      </c>
      <c r="Y36" s="27"/>
      <c r="Z36" s="28">
        <f t="shared" si="4"/>
        <v>0</v>
      </c>
      <c r="AA36" s="29" t="s">
        <v>15</v>
      </c>
      <c r="AB36" s="30" t="e">
        <f t="shared" si="0"/>
        <v>#N/A</v>
      </c>
      <c r="AC36" s="30" t="e">
        <f t="shared" si="1"/>
        <v>#N/A</v>
      </c>
      <c r="AD36" s="31" t="e">
        <f t="shared" si="2"/>
        <v>#N/A</v>
      </c>
      <c r="AE36" s="32" t="e">
        <f t="shared" si="3"/>
        <v>#N/A</v>
      </c>
      <c r="AF36" s="33"/>
    </row>
    <row r="37" spans="1:32" hidden="1" x14ac:dyDescent="0.25">
      <c r="A37" s="20">
        <v>32</v>
      </c>
      <c r="B37" s="21">
        <f>IF(Измерения!C36&lt;&gt;0,Измерения!C36,0)</f>
        <v>0</v>
      </c>
      <c r="C37" s="21">
        <f>IF(Измерения!D36&lt;&gt;0,Измерения!D36,0)</f>
        <v>0</v>
      </c>
      <c r="D37" s="22" t="e">
        <f>INDEX(Измерения!E:E,MATCH('Табель мер'!B:B,Измерения!C:C,0))</f>
        <v>#N/A</v>
      </c>
      <c r="E37" s="23"/>
      <c r="F37" s="24" t="e">
        <f>INDEX(Измерения!F:F,MATCH(B:B,Измерения!C:C,0))</f>
        <v>#N/A</v>
      </c>
      <c r="G37" s="23"/>
      <c r="H37" s="24" t="e">
        <f>INDEX(Измерения!G:G,MATCH(B:B,Измерения!C:C,0))</f>
        <v>#N/A</v>
      </c>
      <c r="I37" s="23"/>
      <c r="J37" s="24" t="e">
        <f>INDEX(Измерения!H:H,MATCH(B:B,Измерения!C:C,0))</f>
        <v>#N/A</v>
      </c>
      <c r="K37" s="23"/>
      <c r="L37" s="24" t="e">
        <f>INDEX(Измерения!I:I,MATCH(B:B,Измерения!C:C,0))</f>
        <v>#N/A</v>
      </c>
      <c r="M37" s="23"/>
      <c r="N37" s="24" t="e">
        <f>INDEX(Измерения!J:J,MATCH(B:B,Измерения!C:C,0))</f>
        <v>#N/A</v>
      </c>
      <c r="O37" s="23"/>
      <c r="P37" s="24" t="e">
        <f>INDEX(Измерения!K:K,MATCH(B:B,Измерения!C:C,0))</f>
        <v>#N/A</v>
      </c>
      <c r="Q37" s="25"/>
      <c r="R37" s="26" t="e">
        <f>INDEX(Измерения!L:L,MATCH(B:B,Измерения!C:C,0))</f>
        <v>#N/A</v>
      </c>
      <c r="S37" s="27"/>
      <c r="T37" s="26" t="e">
        <f>INDEX(Измерения!M:M,MATCH(B:B,Измерения!C:C,0))</f>
        <v>#N/A</v>
      </c>
      <c r="U37" s="27"/>
      <c r="V37" s="26" t="e">
        <f>INDEX(Измерения!N:N,MATCH(B:B,Измерения!C:C,0))</f>
        <v>#N/A</v>
      </c>
      <c r="W37" s="27"/>
      <c r="X37" s="26" t="e">
        <f>INDEX(Измерения!O:O,MATCH(B:B,Измерения!C:C,0))</f>
        <v>#N/A</v>
      </c>
      <c r="Y37" s="27"/>
      <c r="Z37" s="28">
        <f t="shared" si="4"/>
        <v>0</v>
      </c>
      <c r="AA37" s="29" t="s">
        <v>15</v>
      </c>
      <c r="AB37" s="30" t="e">
        <f t="shared" si="0"/>
        <v>#N/A</v>
      </c>
      <c r="AC37" s="30" t="e">
        <f t="shared" si="1"/>
        <v>#N/A</v>
      </c>
      <c r="AD37" s="31" t="e">
        <f t="shared" si="2"/>
        <v>#N/A</v>
      </c>
      <c r="AE37" s="32" t="e">
        <f t="shared" si="3"/>
        <v>#N/A</v>
      </c>
      <c r="AF37" s="33"/>
    </row>
    <row r="38" spans="1:32" hidden="1" x14ac:dyDescent="0.25">
      <c r="A38" s="34">
        <v>33</v>
      </c>
      <c r="B38" s="21">
        <f>IF(Измерения!C37&lt;&gt;0,Измерения!C37,0)</f>
        <v>0</v>
      </c>
      <c r="C38" s="21">
        <f>IF(Измерения!D37&lt;&gt;0,Измерения!D37,0)</f>
        <v>0</v>
      </c>
      <c r="D38" s="22" t="e">
        <f>INDEX(Измерения!E:E,MATCH('Табель мер'!B:B,Измерения!C:C,0))</f>
        <v>#N/A</v>
      </c>
      <c r="E38" s="23"/>
      <c r="F38" s="24" t="e">
        <f>INDEX(Измерения!F:F,MATCH(B:B,Измерения!C:C,0))</f>
        <v>#N/A</v>
      </c>
      <c r="G38" s="23"/>
      <c r="H38" s="24" t="e">
        <f>INDEX(Измерения!G:G,MATCH(B:B,Измерения!C:C,0))</f>
        <v>#N/A</v>
      </c>
      <c r="I38" s="23"/>
      <c r="J38" s="24" t="e">
        <f>INDEX(Измерения!H:H,MATCH(B:B,Измерения!C:C,0))</f>
        <v>#N/A</v>
      </c>
      <c r="K38" s="23"/>
      <c r="L38" s="24" t="e">
        <f>INDEX(Измерения!I:I,MATCH(B:B,Измерения!C:C,0))</f>
        <v>#N/A</v>
      </c>
      <c r="M38" s="23"/>
      <c r="N38" s="24" t="e">
        <f>INDEX(Измерения!J:J,MATCH(B:B,Измерения!C:C,0))</f>
        <v>#N/A</v>
      </c>
      <c r="O38" s="23"/>
      <c r="P38" s="24" t="e">
        <f>INDEX(Измерения!K:K,MATCH(B:B,Измерения!C:C,0))</f>
        <v>#N/A</v>
      </c>
      <c r="Q38" s="25"/>
      <c r="R38" s="26" t="e">
        <f>INDEX(Измерения!L:L,MATCH(B:B,Измерения!C:C,0))</f>
        <v>#N/A</v>
      </c>
      <c r="S38" s="27"/>
      <c r="T38" s="26" t="e">
        <f>INDEX(Измерения!M:M,MATCH(B:B,Измерения!C:C,0))</f>
        <v>#N/A</v>
      </c>
      <c r="U38" s="27"/>
      <c r="V38" s="26" t="e">
        <f>INDEX(Измерения!N:N,MATCH(B:B,Измерения!C:C,0))</f>
        <v>#N/A</v>
      </c>
      <c r="W38" s="27"/>
      <c r="X38" s="26" t="e">
        <f>INDEX(Измерения!O:O,MATCH(B:B,Измерения!C:C,0))</f>
        <v>#N/A</v>
      </c>
      <c r="Y38" s="27"/>
      <c r="Z38" s="28">
        <f t="shared" si="4"/>
        <v>0</v>
      </c>
      <c r="AA38" s="29" t="s">
        <v>15</v>
      </c>
      <c r="AB38" s="30" t="e">
        <f t="shared" si="0"/>
        <v>#N/A</v>
      </c>
      <c r="AC38" s="30" t="e">
        <f t="shared" si="1"/>
        <v>#N/A</v>
      </c>
      <c r="AD38" s="31" t="e">
        <f t="shared" si="2"/>
        <v>#N/A</v>
      </c>
      <c r="AE38" s="32" t="e">
        <f t="shared" si="3"/>
        <v>#N/A</v>
      </c>
      <c r="AF38" s="33"/>
    </row>
    <row r="39" spans="1:32" hidden="1" x14ac:dyDescent="0.25">
      <c r="A39" s="20">
        <v>34</v>
      </c>
      <c r="B39" s="21">
        <f>IF(Измерения!C38&lt;&gt;0,Измерения!C38,0)</f>
        <v>0</v>
      </c>
      <c r="C39" s="21">
        <f>IF(Измерения!D38&lt;&gt;0,Измерения!D38,0)</f>
        <v>0</v>
      </c>
      <c r="D39" s="22" t="e">
        <f>INDEX(Измерения!E:E,MATCH('Табель мер'!B:B,Измерения!C:C,0))</f>
        <v>#N/A</v>
      </c>
      <c r="E39" s="23"/>
      <c r="F39" s="24" t="e">
        <f>INDEX(Измерения!F:F,MATCH(B:B,Измерения!C:C,0))</f>
        <v>#N/A</v>
      </c>
      <c r="G39" s="23"/>
      <c r="H39" s="24" t="e">
        <f>INDEX(Измерения!G:G,MATCH(B:B,Измерения!C:C,0))</f>
        <v>#N/A</v>
      </c>
      <c r="I39" s="23"/>
      <c r="J39" s="24" t="e">
        <f>INDEX(Измерения!H:H,MATCH(B:B,Измерения!C:C,0))</f>
        <v>#N/A</v>
      </c>
      <c r="K39" s="23"/>
      <c r="L39" s="24" t="e">
        <f>INDEX(Измерения!I:I,MATCH(B:B,Измерения!C:C,0))</f>
        <v>#N/A</v>
      </c>
      <c r="M39" s="23"/>
      <c r="N39" s="24" t="e">
        <f>INDEX(Измерения!J:J,MATCH(B:B,Измерения!C:C,0))</f>
        <v>#N/A</v>
      </c>
      <c r="O39" s="23"/>
      <c r="P39" s="24" t="e">
        <f>INDEX(Измерения!K:K,MATCH(B:B,Измерения!C:C,0))</f>
        <v>#N/A</v>
      </c>
      <c r="Q39" s="25"/>
      <c r="R39" s="26" t="e">
        <f>INDEX(Измерения!L:L,MATCH(B:B,Измерения!C:C,0))</f>
        <v>#N/A</v>
      </c>
      <c r="S39" s="27"/>
      <c r="T39" s="26" t="e">
        <f>INDEX(Измерения!M:M,MATCH(B:B,Измерения!C:C,0))</f>
        <v>#N/A</v>
      </c>
      <c r="U39" s="27"/>
      <c r="V39" s="26" t="e">
        <f>INDEX(Измерения!N:N,MATCH(B:B,Измерения!C:C,0))</f>
        <v>#N/A</v>
      </c>
      <c r="W39" s="27"/>
      <c r="X39" s="26" t="e">
        <f>INDEX(Измерения!O:O,MATCH(B:B,Измерения!C:C,0))</f>
        <v>#N/A</v>
      </c>
      <c r="Y39" s="27"/>
      <c r="Z39" s="28">
        <f t="shared" si="4"/>
        <v>0</v>
      </c>
      <c r="AA39" s="29" t="s">
        <v>15</v>
      </c>
      <c r="AB39" s="30" t="e">
        <f t="shared" si="0"/>
        <v>#N/A</v>
      </c>
      <c r="AC39" s="30" t="e">
        <f t="shared" si="1"/>
        <v>#N/A</v>
      </c>
      <c r="AD39" s="31" t="e">
        <f t="shared" si="2"/>
        <v>#N/A</v>
      </c>
      <c r="AE39" s="32" t="e">
        <f t="shared" si="3"/>
        <v>#N/A</v>
      </c>
      <c r="AF39" s="33"/>
    </row>
    <row r="40" spans="1:32" hidden="1" x14ac:dyDescent="0.25">
      <c r="A40" s="34">
        <v>35</v>
      </c>
      <c r="B40" s="21">
        <f>IF(Измерения!C39&lt;&gt;0,Измерения!C39,0)</f>
        <v>0</v>
      </c>
      <c r="C40" s="21">
        <f>IF(Измерения!D39&lt;&gt;0,Измерения!D39,0)</f>
        <v>0</v>
      </c>
      <c r="D40" s="22" t="e">
        <f>INDEX(Измерения!E:E,MATCH('Табель мер'!B:B,Измерения!C:C,0))</f>
        <v>#N/A</v>
      </c>
      <c r="E40" s="23"/>
      <c r="F40" s="24" t="e">
        <f>INDEX(Измерения!F:F,MATCH(B:B,Измерения!C:C,0))</f>
        <v>#N/A</v>
      </c>
      <c r="G40" s="23"/>
      <c r="H40" s="24" t="e">
        <f>INDEX(Измерения!G:G,MATCH(B:B,Измерения!C:C,0))</f>
        <v>#N/A</v>
      </c>
      <c r="I40" s="23"/>
      <c r="J40" s="24" t="e">
        <f>INDEX(Измерения!H:H,MATCH(B:B,Измерения!C:C,0))</f>
        <v>#N/A</v>
      </c>
      <c r="K40" s="23"/>
      <c r="L40" s="24" t="e">
        <f>INDEX(Измерения!I:I,MATCH(B:B,Измерения!C:C,0))</f>
        <v>#N/A</v>
      </c>
      <c r="M40" s="23"/>
      <c r="N40" s="24" t="e">
        <f>INDEX(Измерения!J:J,MATCH(B:B,Измерения!C:C,0))</f>
        <v>#N/A</v>
      </c>
      <c r="O40" s="23"/>
      <c r="P40" s="24" t="e">
        <f>INDEX(Измерения!K:K,MATCH(B:B,Измерения!C:C,0))</f>
        <v>#N/A</v>
      </c>
      <c r="Q40" s="25"/>
      <c r="R40" s="26" t="e">
        <f>INDEX(Измерения!L:L,MATCH(B:B,Измерения!C:C,0))</f>
        <v>#N/A</v>
      </c>
      <c r="S40" s="27"/>
      <c r="T40" s="26" t="e">
        <f>INDEX(Измерения!M:M,MATCH(B:B,Измерения!C:C,0))</f>
        <v>#N/A</v>
      </c>
      <c r="U40" s="27"/>
      <c r="V40" s="26" t="e">
        <f>INDEX(Измерения!N:N,MATCH(B:B,Измерения!C:C,0))</f>
        <v>#N/A</v>
      </c>
      <c r="W40" s="27"/>
      <c r="X40" s="26" t="e">
        <f>INDEX(Измерения!O:O,MATCH(B:B,Измерения!C:C,0))</f>
        <v>#N/A</v>
      </c>
      <c r="Y40" s="27"/>
      <c r="Z40" s="28">
        <f t="shared" si="4"/>
        <v>0</v>
      </c>
      <c r="AA40" s="29" t="s">
        <v>15</v>
      </c>
      <c r="AB40" s="30" t="e">
        <f t="shared" si="0"/>
        <v>#N/A</v>
      </c>
      <c r="AC40" s="30" t="e">
        <f t="shared" si="1"/>
        <v>#N/A</v>
      </c>
      <c r="AD40" s="31" t="e">
        <f t="shared" si="2"/>
        <v>#N/A</v>
      </c>
      <c r="AE40" s="32" t="e">
        <f t="shared" si="3"/>
        <v>#N/A</v>
      </c>
      <c r="AF40" s="33"/>
    </row>
    <row r="41" spans="1:32" hidden="1" x14ac:dyDescent="0.25">
      <c r="A41" s="20">
        <v>36</v>
      </c>
      <c r="B41" s="21">
        <f>IF(Измерения!C40&lt;&gt;0,Измерения!C40,0)</f>
        <v>0</v>
      </c>
      <c r="C41" s="21">
        <f>IF(Измерения!D40&lt;&gt;0,Измерения!D40,0)</f>
        <v>0</v>
      </c>
      <c r="D41" s="22" t="e">
        <f>INDEX(Измерения!E:E,MATCH('Табель мер'!B:B,Измерения!C:C,0))</f>
        <v>#N/A</v>
      </c>
      <c r="E41" s="23"/>
      <c r="F41" s="24" t="e">
        <f>INDEX(Измерения!F:F,MATCH(B:B,Измерения!C:C,0))</f>
        <v>#N/A</v>
      </c>
      <c r="G41" s="23"/>
      <c r="H41" s="24" t="e">
        <f>INDEX(Измерения!G:G,MATCH(B:B,Измерения!C:C,0))</f>
        <v>#N/A</v>
      </c>
      <c r="I41" s="23"/>
      <c r="J41" s="24" t="e">
        <f>INDEX(Измерения!H:H,MATCH(B:B,Измерения!C:C,0))</f>
        <v>#N/A</v>
      </c>
      <c r="K41" s="23"/>
      <c r="L41" s="24" t="e">
        <f>INDEX(Измерения!I:I,MATCH(B:B,Измерения!C:C,0))</f>
        <v>#N/A</v>
      </c>
      <c r="M41" s="23"/>
      <c r="N41" s="24" t="e">
        <f>INDEX(Измерения!J:J,MATCH(B:B,Измерения!C:C,0))</f>
        <v>#N/A</v>
      </c>
      <c r="O41" s="23"/>
      <c r="P41" s="24" t="e">
        <f>INDEX(Измерения!K:K,MATCH(B:B,Измерения!C:C,0))</f>
        <v>#N/A</v>
      </c>
      <c r="Q41" s="25"/>
      <c r="R41" s="26" t="e">
        <f>INDEX(Измерения!L:L,MATCH(B:B,Измерения!C:C,0))</f>
        <v>#N/A</v>
      </c>
      <c r="S41" s="27"/>
      <c r="T41" s="26" t="e">
        <f>INDEX(Измерения!M:M,MATCH(B:B,Измерения!C:C,0))</f>
        <v>#N/A</v>
      </c>
      <c r="U41" s="27"/>
      <c r="V41" s="26" t="e">
        <f>INDEX(Измерения!N:N,MATCH(B:B,Измерения!C:C,0))</f>
        <v>#N/A</v>
      </c>
      <c r="W41" s="27"/>
      <c r="X41" s="26" t="e">
        <f>INDEX(Измерения!O:O,MATCH(B:B,Измерения!C:C,0))</f>
        <v>#N/A</v>
      </c>
      <c r="Y41" s="27"/>
      <c r="Z41" s="28">
        <f t="shared" si="4"/>
        <v>0</v>
      </c>
      <c r="AA41" s="29" t="s">
        <v>15</v>
      </c>
      <c r="AB41" s="30" t="e">
        <f t="shared" si="0"/>
        <v>#N/A</v>
      </c>
      <c r="AC41" s="30" t="e">
        <f t="shared" si="1"/>
        <v>#N/A</v>
      </c>
      <c r="AD41" s="31" t="e">
        <f t="shared" si="2"/>
        <v>#N/A</v>
      </c>
      <c r="AE41" s="32" t="e">
        <f t="shared" si="3"/>
        <v>#N/A</v>
      </c>
      <c r="AF41" s="33"/>
    </row>
    <row r="42" spans="1:32" hidden="1" x14ac:dyDescent="0.25">
      <c r="A42" s="34">
        <v>37</v>
      </c>
      <c r="B42" s="21">
        <f>IF(Измерения!C41&lt;&gt;0,Измерения!C41,0)</f>
        <v>0</v>
      </c>
      <c r="C42" s="21">
        <f>IF(Измерения!D41&lt;&gt;0,Измерения!D41,0)</f>
        <v>0</v>
      </c>
      <c r="D42" s="22" t="e">
        <f>INDEX(Измерения!E:E,MATCH('Табель мер'!B:B,Измерения!C:C,0))</f>
        <v>#N/A</v>
      </c>
      <c r="E42" s="23"/>
      <c r="F42" s="24" t="e">
        <f>INDEX(Измерения!F:F,MATCH(B:B,Измерения!C:C,0))</f>
        <v>#N/A</v>
      </c>
      <c r="G42" s="23"/>
      <c r="H42" s="24" t="e">
        <f>INDEX(Измерения!G:G,MATCH(B:B,Измерения!C:C,0))</f>
        <v>#N/A</v>
      </c>
      <c r="I42" s="23"/>
      <c r="J42" s="24" t="e">
        <f>INDEX(Измерения!H:H,MATCH(B:B,Измерения!C:C,0))</f>
        <v>#N/A</v>
      </c>
      <c r="K42" s="23"/>
      <c r="L42" s="24" t="e">
        <f>INDEX(Измерения!I:I,MATCH(B:B,Измерения!C:C,0))</f>
        <v>#N/A</v>
      </c>
      <c r="M42" s="23"/>
      <c r="N42" s="24" t="e">
        <f>INDEX(Измерения!J:J,MATCH(B:B,Измерения!C:C,0))</f>
        <v>#N/A</v>
      </c>
      <c r="O42" s="23"/>
      <c r="P42" s="24" t="e">
        <f>INDEX(Измерения!K:K,MATCH(B:B,Измерения!C:C,0))</f>
        <v>#N/A</v>
      </c>
      <c r="Q42" s="25"/>
      <c r="R42" s="26" t="e">
        <f>INDEX(Измерения!L:L,MATCH(B:B,Измерения!C:C,0))</f>
        <v>#N/A</v>
      </c>
      <c r="S42" s="27"/>
      <c r="T42" s="26" t="e">
        <f>INDEX(Измерения!M:M,MATCH(B:B,Измерения!C:C,0))</f>
        <v>#N/A</v>
      </c>
      <c r="U42" s="27"/>
      <c r="V42" s="26" t="e">
        <f>INDEX(Измерения!N:N,MATCH(B:B,Измерения!C:C,0))</f>
        <v>#N/A</v>
      </c>
      <c r="W42" s="27"/>
      <c r="X42" s="26" t="e">
        <f>INDEX(Измерения!O:O,MATCH(B:B,Измерения!C:C,0))</f>
        <v>#N/A</v>
      </c>
      <c r="Y42" s="27"/>
      <c r="Z42" s="28">
        <f t="shared" si="4"/>
        <v>0</v>
      </c>
      <c r="AA42" s="29" t="s">
        <v>15</v>
      </c>
      <c r="AB42" s="30" t="e">
        <f t="shared" si="0"/>
        <v>#N/A</v>
      </c>
      <c r="AC42" s="30" t="e">
        <f t="shared" si="1"/>
        <v>#N/A</v>
      </c>
      <c r="AD42" s="31" t="e">
        <f t="shared" si="2"/>
        <v>#N/A</v>
      </c>
      <c r="AE42" s="32" t="e">
        <f t="shared" si="3"/>
        <v>#N/A</v>
      </c>
      <c r="AF42" s="33"/>
    </row>
    <row r="43" spans="1:32" hidden="1" x14ac:dyDescent="0.25">
      <c r="A43" s="20">
        <v>38</v>
      </c>
      <c r="B43" s="21">
        <f>IF(Измерения!C42&lt;&gt;0,Измерения!C42,0)</f>
        <v>0</v>
      </c>
      <c r="C43" s="21">
        <f>IF(Измерения!D42&lt;&gt;0,Измерения!D42,0)</f>
        <v>0</v>
      </c>
      <c r="D43" s="22" t="e">
        <f>INDEX(Измерения!E:E,MATCH('Табель мер'!B:B,Измерения!C:C,0))</f>
        <v>#N/A</v>
      </c>
      <c r="E43" s="23"/>
      <c r="F43" s="24" t="e">
        <f>INDEX(Измерения!F:F,MATCH(B:B,Измерения!C:C,0))</f>
        <v>#N/A</v>
      </c>
      <c r="G43" s="23"/>
      <c r="H43" s="24" t="e">
        <f>INDEX(Измерения!G:G,MATCH(B:B,Измерения!C:C,0))</f>
        <v>#N/A</v>
      </c>
      <c r="I43" s="23"/>
      <c r="J43" s="24" t="e">
        <f>INDEX(Измерения!H:H,MATCH(B:B,Измерения!C:C,0))</f>
        <v>#N/A</v>
      </c>
      <c r="K43" s="23"/>
      <c r="L43" s="24" t="e">
        <f>INDEX(Измерения!I:I,MATCH(B:B,Измерения!C:C,0))</f>
        <v>#N/A</v>
      </c>
      <c r="M43" s="23"/>
      <c r="N43" s="24" t="e">
        <f>INDEX(Измерения!J:J,MATCH(B:B,Измерения!C:C,0))</f>
        <v>#N/A</v>
      </c>
      <c r="O43" s="23"/>
      <c r="P43" s="24" t="e">
        <f>INDEX(Измерения!K:K,MATCH(B:B,Измерения!C:C,0))</f>
        <v>#N/A</v>
      </c>
      <c r="Q43" s="25"/>
      <c r="R43" s="26" t="e">
        <f>INDEX(Измерения!L:L,MATCH(B:B,Измерения!C:C,0))</f>
        <v>#N/A</v>
      </c>
      <c r="S43" s="27"/>
      <c r="T43" s="26" t="e">
        <f>INDEX(Измерения!M:M,MATCH(B:B,Измерения!C:C,0))</f>
        <v>#N/A</v>
      </c>
      <c r="U43" s="27"/>
      <c r="V43" s="26" t="e">
        <f>INDEX(Измерения!N:N,MATCH(B:B,Измерения!C:C,0))</f>
        <v>#N/A</v>
      </c>
      <c r="W43" s="27"/>
      <c r="X43" s="26" t="e">
        <f>INDEX(Измерения!O:O,MATCH(B:B,Измерения!C:C,0))</f>
        <v>#N/A</v>
      </c>
      <c r="Y43" s="27"/>
      <c r="Z43" s="28">
        <f t="shared" si="4"/>
        <v>0</v>
      </c>
      <c r="AA43" s="29" t="s">
        <v>15</v>
      </c>
      <c r="AB43" s="30" t="e">
        <f t="shared" si="0"/>
        <v>#N/A</v>
      </c>
      <c r="AC43" s="30" t="e">
        <f t="shared" si="1"/>
        <v>#N/A</v>
      </c>
      <c r="AD43" s="31" t="e">
        <f t="shared" si="2"/>
        <v>#N/A</v>
      </c>
      <c r="AE43" s="32" t="e">
        <f t="shared" si="3"/>
        <v>#N/A</v>
      </c>
      <c r="AF43" s="33"/>
    </row>
    <row r="44" spans="1:32" hidden="1" x14ac:dyDescent="0.25">
      <c r="A44" s="34">
        <v>39</v>
      </c>
      <c r="B44" s="21">
        <f>IF(Измерения!C43&lt;&gt;0,Измерения!C43,0)</f>
        <v>0</v>
      </c>
      <c r="C44" s="21">
        <f>IF(Измерения!D43&lt;&gt;0,Измерения!D43,0)</f>
        <v>0</v>
      </c>
      <c r="D44" s="22" t="e">
        <f>INDEX(Измерения!E:E,MATCH('Табель мер'!B:B,Измерения!C:C,0))</f>
        <v>#N/A</v>
      </c>
      <c r="E44" s="23"/>
      <c r="F44" s="24" t="e">
        <f>INDEX(Измерения!F:F,MATCH(B:B,Измерения!C:C,0))</f>
        <v>#N/A</v>
      </c>
      <c r="G44" s="23"/>
      <c r="H44" s="24" t="e">
        <f>INDEX(Измерения!G:G,MATCH(B:B,Измерения!C:C,0))</f>
        <v>#N/A</v>
      </c>
      <c r="I44" s="23"/>
      <c r="J44" s="24" t="e">
        <f>INDEX(Измерения!H:H,MATCH(B:B,Измерения!C:C,0))</f>
        <v>#N/A</v>
      </c>
      <c r="K44" s="23"/>
      <c r="L44" s="24" t="e">
        <f>INDEX(Измерения!I:I,MATCH(B:B,Измерения!C:C,0))</f>
        <v>#N/A</v>
      </c>
      <c r="M44" s="23"/>
      <c r="N44" s="24" t="e">
        <f>INDEX(Измерения!J:J,MATCH(B:B,Измерения!C:C,0))</f>
        <v>#N/A</v>
      </c>
      <c r="O44" s="23"/>
      <c r="P44" s="24" t="e">
        <f>INDEX(Измерения!K:K,MATCH(B:B,Измерения!C:C,0))</f>
        <v>#N/A</v>
      </c>
      <c r="Q44" s="25"/>
      <c r="R44" s="26" t="e">
        <f>INDEX(Измерения!L:L,MATCH(B:B,Измерения!C:C,0))</f>
        <v>#N/A</v>
      </c>
      <c r="S44" s="27"/>
      <c r="T44" s="26" t="e">
        <f>INDEX(Измерения!M:M,MATCH(B:B,Измерения!C:C,0))</f>
        <v>#N/A</v>
      </c>
      <c r="U44" s="27"/>
      <c r="V44" s="26" t="e">
        <f>INDEX(Измерения!N:N,MATCH(B:B,Измерения!C:C,0))</f>
        <v>#N/A</v>
      </c>
      <c r="W44" s="27"/>
      <c r="X44" s="26" t="e">
        <f>INDEX(Измерения!O:O,MATCH(B:B,Измерения!C:C,0))</f>
        <v>#N/A</v>
      </c>
      <c r="Y44" s="27"/>
      <c r="Z44" s="28">
        <f t="shared" si="4"/>
        <v>0</v>
      </c>
      <c r="AA44" s="29" t="s">
        <v>15</v>
      </c>
      <c r="AB44" s="30" t="e">
        <f t="shared" si="0"/>
        <v>#N/A</v>
      </c>
      <c r="AC44" s="30" t="e">
        <f t="shared" si="1"/>
        <v>#N/A</v>
      </c>
      <c r="AD44" s="31" t="e">
        <f t="shared" si="2"/>
        <v>#N/A</v>
      </c>
      <c r="AE44" s="32" t="e">
        <f t="shared" si="3"/>
        <v>#N/A</v>
      </c>
      <c r="AF44" s="33"/>
    </row>
    <row r="45" spans="1:32" hidden="1" x14ac:dyDescent="0.25">
      <c r="A45" s="35">
        <v>40</v>
      </c>
      <c r="B45" s="36">
        <f>IF(Измерения!C44&lt;&gt;0,Измерения!C44,0)</f>
        <v>0</v>
      </c>
      <c r="C45" s="36">
        <f>IF(Измерения!D44&lt;&gt;0,Измерения!D44,0)</f>
        <v>0</v>
      </c>
      <c r="D45" s="37" t="e">
        <f>INDEX(Измерения!E:E,MATCH('Табель мер'!B:B,Измерения!C:C,0))</f>
        <v>#N/A</v>
      </c>
      <c r="E45" s="38"/>
      <c r="F45" s="39" t="e">
        <f>INDEX(Измерения!F:F,MATCH(B:B,Измерения!C:C,0))</f>
        <v>#N/A</v>
      </c>
      <c r="G45" s="38"/>
      <c r="H45" s="39" t="e">
        <f>INDEX(Измерения!G:G,MATCH(B:B,Измерения!C:C,0))</f>
        <v>#N/A</v>
      </c>
      <c r="I45" s="38"/>
      <c r="J45" s="39" t="e">
        <f>INDEX(Измерения!H:H,MATCH(B:B,Измерения!C:C,0))</f>
        <v>#N/A</v>
      </c>
      <c r="K45" s="38"/>
      <c r="L45" s="39" t="e">
        <f>INDEX(Измерения!I:I,MATCH(B:B,Измерения!C:C,0))</f>
        <v>#N/A</v>
      </c>
      <c r="M45" s="38"/>
      <c r="N45" s="39" t="e">
        <f>INDEX(Измерения!J:J,MATCH(B:B,Измерения!C:C,0))</f>
        <v>#N/A</v>
      </c>
      <c r="O45" s="38"/>
      <c r="P45" s="39" t="e">
        <f>INDEX(Измерения!K:K,MATCH(B:B,Измерения!C:C,0))</f>
        <v>#N/A</v>
      </c>
      <c r="Q45" s="40"/>
      <c r="R45" s="41" t="e">
        <f>INDEX(Измерения!L:L,MATCH(B:B,Измерения!C:C,0))</f>
        <v>#N/A</v>
      </c>
      <c r="S45" s="42"/>
      <c r="T45" s="41" t="e">
        <f>INDEX(Измерения!M:M,MATCH(B:B,Измерения!C:C,0))</f>
        <v>#N/A</v>
      </c>
      <c r="U45" s="42"/>
      <c r="V45" s="41" t="e">
        <f>INDEX(Измерения!N:N,MATCH(B:B,Измерения!C:C,0))</f>
        <v>#N/A</v>
      </c>
      <c r="W45" s="42"/>
      <c r="X45" s="41" t="e">
        <f>INDEX(Измерения!O:O,MATCH(B:B,Измерения!C:C,0))</f>
        <v>#N/A</v>
      </c>
      <c r="Y45" s="42"/>
      <c r="Z45" s="43">
        <f t="shared" si="4"/>
        <v>0</v>
      </c>
      <c r="AA45" s="2" t="s">
        <v>15</v>
      </c>
      <c r="AB45" s="44" t="e">
        <f t="shared" si="0"/>
        <v>#N/A</v>
      </c>
      <c r="AC45" s="44" t="e">
        <f t="shared" si="1"/>
        <v>#N/A</v>
      </c>
      <c r="AD45" s="45" t="e">
        <f t="shared" si="2"/>
        <v>#N/A</v>
      </c>
      <c r="AE45" s="46" t="e">
        <f t="shared" si="3"/>
        <v>#N/A</v>
      </c>
      <c r="AF45" s="47"/>
    </row>
  </sheetData>
  <autoFilter ref="A5:AE5"/>
  <mergeCells count="25">
    <mergeCell ref="R4:S4"/>
    <mergeCell ref="T4:U4"/>
    <mergeCell ref="V4:W4"/>
    <mergeCell ref="X4:Y4"/>
    <mergeCell ref="H4:I4"/>
    <mergeCell ref="J4:K4"/>
    <mergeCell ref="L4:M4"/>
    <mergeCell ref="N4:O4"/>
    <mergeCell ref="P4:Q4"/>
    <mergeCell ref="A2:B2"/>
    <mergeCell ref="D2:G2"/>
    <mergeCell ref="H2:AF2"/>
    <mergeCell ref="A3:A5"/>
    <mergeCell ref="B3:B5"/>
    <mergeCell ref="C3:C5"/>
    <mergeCell ref="D3:Y3"/>
    <mergeCell ref="Z3:Z5"/>
    <mergeCell ref="AA3:AA5"/>
    <mergeCell ref="AB3:AB5"/>
    <mergeCell ref="AC3:AC5"/>
    <mergeCell ref="AD3:AD5"/>
    <mergeCell ref="AE3:AE5"/>
    <mergeCell ref="AF3:AF5"/>
    <mergeCell ref="D4:E4"/>
    <mergeCell ref="F4:G4"/>
  </mergeCells>
  <pageMargins left="0.25" right="0.25" top="0.75" bottom="0.75" header="0.3" footer="0.3"/>
  <pageSetup paperSize="9" scale="88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opLeftCell="A13" zoomScaleNormal="100" workbookViewId="0">
      <selection activeCell="D26" sqref="D26:D44"/>
    </sheetView>
  </sheetViews>
  <sheetFormatPr defaultRowHeight="15.75" x14ac:dyDescent="0.25"/>
  <cols>
    <col min="1" max="2" width="11" customWidth="1"/>
    <col min="3" max="3" width="11" style="48" customWidth="1"/>
    <col min="4" max="4" width="30.625" customWidth="1"/>
    <col min="5" max="1025" width="11" customWidth="1"/>
  </cols>
  <sheetData>
    <row r="1" spans="1:17" x14ac:dyDescent="0.25">
      <c r="E1" t="str">
        <f t="shared" ref="E1:Q1" si="0">LEFT(E4,6)</f>
        <v>___G42</v>
      </c>
      <c r="F1" t="str">
        <f t="shared" si="0"/>
        <v>___G44</v>
      </c>
      <c r="G1" t="str">
        <f t="shared" si="0"/>
        <v>___G46</v>
      </c>
      <c r="H1" t="str">
        <f t="shared" si="0"/>
        <v>___G48</v>
      </c>
      <c r="I1" t="str">
        <f t="shared" si="0"/>
        <v>___G50</v>
      </c>
      <c r="J1" t="str">
        <f t="shared" si="0"/>
        <v>___G52</v>
      </c>
      <c r="K1" t="str">
        <f t="shared" si="0"/>
        <v>___G54</v>
      </c>
      <c r="L1" t="str">
        <f t="shared" si="0"/>
        <v/>
      </c>
      <c r="M1" t="str">
        <f t="shared" si="0"/>
        <v/>
      </c>
      <c r="N1" t="str">
        <f t="shared" si="0"/>
        <v/>
      </c>
      <c r="O1" t="str">
        <f t="shared" si="0"/>
        <v/>
      </c>
      <c r="P1" t="str">
        <f t="shared" si="0"/>
        <v/>
      </c>
      <c r="Q1" t="str">
        <f t="shared" si="0"/>
        <v/>
      </c>
    </row>
    <row r="2" spans="1:17" x14ac:dyDescent="0.25">
      <c r="A2" s="49"/>
      <c r="B2" s="49"/>
      <c r="C2" s="49"/>
      <c r="D2" s="49"/>
      <c r="E2" s="50" t="str">
        <f t="shared" ref="E2:Q2" si="1">RIGHT(E1,2)</f>
        <v>42</v>
      </c>
      <c r="F2" s="50" t="str">
        <f t="shared" si="1"/>
        <v>44</v>
      </c>
      <c r="G2" s="50" t="str">
        <f t="shared" si="1"/>
        <v>46</v>
      </c>
      <c r="H2" s="50" t="str">
        <f t="shared" si="1"/>
        <v>48</v>
      </c>
      <c r="I2" s="50" t="str">
        <f t="shared" si="1"/>
        <v>50</v>
      </c>
      <c r="J2" s="50" t="str">
        <f t="shared" si="1"/>
        <v>52</v>
      </c>
      <c r="K2" s="50" t="str">
        <f t="shared" si="1"/>
        <v>54</v>
      </c>
      <c r="L2" s="50" t="str">
        <f t="shared" si="1"/>
        <v/>
      </c>
      <c r="M2" s="50" t="str">
        <f t="shared" si="1"/>
        <v/>
      </c>
      <c r="N2" s="50" t="str">
        <f t="shared" si="1"/>
        <v/>
      </c>
      <c r="O2" s="50" t="str">
        <f t="shared" si="1"/>
        <v/>
      </c>
      <c r="P2" s="51" t="str">
        <f t="shared" si="1"/>
        <v/>
      </c>
      <c r="Q2" s="51" t="str">
        <f t="shared" si="1"/>
        <v/>
      </c>
    </row>
    <row r="3" spans="1:17" x14ac:dyDescent="0.25">
      <c r="E3">
        <v>2</v>
      </c>
      <c r="F3">
        <v>1</v>
      </c>
      <c r="G3">
        <v>3</v>
      </c>
      <c r="H3">
        <v>4</v>
      </c>
      <c r="I3">
        <v>5</v>
      </c>
      <c r="J3">
        <v>6</v>
      </c>
      <c r="K3">
        <v>7</v>
      </c>
    </row>
    <row r="4" spans="1:17" x14ac:dyDescent="0.25">
      <c r="E4" t="s">
        <v>49</v>
      </c>
      <c r="F4" t="s">
        <v>50</v>
      </c>
      <c r="G4" t="s">
        <v>51</v>
      </c>
      <c r="H4" t="s">
        <v>52</v>
      </c>
      <c r="I4" t="s">
        <v>53</v>
      </c>
      <c r="J4" t="s">
        <v>54</v>
      </c>
      <c r="K4" t="s">
        <v>55</v>
      </c>
    </row>
    <row r="5" spans="1:17" x14ac:dyDescent="0.25">
      <c r="A5">
        <v>1</v>
      </c>
      <c r="B5" t="s">
        <v>73</v>
      </c>
      <c r="C5" s="48" t="s">
        <v>16</v>
      </c>
      <c r="D5" t="s">
        <v>17</v>
      </c>
      <c r="E5">
        <v>93.9</v>
      </c>
      <c r="F5">
        <v>95.2</v>
      </c>
      <c r="G5">
        <v>96.5</v>
      </c>
      <c r="H5">
        <v>97.9</v>
      </c>
      <c r="I5">
        <v>99.2</v>
      </c>
      <c r="J5">
        <v>100.5</v>
      </c>
      <c r="K5">
        <v>101.9</v>
      </c>
    </row>
    <row r="6" spans="1:17" x14ac:dyDescent="0.25">
      <c r="A6">
        <v>2</v>
      </c>
      <c r="B6" t="s">
        <v>56</v>
      </c>
      <c r="C6" s="48" t="s">
        <v>18</v>
      </c>
      <c r="D6" t="s">
        <v>19</v>
      </c>
      <c r="E6">
        <v>14.9</v>
      </c>
      <c r="F6">
        <v>15.2</v>
      </c>
      <c r="G6">
        <v>15.6</v>
      </c>
      <c r="H6">
        <v>15.9</v>
      </c>
      <c r="I6">
        <v>16.3</v>
      </c>
      <c r="J6">
        <v>16.7</v>
      </c>
      <c r="K6">
        <v>16.899999999999999</v>
      </c>
    </row>
    <row r="7" spans="1:17" x14ac:dyDescent="0.25">
      <c r="A7">
        <v>3</v>
      </c>
      <c r="B7" t="s">
        <v>74</v>
      </c>
      <c r="C7" s="48" t="s">
        <v>20</v>
      </c>
      <c r="D7" t="s">
        <v>69</v>
      </c>
      <c r="E7">
        <v>34.4</v>
      </c>
      <c r="F7">
        <v>35</v>
      </c>
      <c r="G7">
        <v>35.6</v>
      </c>
      <c r="H7">
        <v>36.200000000000003</v>
      </c>
      <c r="I7">
        <v>36.799999999999997</v>
      </c>
      <c r="J7">
        <v>37.700000000000003</v>
      </c>
      <c r="K7">
        <v>38.5</v>
      </c>
    </row>
    <row r="8" spans="1:17" x14ac:dyDescent="0.25">
      <c r="A8">
        <v>4</v>
      </c>
      <c r="B8" t="s">
        <v>75</v>
      </c>
      <c r="C8" s="48" t="s">
        <v>48</v>
      </c>
      <c r="D8" t="s">
        <v>67</v>
      </c>
      <c r="E8">
        <v>47.1</v>
      </c>
      <c r="F8">
        <v>49</v>
      </c>
      <c r="G8">
        <v>50.8</v>
      </c>
      <c r="H8">
        <v>52.7</v>
      </c>
      <c r="I8">
        <v>54.5</v>
      </c>
      <c r="J8">
        <v>56.4</v>
      </c>
      <c r="K8">
        <v>58.2</v>
      </c>
    </row>
    <row r="9" spans="1:17" x14ac:dyDescent="0.25">
      <c r="A9">
        <v>5</v>
      </c>
      <c r="B9" t="s">
        <v>76</v>
      </c>
      <c r="C9" s="48" t="s">
        <v>21</v>
      </c>
      <c r="D9" t="s">
        <v>68</v>
      </c>
      <c r="E9">
        <v>38.700000000000003</v>
      </c>
      <c r="F9">
        <v>40.799999999999997</v>
      </c>
      <c r="G9">
        <v>42.9</v>
      </c>
      <c r="H9">
        <v>45</v>
      </c>
      <c r="I9">
        <v>47.1</v>
      </c>
      <c r="J9">
        <v>49.2</v>
      </c>
      <c r="K9">
        <v>51.6</v>
      </c>
    </row>
    <row r="10" spans="1:17" x14ac:dyDescent="0.25">
      <c r="A10">
        <v>6</v>
      </c>
      <c r="B10" t="s">
        <v>57</v>
      </c>
      <c r="C10" s="48" t="s">
        <v>22</v>
      </c>
      <c r="D10" t="s">
        <v>23</v>
      </c>
      <c r="E10">
        <v>12.4</v>
      </c>
      <c r="F10">
        <v>12.5</v>
      </c>
      <c r="G10">
        <v>12.7</v>
      </c>
      <c r="H10">
        <v>12.8</v>
      </c>
      <c r="I10">
        <v>12.9</v>
      </c>
      <c r="J10">
        <v>13.1</v>
      </c>
      <c r="K10">
        <v>13.1</v>
      </c>
    </row>
    <row r="11" spans="1:17" x14ac:dyDescent="0.25">
      <c r="A11">
        <v>7</v>
      </c>
      <c r="B11" t="s">
        <v>58</v>
      </c>
      <c r="C11" s="48" t="s">
        <v>24</v>
      </c>
      <c r="D11" t="s">
        <v>25</v>
      </c>
      <c r="E11">
        <v>19.5</v>
      </c>
      <c r="F11">
        <v>20.3</v>
      </c>
      <c r="G11">
        <v>21.1</v>
      </c>
      <c r="H11">
        <v>21.9</v>
      </c>
      <c r="I11">
        <v>22.7</v>
      </c>
      <c r="J11">
        <v>23.4</v>
      </c>
      <c r="K11">
        <v>24.2</v>
      </c>
    </row>
    <row r="12" spans="1:17" x14ac:dyDescent="0.25">
      <c r="A12">
        <v>8</v>
      </c>
      <c r="B12" t="s">
        <v>59</v>
      </c>
      <c r="C12" s="48" t="s">
        <v>26</v>
      </c>
      <c r="D12" t="s">
        <v>27</v>
      </c>
      <c r="E12">
        <v>51.9</v>
      </c>
      <c r="F12">
        <v>52.1</v>
      </c>
      <c r="G12">
        <v>52.3</v>
      </c>
      <c r="H12">
        <v>52.5</v>
      </c>
      <c r="I12">
        <v>52.7</v>
      </c>
      <c r="J12">
        <v>52.9</v>
      </c>
      <c r="K12">
        <v>53.2</v>
      </c>
    </row>
    <row r="13" spans="1:17" x14ac:dyDescent="0.25">
      <c r="A13">
        <v>9</v>
      </c>
      <c r="B13" t="s">
        <v>77</v>
      </c>
      <c r="C13" s="48" t="s">
        <v>28</v>
      </c>
      <c r="D13" t="s">
        <v>60</v>
      </c>
      <c r="E13">
        <v>11.8</v>
      </c>
      <c r="F13">
        <v>12.3</v>
      </c>
      <c r="G13">
        <v>12.7</v>
      </c>
      <c r="H13">
        <v>13.2</v>
      </c>
      <c r="I13">
        <v>13.6</v>
      </c>
      <c r="J13">
        <v>14.1</v>
      </c>
      <c r="K13">
        <v>14.5</v>
      </c>
    </row>
    <row r="14" spans="1:17" x14ac:dyDescent="0.25">
      <c r="A14">
        <v>10</v>
      </c>
      <c r="B14" t="s">
        <v>78</v>
      </c>
      <c r="C14" s="48" t="s">
        <v>31</v>
      </c>
      <c r="D14" t="s">
        <v>32</v>
      </c>
      <c r="E14">
        <v>15.2</v>
      </c>
      <c r="F14">
        <v>15.8</v>
      </c>
      <c r="G14">
        <v>16.399999999999999</v>
      </c>
      <c r="H14">
        <v>17</v>
      </c>
      <c r="I14">
        <v>17.600000000000001</v>
      </c>
      <c r="J14">
        <v>18.2</v>
      </c>
      <c r="K14">
        <v>18.8</v>
      </c>
    </row>
    <row r="15" spans="1:17" x14ac:dyDescent="0.25">
      <c r="A15">
        <v>11</v>
      </c>
      <c r="B15" t="s">
        <v>61</v>
      </c>
      <c r="C15" s="48" t="s">
        <v>29</v>
      </c>
      <c r="D15" t="s">
        <v>30</v>
      </c>
      <c r="E15">
        <v>7</v>
      </c>
      <c r="F15">
        <v>7</v>
      </c>
      <c r="G15">
        <v>7</v>
      </c>
      <c r="H15">
        <v>7</v>
      </c>
      <c r="I15">
        <v>7</v>
      </c>
      <c r="J15">
        <v>7</v>
      </c>
      <c r="K15">
        <v>7</v>
      </c>
    </row>
    <row r="16" spans="1:17" x14ac:dyDescent="0.25">
      <c r="A16">
        <v>12</v>
      </c>
      <c r="B16" t="s">
        <v>62</v>
      </c>
      <c r="C16" s="48" t="s">
        <v>33</v>
      </c>
      <c r="D16" t="s">
        <v>34</v>
      </c>
      <c r="E16">
        <v>22.8</v>
      </c>
      <c r="F16">
        <v>23.6</v>
      </c>
      <c r="G16">
        <v>24.4</v>
      </c>
      <c r="H16">
        <v>25.3</v>
      </c>
      <c r="I16">
        <v>26.1</v>
      </c>
      <c r="J16">
        <v>27</v>
      </c>
      <c r="K16">
        <v>27.9</v>
      </c>
    </row>
    <row r="17" spans="1:11" x14ac:dyDescent="0.25">
      <c r="A17">
        <v>13</v>
      </c>
      <c r="B17" t="s">
        <v>79</v>
      </c>
      <c r="C17" s="48" t="s">
        <v>35</v>
      </c>
      <c r="D17" t="s">
        <v>36</v>
      </c>
      <c r="E17">
        <v>99.4</v>
      </c>
      <c r="F17">
        <v>100.4</v>
      </c>
      <c r="G17">
        <v>101.4</v>
      </c>
      <c r="H17">
        <v>102.4</v>
      </c>
      <c r="I17">
        <v>103.4</v>
      </c>
      <c r="J17">
        <v>104.4</v>
      </c>
      <c r="K17">
        <v>105.4</v>
      </c>
    </row>
    <row r="18" spans="1:11" x14ac:dyDescent="0.25">
      <c r="A18">
        <v>14</v>
      </c>
      <c r="B18" t="s">
        <v>80</v>
      </c>
      <c r="C18" s="48" t="s">
        <v>37</v>
      </c>
      <c r="D18" t="s">
        <v>38</v>
      </c>
      <c r="E18">
        <v>38.799999999999997</v>
      </c>
      <c r="F18">
        <v>39</v>
      </c>
      <c r="G18">
        <v>39.200000000000003</v>
      </c>
      <c r="H18">
        <v>39.4</v>
      </c>
      <c r="I18">
        <v>39.6</v>
      </c>
      <c r="J18">
        <v>39.799999999999997</v>
      </c>
      <c r="K18">
        <v>40</v>
      </c>
    </row>
    <row r="19" spans="1:11" x14ac:dyDescent="0.25">
      <c r="A19">
        <v>15</v>
      </c>
      <c r="B19" t="s">
        <v>81</v>
      </c>
      <c r="C19" s="48" t="s">
        <v>39</v>
      </c>
      <c r="D19" t="s">
        <v>70</v>
      </c>
      <c r="E19">
        <v>35.9</v>
      </c>
      <c r="F19">
        <v>36.9</v>
      </c>
      <c r="G19">
        <v>37.9</v>
      </c>
      <c r="H19">
        <v>38.799999999999997</v>
      </c>
      <c r="I19">
        <v>39.700000000000003</v>
      </c>
      <c r="J19">
        <v>40.700000000000003</v>
      </c>
      <c r="K19">
        <v>41.4</v>
      </c>
    </row>
    <row r="20" spans="1:11" x14ac:dyDescent="0.25">
      <c r="A20">
        <v>16</v>
      </c>
      <c r="B20" t="s">
        <v>63</v>
      </c>
      <c r="C20" s="48" t="s">
        <v>40</v>
      </c>
      <c r="D20" t="s">
        <v>41</v>
      </c>
      <c r="E20">
        <v>18.2</v>
      </c>
      <c r="F20">
        <v>18.7</v>
      </c>
      <c r="G20">
        <v>19.100000000000001</v>
      </c>
      <c r="H20">
        <v>19.600000000000001</v>
      </c>
      <c r="I20">
        <v>20.100000000000001</v>
      </c>
      <c r="J20">
        <v>20.6</v>
      </c>
      <c r="K20">
        <v>20.9</v>
      </c>
    </row>
    <row r="21" spans="1:11" x14ac:dyDescent="0.25">
      <c r="A21">
        <v>17</v>
      </c>
      <c r="B21" t="s">
        <v>64</v>
      </c>
      <c r="C21" s="48" t="s">
        <v>42</v>
      </c>
      <c r="D21" t="s">
        <v>43</v>
      </c>
      <c r="E21">
        <v>2.8</v>
      </c>
      <c r="F21">
        <v>2.8</v>
      </c>
      <c r="G21">
        <v>2.8</v>
      </c>
      <c r="H21">
        <v>2.8</v>
      </c>
      <c r="I21">
        <v>2.8</v>
      </c>
      <c r="J21">
        <v>2.8</v>
      </c>
      <c r="K21">
        <v>2.8</v>
      </c>
    </row>
    <row r="22" spans="1:11" x14ac:dyDescent="0.25">
      <c r="A22">
        <v>18</v>
      </c>
      <c r="B22" t="s">
        <v>65</v>
      </c>
      <c r="C22" s="48" t="s">
        <v>44</v>
      </c>
      <c r="D22" t="s">
        <v>45</v>
      </c>
      <c r="E22">
        <v>5.6</v>
      </c>
      <c r="F22">
        <v>5.6</v>
      </c>
      <c r="G22">
        <v>5.6</v>
      </c>
      <c r="H22">
        <v>5.6</v>
      </c>
      <c r="I22">
        <v>5.6</v>
      </c>
      <c r="J22">
        <v>5.6</v>
      </c>
      <c r="K22">
        <v>5.6</v>
      </c>
    </row>
    <row r="23" spans="1:11" x14ac:dyDescent="0.25">
      <c r="A23">
        <v>19</v>
      </c>
      <c r="B23" t="s">
        <v>66</v>
      </c>
      <c r="C23" s="48" t="s">
        <v>46</v>
      </c>
      <c r="D23" t="s">
        <v>47</v>
      </c>
      <c r="E23">
        <v>46.3</v>
      </c>
      <c r="F23">
        <v>47.5</v>
      </c>
      <c r="G23">
        <v>48.7</v>
      </c>
      <c r="H23">
        <v>49.9</v>
      </c>
      <c r="I23">
        <v>51.1</v>
      </c>
      <c r="J23">
        <v>52.3</v>
      </c>
      <c r="K23">
        <v>53.1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Табель мер</vt:lpstr>
      <vt:lpstr>Измерения</vt:lpstr>
      <vt:lpstr>'Табель мер'!_FilterDatabase_0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User</cp:lastModifiedBy>
  <cp:revision>9</cp:revision>
  <cp:lastPrinted>2019-03-12T08:32:12Z</cp:lastPrinted>
  <dcterms:created xsi:type="dcterms:W3CDTF">2018-08-06T06:23:09Z</dcterms:created>
  <dcterms:modified xsi:type="dcterms:W3CDTF">2019-07-17T11:30:34Z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