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1400" windowHeight="5895" tabRatio="0"/>
  </bookViews>
  <sheets>
    <sheet name="TDSheet" sheetId="1" r:id="rId1"/>
  </sheets>
  <calcPr calcId="125725" refMode="R1C1"/>
</workbook>
</file>

<file path=xl/calcChain.xml><?xml version="1.0" encoding="utf-8"?>
<calcChain xmlns="http://schemas.openxmlformats.org/spreadsheetml/2006/main">
  <c r="B692" i="1"/>
  <c r="B678"/>
  <c r="B664"/>
  <c r="B650"/>
  <c r="B636"/>
  <c r="B622"/>
  <c r="B608"/>
  <c r="B594"/>
  <c r="B576"/>
  <c r="B562"/>
  <c r="B545"/>
  <c r="B531"/>
  <c r="B517"/>
  <c r="B503"/>
  <c r="B489"/>
  <c r="B473"/>
  <c r="B459"/>
  <c r="B445"/>
  <c r="B431"/>
  <c r="B417"/>
  <c r="B403"/>
  <c r="B389"/>
  <c r="B375"/>
  <c r="B361"/>
  <c r="B347"/>
  <c r="B333"/>
  <c r="B319"/>
  <c r="B305"/>
  <c r="B290"/>
  <c r="B276"/>
  <c r="B262"/>
  <c r="B248"/>
  <c r="B234"/>
  <c r="B220"/>
  <c r="B206"/>
  <c r="B186"/>
  <c r="B168"/>
  <c r="B154"/>
  <c r="B140"/>
  <c r="B125"/>
  <c r="B111"/>
  <c r="B96"/>
  <c r="B82"/>
  <c r="B67"/>
  <c r="B53"/>
  <c r="B37"/>
  <c r="B23"/>
  <c r="E679"/>
  <c r="E665"/>
  <c r="E651"/>
  <c r="E637"/>
  <c r="E623"/>
  <c r="E609"/>
  <c r="E595"/>
  <c r="E581"/>
  <c r="E563"/>
  <c r="E549"/>
  <c r="E532"/>
  <c r="E518"/>
  <c r="E504"/>
  <c r="E490"/>
  <c r="E476"/>
  <c r="E460"/>
  <c r="E446"/>
  <c r="E432"/>
  <c r="E418"/>
  <c r="E404"/>
  <c r="E390"/>
  <c r="E376"/>
  <c r="E362"/>
  <c r="E348"/>
  <c r="E334"/>
  <c r="E320"/>
  <c r="E306"/>
  <c r="E292"/>
  <c r="E277"/>
  <c r="E263"/>
  <c r="E249"/>
  <c r="E235"/>
  <c r="E221"/>
  <c r="E207"/>
  <c r="E193"/>
  <c r="E173"/>
  <c r="E155"/>
  <c r="E141"/>
  <c r="E127"/>
  <c r="E112"/>
  <c r="E98"/>
  <c r="E83"/>
  <c r="E69"/>
  <c r="E54"/>
  <c r="E40"/>
  <c r="E24"/>
  <c r="E10"/>
  <c r="F694"/>
  <c r="G694"/>
  <c r="G683"/>
  <c r="G682"/>
  <c r="G681"/>
  <c r="G670"/>
  <c r="G669"/>
  <c r="G668"/>
  <c r="G667"/>
  <c r="G656"/>
  <c r="G655"/>
  <c r="G654"/>
  <c r="G653"/>
  <c r="G642"/>
  <c r="G641"/>
  <c r="G640"/>
  <c r="G639"/>
  <c r="G636"/>
  <c r="G635"/>
  <c r="G634"/>
  <c r="G633"/>
  <c r="G632"/>
  <c r="G631"/>
  <c r="G630"/>
  <c r="G629"/>
  <c r="G628"/>
  <c r="G627"/>
  <c r="G626"/>
  <c r="G625"/>
  <c r="G622"/>
  <c r="G621"/>
  <c r="G620"/>
  <c r="G619"/>
  <c r="G618"/>
  <c r="G617"/>
  <c r="G616"/>
  <c r="G615"/>
  <c r="G614"/>
  <c r="G613"/>
  <c r="G612"/>
  <c r="G611"/>
  <c r="G599"/>
  <c r="G598"/>
  <c r="G597"/>
  <c r="G586"/>
  <c r="G585"/>
  <c r="G584"/>
  <c r="G583"/>
  <c r="G579"/>
  <c r="G578"/>
  <c r="G577"/>
  <c r="G576"/>
  <c r="G575"/>
  <c r="G574"/>
  <c r="G573"/>
  <c r="G572"/>
  <c r="G571"/>
  <c r="G570"/>
  <c r="G569"/>
  <c r="G568"/>
  <c r="G567"/>
  <c r="G566"/>
  <c r="G565"/>
  <c r="G561"/>
  <c r="G560"/>
  <c r="G559"/>
  <c r="G558"/>
  <c r="G557"/>
  <c r="G556"/>
  <c r="G555"/>
  <c r="G554"/>
  <c r="G553"/>
  <c r="G552"/>
  <c r="G551"/>
  <c r="G548"/>
  <c r="G547"/>
  <c r="G546"/>
  <c r="G545"/>
  <c r="G544"/>
  <c r="G543"/>
  <c r="G542"/>
  <c r="G541"/>
  <c r="G540"/>
  <c r="G539"/>
  <c r="G538"/>
  <c r="G537"/>
  <c r="G536"/>
  <c r="G535"/>
  <c r="G534"/>
  <c r="G529"/>
  <c r="G528"/>
  <c r="G527"/>
  <c r="G526"/>
  <c r="G525"/>
  <c r="G524"/>
  <c r="G523"/>
  <c r="G522"/>
  <c r="G521"/>
  <c r="G520"/>
  <c r="G515"/>
  <c r="G514"/>
  <c r="G513"/>
  <c r="G512"/>
  <c r="G511"/>
  <c r="G510"/>
  <c r="G509"/>
  <c r="G508"/>
  <c r="G507"/>
  <c r="G506"/>
  <c r="G501"/>
  <c r="G500"/>
  <c r="G499"/>
  <c r="G498"/>
  <c r="G497"/>
  <c r="G496"/>
  <c r="G495"/>
  <c r="G494"/>
  <c r="G493"/>
  <c r="G492"/>
  <c r="G487"/>
  <c r="G486"/>
  <c r="G485"/>
  <c r="G484"/>
  <c r="G483"/>
  <c r="G482"/>
  <c r="G481"/>
  <c r="G480"/>
  <c r="G479"/>
  <c r="G478"/>
  <c r="G469"/>
  <c r="G468"/>
  <c r="G467"/>
  <c r="G466"/>
  <c r="G465"/>
  <c r="G464"/>
  <c r="G463"/>
  <c r="G462"/>
  <c r="G455"/>
  <c r="G454"/>
  <c r="G453"/>
  <c r="G452"/>
  <c r="G451"/>
  <c r="G450"/>
  <c r="G449"/>
  <c r="G448"/>
  <c r="G441"/>
  <c r="G440"/>
  <c r="G439"/>
  <c r="G438"/>
  <c r="G437"/>
  <c r="G436"/>
  <c r="G435"/>
  <c r="G434"/>
  <c r="G427"/>
  <c r="G426"/>
  <c r="G425"/>
  <c r="G424"/>
  <c r="G423"/>
  <c r="G422"/>
  <c r="G421"/>
  <c r="G420"/>
  <c r="G411"/>
  <c r="G410"/>
  <c r="G409"/>
  <c r="G408"/>
  <c r="G407"/>
  <c r="G406"/>
  <c r="G399"/>
  <c r="G398"/>
  <c r="G397"/>
  <c r="G396"/>
  <c r="G395"/>
  <c r="G394"/>
  <c r="G393"/>
  <c r="G392"/>
  <c r="G385"/>
  <c r="G384"/>
  <c r="G383"/>
  <c r="G382"/>
  <c r="G381"/>
  <c r="G380"/>
  <c r="G379"/>
  <c r="G378"/>
  <c r="G371"/>
  <c r="G370"/>
  <c r="G369"/>
  <c r="G368"/>
  <c r="G367"/>
  <c r="G366"/>
  <c r="G365"/>
  <c r="G364"/>
  <c r="G361"/>
  <c r="G360"/>
  <c r="G359"/>
  <c r="G358"/>
  <c r="G357"/>
  <c r="G356"/>
  <c r="G355"/>
  <c r="G354"/>
  <c r="G353"/>
  <c r="G352"/>
  <c r="G351"/>
  <c r="G350"/>
  <c r="G343"/>
  <c r="G342"/>
  <c r="G341"/>
  <c r="G340"/>
  <c r="G339"/>
  <c r="G338"/>
  <c r="G337"/>
  <c r="G336"/>
  <c r="G327"/>
  <c r="G326"/>
  <c r="G325"/>
  <c r="G324"/>
  <c r="G323"/>
  <c r="G322"/>
  <c r="G319"/>
  <c r="G318"/>
  <c r="G317"/>
  <c r="G316"/>
  <c r="G315"/>
  <c r="G314"/>
  <c r="G313"/>
  <c r="G312"/>
  <c r="G311"/>
  <c r="G310"/>
  <c r="G309"/>
  <c r="G308"/>
  <c r="G305"/>
  <c r="G304"/>
  <c r="G303"/>
  <c r="G302"/>
  <c r="G301"/>
  <c r="G300"/>
  <c r="G299"/>
  <c r="G298"/>
  <c r="G297"/>
  <c r="G296"/>
  <c r="G295"/>
  <c r="G294"/>
  <c r="G290"/>
  <c r="G289"/>
  <c r="G288"/>
  <c r="G287"/>
  <c r="G286"/>
  <c r="G285"/>
  <c r="G284"/>
  <c r="G283"/>
  <c r="G282"/>
  <c r="G281"/>
  <c r="G280"/>
  <c r="G279"/>
  <c r="G272"/>
  <c r="G271"/>
  <c r="G270"/>
  <c r="G269"/>
  <c r="G268"/>
  <c r="G267"/>
  <c r="G266"/>
  <c r="G265"/>
  <c r="G262"/>
  <c r="G261"/>
  <c r="G260"/>
  <c r="G259"/>
  <c r="G258"/>
  <c r="G257"/>
  <c r="G256"/>
  <c r="G255"/>
  <c r="G254"/>
  <c r="G253"/>
  <c r="G252"/>
  <c r="G251"/>
  <c r="G248"/>
  <c r="G247"/>
  <c r="G246"/>
  <c r="G245"/>
  <c r="G244"/>
  <c r="G243"/>
  <c r="G242"/>
  <c r="G241"/>
  <c r="G240"/>
  <c r="G239"/>
  <c r="G238"/>
  <c r="G237"/>
  <c r="G234"/>
  <c r="G233"/>
  <c r="G232"/>
  <c r="G231"/>
  <c r="G230"/>
  <c r="G229"/>
  <c r="G228"/>
  <c r="G227"/>
  <c r="G226"/>
  <c r="G225"/>
  <c r="G224"/>
  <c r="G223"/>
  <c r="G220"/>
  <c r="G219"/>
  <c r="G218"/>
  <c r="G217"/>
  <c r="G216"/>
  <c r="G215"/>
  <c r="G214"/>
  <c r="G213"/>
  <c r="G212"/>
  <c r="G211"/>
  <c r="G210"/>
  <c r="G209"/>
  <c r="G202"/>
  <c r="G201"/>
  <c r="G200"/>
  <c r="G199"/>
  <c r="G198"/>
  <c r="G197"/>
  <c r="G196"/>
  <c r="G195"/>
  <c r="G190"/>
  <c r="G189"/>
  <c r="G188"/>
  <c r="G187"/>
  <c r="G186"/>
  <c r="G185"/>
  <c r="G184"/>
  <c r="G183"/>
  <c r="G182"/>
  <c r="G181"/>
  <c r="G180"/>
  <c r="G179"/>
  <c r="G178"/>
  <c r="G177"/>
  <c r="G176"/>
  <c r="G175"/>
  <c r="G172"/>
  <c r="G171"/>
  <c r="G170"/>
  <c r="G169"/>
  <c r="G168"/>
  <c r="G167"/>
  <c r="G166"/>
  <c r="G165"/>
  <c r="G164"/>
  <c r="G163"/>
  <c r="G162"/>
  <c r="G161"/>
  <c r="G160"/>
  <c r="G159"/>
  <c r="G158"/>
  <c r="G157"/>
  <c r="G150"/>
  <c r="G149"/>
  <c r="G148"/>
  <c r="G147"/>
  <c r="G146"/>
  <c r="G145"/>
  <c r="G144"/>
  <c r="G143"/>
  <c r="G136"/>
  <c r="G135"/>
  <c r="G134"/>
  <c r="G133"/>
  <c r="G132"/>
  <c r="G131"/>
  <c r="G130"/>
  <c r="G129"/>
  <c r="G121"/>
  <c r="G120"/>
  <c r="G119"/>
  <c r="G118"/>
  <c r="G117"/>
  <c r="G116"/>
  <c r="G115"/>
  <c r="G114"/>
  <c r="G107"/>
  <c r="G106"/>
  <c r="G105"/>
  <c r="G104"/>
  <c r="G103"/>
  <c r="G102"/>
  <c r="G101"/>
  <c r="G100"/>
  <c r="G87"/>
  <c r="G86"/>
  <c r="G85"/>
  <c r="G76"/>
  <c r="G75"/>
  <c r="G74"/>
  <c r="G73"/>
  <c r="G72"/>
  <c r="G71"/>
  <c r="G61"/>
  <c r="G60"/>
  <c r="G59"/>
  <c r="G58"/>
  <c r="G57"/>
  <c r="G56"/>
  <c r="G47"/>
  <c r="G46"/>
  <c r="G45"/>
  <c r="G44"/>
  <c r="G43"/>
  <c r="G42"/>
  <c r="G33"/>
  <c r="G32"/>
  <c r="G31"/>
  <c r="G30"/>
  <c r="G29"/>
  <c r="G28"/>
  <c r="G27"/>
  <c r="G26"/>
  <c r="G19"/>
  <c r="G18"/>
  <c r="G17"/>
  <c r="G16"/>
  <c r="G15"/>
  <c r="G14"/>
  <c r="G13"/>
  <c r="G12"/>
</calcChain>
</file>

<file path=xl/sharedStrings.xml><?xml version="1.0" encoding="utf-8"?>
<sst xmlns="http://schemas.openxmlformats.org/spreadsheetml/2006/main" count="535" uniqueCount="159">
  <si>
    <t>*Фиксированная цена</t>
  </si>
  <si>
    <t>– скидки не распространяются.</t>
  </si>
  <si>
    <t>18.10.18</t>
  </si>
  <si>
    <t>Номенклатура</t>
  </si>
  <si>
    <t>Характеристика</t>
  </si>
  <si>
    <t>Штрихкод</t>
  </si>
  <si>
    <t>Цена</t>
  </si>
  <si>
    <t>Заказ</t>
  </si>
  <si>
    <t>Сумма</t>
  </si>
  <si>
    <t>боди женское</t>
  </si>
  <si>
    <t>Rossoporpora(Россопорпора), Италия</t>
  </si>
  <si>
    <t>Классика</t>
  </si>
  <si>
    <t>боди жен. RP-DR660</t>
  </si>
  <si>
    <t>90% хлопок,10% эластан(в уп.-1шт.)</t>
  </si>
  <si>
    <t>42, белый</t>
  </si>
  <si>
    <t>44, белый</t>
  </si>
  <si>
    <t>46, белый</t>
  </si>
  <si>
    <t>48, белый</t>
  </si>
  <si>
    <t>42, черный</t>
  </si>
  <si>
    <t>44, черный</t>
  </si>
  <si>
    <t>46, черный</t>
  </si>
  <si>
    <t>48, черный</t>
  </si>
  <si>
    <t>боди жен. RP-DR661</t>
  </si>
  <si>
    <t>комплект женский</t>
  </si>
  <si>
    <t>Fashion</t>
  </si>
  <si>
    <t>комплект жен. RP-CD669</t>
  </si>
  <si>
    <t>44, коралловый</t>
  </si>
  <si>
    <t>46, коралловый</t>
  </si>
  <si>
    <t>48, коралловый</t>
  </si>
  <si>
    <t>44, синий</t>
  </si>
  <si>
    <t>46, синий</t>
  </si>
  <si>
    <t>48, синий</t>
  </si>
  <si>
    <t>комплект жен. RP-CD713</t>
  </si>
  <si>
    <t>комплект жен. RP-CD653</t>
  </si>
  <si>
    <t>44, серый</t>
  </si>
  <si>
    <t>46, серый</t>
  </si>
  <si>
    <t>48, серый</t>
  </si>
  <si>
    <t>комплект жен. RP-CD673</t>
  </si>
  <si>
    <t>майка женская</t>
  </si>
  <si>
    <t>майка жен. RP-DR700</t>
  </si>
  <si>
    <t>50, белый</t>
  </si>
  <si>
    <t>50, черный</t>
  </si>
  <si>
    <t>майка жен. RP-DR701</t>
  </si>
  <si>
    <t>майка мужская</t>
  </si>
  <si>
    <t>майка муж. RP-7020</t>
  </si>
  <si>
    <t>100% хлопок(в уп.-1шт.)</t>
  </si>
  <si>
    <t>52, белый</t>
  </si>
  <si>
    <t>54, белый</t>
  </si>
  <si>
    <t>52, черный</t>
  </si>
  <si>
    <t>54, черный</t>
  </si>
  <si>
    <t>майка муж. RP-CU003</t>
  </si>
  <si>
    <t>56, белый</t>
  </si>
  <si>
    <t>56, черный</t>
  </si>
  <si>
    <t>футболка к/р муж. RP-MU001</t>
  </si>
  <si>
    <t>50, серый</t>
  </si>
  <si>
    <t>52, серый</t>
  </si>
  <si>
    <t>54, серый</t>
  </si>
  <si>
    <t>56, серый</t>
  </si>
  <si>
    <t>50, синий</t>
  </si>
  <si>
    <t>52, синий</t>
  </si>
  <si>
    <t>54, синий</t>
  </si>
  <si>
    <t>56, синий</t>
  </si>
  <si>
    <t>футболка к/р муж. RP-MU002</t>
  </si>
  <si>
    <t>трусы женские</t>
  </si>
  <si>
    <t>трусы бразилианы жен. RP-D1754</t>
  </si>
  <si>
    <t>42, бордовый</t>
  </si>
  <si>
    <t>44, бордовый</t>
  </si>
  <si>
    <t>46, бордовый</t>
  </si>
  <si>
    <t>48, бордовый</t>
  </si>
  <si>
    <t>трусы слип жен. RP-D1574</t>
  </si>
  <si>
    <t>42, серый</t>
  </si>
  <si>
    <t>42, синий</t>
  </si>
  <si>
    <t>трусы слип жен. RP-D1611</t>
  </si>
  <si>
    <t>трусы слип жен. RP-D1708</t>
  </si>
  <si>
    <t>90% хлопок, 10% эластан(в уп.-1шт.)</t>
  </si>
  <si>
    <t>42, коралловый</t>
  </si>
  <si>
    <t>42, светло-розовый</t>
  </si>
  <si>
    <t>44, светло-розовый</t>
  </si>
  <si>
    <t>46, светло-розовый</t>
  </si>
  <si>
    <t>48, светло-розовый</t>
  </si>
  <si>
    <t>трусы слип жен. RP-D1710</t>
  </si>
  <si>
    <t>42, синий-полоска</t>
  </si>
  <si>
    <t>44, синий-полоска</t>
  </si>
  <si>
    <t>46, синий-полоска</t>
  </si>
  <si>
    <t>48, синий-полоска</t>
  </si>
  <si>
    <t>трусы стринг жен. RP-D1694</t>
  </si>
  <si>
    <t>трусы шорты жен. RP-D1704</t>
  </si>
  <si>
    <t>42, желтый</t>
  </si>
  <si>
    <t>44, желтый</t>
  </si>
  <si>
    <t>46, желтый</t>
  </si>
  <si>
    <t>48, желтый</t>
  </si>
  <si>
    <t>42, зеленый</t>
  </si>
  <si>
    <t>44, зеленый</t>
  </si>
  <si>
    <t>46, зеленый</t>
  </si>
  <si>
    <t>48, зеленый</t>
  </si>
  <si>
    <t>42, светло-зеленый</t>
  </si>
  <si>
    <t>44, светло-зеленый</t>
  </si>
  <si>
    <t>46, светло-зеленый</t>
  </si>
  <si>
    <t>48, светло-зеленый</t>
  </si>
  <si>
    <t>панталоны жен. RP-DR105</t>
  </si>
  <si>
    <t>46, телесный</t>
  </si>
  <si>
    <t>48, телесный</t>
  </si>
  <si>
    <t>50, телесный</t>
  </si>
  <si>
    <t>52, телесный</t>
  </si>
  <si>
    <t>54, телесный</t>
  </si>
  <si>
    <t>58, черный</t>
  </si>
  <si>
    <t>трусы бразилианы жен. RP-D1680</t>
  </si>
  <si>
    <t>42, телесный</t>
  </si>
  <si>
    <t>44, телесный</t>
  </si>
  <si>
    <t>трусы бразилианы жен. RP-DR109</t>
  </si>
  <si>
    <t>трусы миди жен. RP-DR103</t>
  </si>
  <si>
    <t>трусы слип жен. RP-D1589</t>
  </si>
  <si>
    <t>трусы слип жен. RP-DR100</t>
  </si>
  <si>
    <t>трусы слип жен. RP-DR104</t>
  </si>
  <si>
    <t>трусы слип жен. RP-DR106</t>
  </si>
  <si>
    <t>трусы слип жен. RP-DR107</t>
  </si>
  <si>
    <t>трусы слип жен. RP-DR111</t>
  </si>
  <si>
    <t>трусы слип жен. RP-DR201</t>
  </si>
  <si>
    <t>трусы слип жен. RP-DR208</t>
  </si>
  <si>
    <t>трусы слип жен. RP-DR632</t>
  </si>
  <si>
    <t>трусы мужские</t>
  </si>
  <si>
    <t>трусы боксеры муж. RP-207</t>
  </si>
  <si>
    <t>трусы слип муж. RP-296</t>
  </si>
  <si>
    <t>трусы шорты муж. RP-UB1534</t>
  </si>
  <si>
    <t>трусы шорты муж. RP-UB1546</t>
  </si>
  <si>
    <t>46, темно-серый</t>
  </si>
  <si>
    <t>48, темно-серый</t>
  </si>
  <si>
    <t>50, темно-серый</t>
  </si>
  <si>
    <t>52, темно-серый</t>
  </si>
  <si>
    <t>54, темно-серый</t>
  </si>
  <si>
    <t>трусы шорты муж. RP-UB1548</t>
  </si>
  <si>
    <t>46, голубой</t>
  </si>
  <si>
    <t>48, голубой</t>
  </si>
  <si>
    <t>50, голубой</t>
  </si>
  <si>
    <t>52, голубой</t>
  </si>
  <si>
    <t>54, голубой</t>
  </si>
  <si>
    <t>трусы шорты муж. RP-UB1584</t>
  </si>
  <si>
    <t>трусы шорты муж. RP-UB1588</t>
  </si>
  <si>
    <t>50, зеленый</t>
  </si>
  <si>
    <t>52, зеленый</t>
  </si>
  <si>
    <t>54, зеленый</t>
  </si>
  <si>
    <t>трусы слип муж. RP-ROBY</t>
  </si>
  <si>
    <t>95% хлопок, 5% эластан(в уп.-3шт.)</t>
  </si>
  <si>
    <t>46, микс</t>
  </si>
  <si>
    <t>48, микс</t>
  </si>
  <si>
    <t>50, микс</t>
  </si>
  <si>
    <t>52, микс</t>
  </si>
  <si>
    <t>трусы слип муж. RP-ROSS</t>
  </si>
  <si>
    <t>трусы шорты муж. RP-500</t>
  </si>
  <si>
    <t>90%полиамид 10%эластан(в уп.-1шт.)</t>
  </si>
  <si>
    <t>трусы шорты муж. RP-510</t>
  </si>
  <si>
    <t>трусы шорты муж. RP-FABRY</t>
  </si>
  <si>
    <t>трусы шорты муж. RP-GIGI</t>
  </si>
  <si>
    <t>трусы шорты муж. RP-UB450</t>
  </si>
  <si>
    <t>90% хлопок,10% эластан(в уп.-3шт.)</t>
  </si>
  <si>
    <t>54, микс</t>
  </si>
  <si>
    <t>трусы шорты муж. RP-UBT012</t>
  </si>
  <si>
    <t>-</t>
  </si>
  <si>
    <t>ИТОГО:</t>
  </si>
</sst>
</file>

<file path=xl/styles.xml><?xml version="1.0" encoding="utf-8"?>
<styleSheet xmlns="http://schemas.openxmlformats.org/spreadsheetml/2006/main">
  <fonts count="9">
    <font>
      <sz val="8"/>
      <name val="Arial"/>
    </font>
    <font>
      <sz val="8"/>
      <color rgb="FFFF0000"/>
      <name val="Arial"/>
      <family val="2"/>
      <charset val="1"/>
    </font>
    <font>
      <sz val="8"/>
      <color rgb="FF000000"/>
      <name val="Arial"/>
      <family val="2"/>
      <charset val="1"/>
    </font>
    <font>
      <b/>
      <sz val="8"/>
      <name val="Arial"/>
      <family val="2"/>
      <charset val="1"/>
    </font>
    <font>
      <b/>
      <sz val="11"/>
      <color rgb="FF000000"/>
      <name val="MS Shell Dlg"/>
      <charset val="1"/>
    </font>
    <font>
      <i/>
      <sz val="8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u/>
      <sz val="8"/>
      <color theme="10"/>
      <name val="Arial"/>
    </font>
  </fonts>
  <fills count="9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EEE9DB"/>
      </patternFill>
    </fill>
    <fill>
      <patternFill patternType="solid">
        <fgColor rgb="FF7FFFD4"/>
      </patternFill>
    </fill>
    <fill>
      <patternFill patternType="solid">
        <fgColor rgb="FF00FFFF"/>
      </patternFill>
    </fill>
    <fill>
      <patternFill patternType="solid">
        <fgColor rgb="FFB0C4DE"/>
      </patternFill>
    </fill>
    <fill>
      <patternFill patternType="solid">
        <fgColor rgb="FFEAEEE0"/>
      </patternFill>
    </fill>
    <fill>
      <patternFill patternType="solid">
        <fgColor rgb="FFCCFFCC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</cellStyleXfs>
  <cellXfs count="38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top"/>
    </xf>
    <xf numFmtId="0" fontId="4" fillId="3" borderId="2" xfId="0" applyFont="1" applyFill="1" applyBorder="1" applyAlignment="1">
      <alignment horizontal="center" wrapText="1"/>
    </xf>
    <xf numFmtId="0" fontId="3" fillId="4" borderId="0" xfId="0" applyFont="1" applyFill="1" applyAlignment="1">
      <alignment horizontal="left" wrapText="1" indent="3"/>
    </xf>
    <xf numFmtId="0" fontId="3" fillId="5" borderId="0" xfId="0" applyFont="1" applyFill="1" applyAlignment="1">
      <alignment horizontal="left" wrapText="1" indent="6"/>
    </xf>
    <xf numFmtId="0" fontId="3" fillId="6" borderId="0" xfId="0" applyFont="1" applyFill="1" applyAlignment="1">
      <alignment horizontal="left" wrapText="1" indent="9"/>
    </xf>
    <xf numFmtId="0" fontId="5" fillId="7" borderId="0" xfId="0" applyFont="1" applyFill="1" applyAlignment="1">
      <alignment horizontal="center"/>
    </xf>
    <xf numFmtId="0" fontId="6" fillId="0" borderId="1" xfId="0" applyFont="1" applyBorder="1" applyAlignment="1">
      <alignment horizontal="left" wrapText="1"/>
    </xf>
    <xf numFmtId="1" fontId="6" fillId="0" borderId="1" xfId="0" applyNumberFormat="1" applyFont="1" applyBorder="1" applyAlignment="1">
      <alignment horizontal="left" wrapText="1"/>
    </xf>
    <xf numFmtId="2" fontId="6" fillId="0" borderId="1" xfId="0" applyNumberFormat="1" applyFont="1" applyBorder="1" applyAlignment="1">
      <alignment horizontal="center" wrapText="1"/>
    </xf>
    <xf numFmtId="0" fontId="0" fillId="8" borderId="1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6" fillId="0" borderId="1" xfId="0" applyFont="1" applyBorder="1" applyAlignment="1">
      <alignment horizontal="center" wrapText="1"/>
    </xf>
    <xf numFmtId="0" fontId="3" fillId="5" borderId="0" xfId="0" applyFont="1" applyFill="1" applyAlignment="1">
      <alignment horizontal="left" wrapText="1" indent="3"/>
    </xf>
    <xf numFmtId="0" fontId="3" fillId="6" borderId="0" xfId="0" applyFont="1" applyFill="1" applyAlignment="1">
      <alignment horizontal="left" wrapText="1" indent="6"/>
    </xf>
    <xf numFmtId="0" fontId="3" fillId="6" borderId="0" xfId="0" applyFont="1" applyFill="1" applyAlignment="1">
      <alignment horizontal="left" wrapText="1" indent="3"/>
    </xf>
    <xf numFmtId="4" fontId="6" fillId="0" borderId="1" xfId="0" applyNumberFormat="1" applyFont="1" applyBorder="1" applyAlignment="1">
      <alignment horizontal="center" wrapText="1"/>
    </xf>
    <xf numFmtId="0" fontId="0" fillId="0" borderId="3" xfId="0" applyBorder="1" applyAlignment="1">
      <alignment horizontal="left"/>
    </xf>
    <xf numFmtId="0" fontId="0" fillId="0" borderId="3" xfId="0" applyBorder="1" applyAlignment="1">
      <alignment horizontal="center"/>
    </xf>
    <xf numFmtId="0" fontId="7" fillId="0" borderId="4" xfId="0" applyFont="1" applyBorder="1" applyAlignment="1">
      <alignment horizontal="center" wrapText="1"/>
    </xf>
    <xf numFmtId="0" fontId="3" fillId="2" borderId="5" xfId="0" applyFont="1" applyFill="1" applyBorder="1" applyAlignment="1">
      <alignment horizontal="center"/>
    </xf>
    <xf numFmtId="0" fontId="2" fillId="0" borderId="0" xfId="0" applyFont="1" applyAlignment="1">
      <alignment horizontal="right"/>
    </xf>
    <xf numFmtId="0" fontId="4" fillId="3" borderId="2" xfId="0" applyFont="1" applyFill="1" applyBorder="1" applyAlignment="1">
      <alignment horizontal="left" wrapText="1"/>
    </xf>
    <xf numFmtId="0" fontId="3" fillId="4" borderId="0" xfId="0" applyFont="1" applyFill="1" applyAlignment="1">
      <alignment horizontal="left" wrapText="1" indent="3"/>
    </xf>
    <xf numFmtId="0" fontId="3" fillId="6" borderId="0" xfId="0" applyFont="1" applyFill="1" applyAlignment="1">
      <alignment horizontal="left" wrapText="1" indent="9"/>
    </xf>
    <xf numFmtId="0" fontId="5" fillId="6" borderId="0" xfId="0" applyFont="1" applyFill="1" applyAlignment="1">
      <alignment horizontal="left" wrapText="1" indent="9"/>
    </xf>
    <xf numFmtId="0" fontId="5" fillId="7" borderId="0" xfId="0" applyFont="1" applyFill="1" applyAlignment="1">
      <alignment horizontal="left" wrapText="1"/>
    </xf>
    <xf numFmtId="0" fontId="3" fillId="6" borderId="0" xfId="0" applyFont="1" applyFill="1" applyAlignment="1">
      <alignment horizontal="left" wrapText="1" indent="6"/>
    </xf>
    <xf numFmtId="0" fontId="5" fillId="6" borderId="0" xfId="0" applyFont="1" applyFill="1" applyAlignment="1">
      <alignment horizontal="left" wrapText="1" indent="6"/>
    </xf>
    <xf numFmtId="0" fontId="3" fillId="6" borderId="0" xfId="0" applyFont="1" applyFill="1" applyAlignment="1">
      <alignment horizontal="left" wrapText="1" indent="3"/>
    </xf>
    <xf numFmtId="0" fontId="5" fillId="6" borderId="0" xfId="0" applyFont="1" applyFill="1" applyAlignment="1">
      <alignment horizontal="left" wrapText="1" indent="3"/>
    </xf>
    <xf numFmtId="0" fontId="8" fillId="6" borderId="0" xfId="1" applyFill="1" applyAlignment="1" applyProtection="1">
      <alignment horizontal="left" wrapText="1" indent="9"/>
    </xf>
    <xf numFmtId="0" fontId="8" fillId="6" borderId="0" xfId="1" applyFill="1" applyAlignment="1" applyProtection="1">
      <alignment horizontal="left" wrapText="1" indent="6"/>
    </xf>
    <xf numFmtId="0" fontId="8" fillId="6" borderId="0" xfId="1" applyFill="1" applyAlignment="1" applyProtection="1">
      <alignment horizontal="left" wrapText="1" indent="3"/>
    </xf>
    <xf numFmtId="0" fontId="8" fillId="0" borderId="0" xfId="1" applyAlignment="1" applyProtection="1">
      <alignment horizont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9" Type="http://schemas.openxmlformats.org/officeDocument/2006/relationships/image" Target="../media/image39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42" Type="http://schemas.openxmlformats.org/officeDocument/2006/relationships/image" Target="../media/image42.png"/><Relationship Id="rId47" Type="http://schemas.openxmlformats.org/officeDocument/2006/relationships/image" Target="../media/image47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46" Type="http://schemas.openxmlformats.org/officeDocument/2006/relationships/image" Target="../media/image46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41" Type="http://schemas.openxmlformats.org/officeDocument/2006/relationships/image" Target="../media/image41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4" Type="http://schemas.openxmlformats.org/officeDocument/2006/relationships/image" Target="../media/image44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43" Type="http://schemas.openxmlformats.org/officeDocument/2006/relationships/image" Target="../media/image43.png"/><Relationship Id="rId48" Type="http://schemas.openxmlformats.org/officeDocument/2006/relationships/image" Target="../media/image4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19050</xdr:rowOff>
    </xdr:from>
    <xdr:to>
      <xdr:col>2</xdr:col>
      <xdr:colOff>85725</xdr:colOff>
      <xdr:row>3</xdr:row>
      <xdr:rowOff>95250</xdr:rowOff>
    </xdr:to>
    <xdr:pic>
      <xdr:nvPicPr>
        <xdr:cNvPr id="3" name="Имя " descr="Descr 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9525</xdr:colOff>
      <xdr:row>11</xdr:row>
      <xdr:rowOff>9525</xdr:rowOff>
    </xdr:from>
    <xdr:to>
      <xdr:col>2</xdr:col>
      <xdr:colOff>0</xdr:colOff>
      <xdr:row>22</xdr:row>
      <xdr:rowOff>9525</xdr:rowOff>
    </xdr:to>
    <xdr:pic>
      <xdr:nvPicPr>
        <xdr:cNvPr id="2" name="Имя " descr="Descr 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25</xdr:row>
      <xdr:rowOff>9525</xdr:rowOff>
    </xdr:from>
    <xdr:to>
      <xdr:col>2</xdr:col>
      <xdr:colOff>0</xdr:colOff>
      <xdr:row>36</xdr:row>
      <xdr:rowOff>9525</xdr:rowOff>
    </xdr:to>
    <xdr:pic>
      <xdr:nvPicPr>
        <xdr:cNvPr id="4" name="Имя " descr="Descr 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41</xdr:row>
      <xdr:rowOff>9525</xdr:rowOff>
    </xdr:from>
    <xdr:to>
      <xdr:col>2</xdr:col>
      <xdr:colOff>0</xdr:colOff>
      <xdr:row>52</xdr:row>
      <xdr:rowOff>9525</xdr:rowOff>
    </xdr:to>
    <xdr:pic>
      <xdr:nvPicPr>
        <xdr:cNvPr id="5" name="Имя " descr="Descr 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55</xdr:row>
      <xdr:rowOff>9525</xdr:rowOff>
    </xdr:from>
    <xdr:to>
      <xdr:col>2</xdr:col>
      <xdr:colOff>0</xdr:colOff>
      <xdr:row>66</xdr:row>
      <xdr:rowOff>9525</xdr:rowOff>
    </xdr:to>
    <xdr:pic>
      <xdr:nvPicPr>
        <xdr:cNvPr id="6" name="Имя " descr="Descr 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70</xdr:row>
      <xdr:rowOff>9525</xdr:rowOff>
    </xdr:from>
    <xdr:to>
      <xdr:col>2</xdr:col>
      <xdr:colOff>0</xdr:colOff>
      <xdr:row>81</xdr:row>
      <xdr:rowOff>9525</xdr:rowOff>
    </xdr:to>
    <xdr:pic>
      <xdr:nvPicPr>
        <xdr:cNvPr id="7" name="Имя " descr="Descr 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84</xdr:row>
      <xdr:rowOff>9525</xdr:rowOff>
    </xdr:from>
    <xdr:to>
      <xdr:col>2</xdr:col>
      <xdr:colOff>0</xdr:colOff>
      <xdr:row>95</xdr:row>
      <xdr:rowOff>9525</xdr:rowOff>
    </xdr:to>
    <xdr:pic>
      <xdr:nvPicPr>
        <xdr:cNvPr id="8" name="Имя " descr="Descr 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99</xdr:row>
      <xdr:rowOff>9525</xdr:rowOff>
    </xdr:from>
    <xdr:to>
      <xdr:col>2</xdr:col>
      <xdr:colOff>0</xdr:colOff>
      <xdr:row>110</xdr:row>
      <xdr:rowOff>9525</xdr:rowOff>
    </xdr:to>
    <xdr:pic>
      <xdr:nvPicPr>
        <xdr:cNvPr id="9" name="Имя " descr="Descr "/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113</xdr:row>
      <xdr:rowOff>9525</xdr:rowOff>
    </xdr:from>
    <xdr:to>
      <xdr:col>2</xdr:col>
      <xdr:colOff>0</xdr:colOff>
      <xdr:row>124</xdr:row>
      <xdr:rowOff>9525</xdr:rowOff>
    </xdr:to>
    <xdr:pic>
      <xdr:nvPicPr>
        <xdr:cNvPr id="10" name="Имя " descr="Descr "/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128</xdr:row>
      <xdr:rowOff>9525</xdr:rowOff>
    </xdr:from>
    <xdr:to>
      <xdr:col>2</xdr:col>
      <xdr:colOff>0</xdr:colOff>
      <xdr:row>139</xdr:row>
      <xdr:rowOff>9525</xdr:rowOff>
    </xdr:to>
    <xdr:pic>
      <xdr:nvPicPr>
        <xdr:cNvPr id="11" name="Имя " descr="Descr "/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142</xdr:row>
      <xdr:rowOff>9525</xdr:rowOff>
    </xdr:from>
    <xdr:to>
      <xdr:col>2</xdr:col>
      <xdr:colOff>0</xdr:colOff>
      <xdr:row>153</xdr:row>
      <xdr:rowOff>9525</xdr:rowOff>
    </xdr:to>
    <xdr:pic>
      <xdr:nvPicPr>
        <xdr:cNvPr id="12" name="Имя " descr="Descr "/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156</xdr:row>
      <xdr:rowOff>9525</xdr:rowOff>
    </xdr:from>
    <xdr:to>
      <xdr:col>2</xdr:col>
      <xdr:colOff>0</xdr:colOff>
      <xdr:row>167</xdr:row>
      <xdr:rowOff>9525</xdr:rowOff>
    </xdr:to>
    <xdr:pic>
      <xdr:nvPicPr>
        <xdr:cNvPr id="13" name="Имя " descr="Descr "/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174</xdr:row>
      <xdr:rowOff>9525</xdr:rowOff>
    </xdr:from>
    <xdr:to>
      <xdr:col>2</xdr:col>
      <xdr:colOff>0</xdr:colOff>
      <xdr:row>185</xdr:row>
      <xdr:rowOff>9525</xdr:rowOff>
    </xdr:to>
    <xdr:pic>
      <xdr:nvPicPr>
        <xdr:cNvPr id="14" name="Имя " descr="Descr "/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194</xdr:row>
      <xdr:rowOff>9525</xdr:rowOff>
    </xdr:from>
    <xdr:to>
      <xdr:col>2</xdr:col>
      <xdr:colOff>0</xdr:colOff>
      <xdr:row>205</xdr:row>
      <xdr:rowOff>9525</xdr:rowOff>
    </xdr:to>
    <xdr:pic>
      <xdr:nvPicPr>
        <xdr:cNvPr id="15" name="Имя " descr="Descr "/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208</xdr:row>
      <xdr:rowOff>9525</xdr:rowOff>
    </xdr:from>
    <xdr:to>
      <xdr:col>2</xdr:col>
      <xdr:colOff>0</xdr:colOff>
      <xdr:row>219</xdr:row>
      <xdr:rowOff>9525</xdr:rowOff>
    </xdr:to>
    <xdr:pic>
      <xdr:nvPicPr>
        <xdr:cNvPr id="16" name="Имя " descr="Descr "/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222</xdr:row>
      <xdr:rowOff>9525</xdr:rowOff>
    </xdr:from>
    <xdr:to>
      <xdr:col>2</xdr:col>
      <xdr:colOff>0</xdr:colOff>
      <xdr:row>233</xdr:row>
      <xdr:rowOff>9525</xdr:rowOff>
    </xdr:to>
    <xdr:pic>
      <xdr:nvPicPr>
        <xdr:cNvPr id="17" name="Имя " descr="Descr "/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236</xdr:row>
      <xdr:rowOff>9525</xdr:rowOff>
    </xdr:from>
    <xdr:to>
      <xdr:col>2</xdr:col>
      <xdr:colOff>0</xdr:colOff>
      <xdr:row>247</xdr:row>
      <xdr:rowOff>9525</xdr:rowOff>
    </xdr:to>
    <xdr:pic>
      <xdr:nvPicPr>
        <xdr:cNvPr id="18" name="Имя " descr="Descr "/>
        <xdr:cNvPicPr>
          <a:picLocks noChangeAspect="1"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250</xdr:row>
      <xdr:rowOff>9525</xdr:rowOff>
    </xdr:from>
    <xdr:to>
      <xdr:col>2</xdr:col>
      <xdr:colOff>0</xdr:colOff>
      <xdr:row>261</xdr:row>
      <xdr:rowOff>9525</xdr:rowOff>
    </xdr:to>
    <xdr:pic>
      <xdr:nvPicPr>
        <xdr:cNvPr id="19" name="Имя " descr="Descr "/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264</xdr:row>
      <xdr:rowOff>9525</xdr:rowOff>
    </xdr:from>
    <xdr:to>
      <xdr:col>2</xdr:col>
      <xdr:colOff>0</xdr:colOff>
      <xdr:row>275</xdr:row>
      <xdr:rowOff>9525</xdr:rowOff>
    </xdr:to>
    <xdr:pic>
      <xdr:nvPicPr>
        <xdr:cNvPr id="20" name="Имя " descr="Descr "/>
        <xdr:cNvPicPr>
          <a:picLocks noChangeAspect="1"/>
        </xdr:cNvPicPr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278</xdr:row>
      <xdr:rowOff>9525</xdr:rowOff>
    </xdr:from>
    <xdr:to>
      <xdr:col>2</xdr:col>
      <xdr:colOff>0</xdr:colOff>
      <xdr:row>289</xdr:row>
      <xdr:rowOff>9525</xdr:rowOff>
    </xdr:to>
    <xdr:pic>
      <xdr:nvPicPr>
        <xdr:cNvPr id="21" name="Имя " descr="Descr "/>
        <xdr:cNvPicPr>
          <a:picLocks noChangeAspect="1"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293</xdr:row>
      <xdr:rowOff>9525</xdr:rowOff>
    </xdr:from>
    <xdr:to>
      <xdr:col>2</xdr:col>
      <xdr:colOff>0</xdr:colOff>
      <xdr:row>304</xdr:row>
      <xdr:rowOff>9525</xdr:rowOff>
    </xdr:to>
    <xdr:pic>
      <xdr:nvPicPr>
        <xdr:cNvPr id="22" name="Имя " descr="Descr "/>
        <xdr:cNvPicPr>
          <a:picLocks noChangeAspect="1"/>
        </xdr:cNvPicPr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307</xdr:row>
      <xdr:rowOff>9525</xdr:rowOff>
    </xdr:from>
    <xdr:to>
      <xdr:col>2</xdr:col>
      <xdr:colOff>0</xdr:colOff>
      <xdr:row>318</xdr:row>
      <xdr:rowOff>9525</xdr:rowOff>
    </xdr:to>
    <xdr:pic>
      <xdr:nvPicPr>
        <xdr:cNvPr id="23" name="Имя " descr="Descr "/>
        <xdr:cNvPicPr>
          <a:picLocks noChangeAspect="1"/>
        </xdr:cNvPicPr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321</xdr:row>
      <xdr:rowOff>9525</xdr:rowOff>
    </xdr:from>
    <xdr:to>
      <xdr:col>2</xdr:col>
      <xdr:colOff>0</xdr:colOff>
      <xdr:row>332</xdr:row>
      <xdr:rowOff>9525</xdr:rowOff>
    </xdr:to>
    <xdr:pic>
      <xdr:nvPicPr>
        <xdr:cNvPr id="24" name="Имя " descr="Descr "/>
        <xdr:cNvPicPr>
          <a:picLocks noChangeAspect="1"/>
        </xdr:cNvPicPr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335</xdr:row>
      <xdr:rowOff>9525</xdr:rowOff>
    </xdr:from>
    <xdr:to>
      <xdr:col>2</xdr:col>
      <xdr:colOff>0</xdr:colOff>
      <xdr:row>346</xdr:row>
      <xdr:rowOff>9525</xdr:rowOff>
    </xdr:to>
    <xdr:pic>
      <xdr:nvPicPr>
        <xdr:cNvPr id="25" name="Имя " descr="Descr "/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349</xdr:row>
      <xdr:rowOff>9525</xdr:rowOff>
    </xdr:from>
    <xdr:to>
      <xdr:col>2</xdr:col>
      <xdr:colOff>0</xdr:colOff>
      <xdr:row>360</xdr:row>
      <xdr:rowOff>9525</xdr:rowOff>
    </xdr:to>
    <xdr:pic>
      <xdr:nvPicPr>
        <xdr:cNvPr id="26" name="Имя " descr="Descr "/>
        <xdr:cNvPicPr>
          <a:picLocks noChangeAspect="1"/>
        </xdr:cNvPicPr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363</xdr:row>
      <xdr:rowOff>9525</xdr:rowOff>
    </xdr:from>
    <xdr:to>
      <xdr:col>2</xdr:col>
      <xdr:colOff>0</xdr:colOff>
      <xdr:row>374</xdr:row>
      <xdr:rowOff>9525</xdr:rowOff>
    </xdr:to>
    <xdr:pic>
      <xdr:nvPicPr>
        <xdr:cNvPr id="27" name="Имя " descr="Descr "/>
        <xdr:cNvPicPr>
          <a:picLocks noChangeAspect="1"/>
        </xdr:cNvPicPr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377</xdr:row>
      <xdr:rowOff>9525</xdr:rowOff>
    </xdr:from>
    <xdr:to>
      <xdr:col>2</xdr:col>
      <xdr:colOff>0</xdr:colOff>
      <xdr:row>388</xdr:row>
      <xdr:rowOff>9525</xdr:rowOff>
    </xdr:to>
    <xdr:pic>
      <xdr:nvPicPr>
        <xdr:cNvPr id="28" name="Имя " descr="Descr "/>
        <xdr:cNvPicPr>
          <a:picLocks noChangeAspect="1"/>
        </xdr:cNvPicPr>
      </xdr:nvPicPr>
      <xdr:blipFill>
        <a:blip xmlns:r="http://schemas.openxmlformats.org/officeDocument/2006/relationships" r:embed="rId2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391</xdr:row>
      <xdr:rowOff>9525</xdr:rowOff>
    </xdr:from>
    <xdr:to>
      <xdr:col>2</xdr:col>
      <xdr:colOff>0</xdr:colOff>
      <xdr:row>402</xdr:row>
      <xdr:rowOff>9525</xdr:rowOff>
    </xdr:to>
    <xdr:pic>
      <xdr:nvPicPr>
        <xdr:cNvPr id="29" name="Имя " descr="Descr "/>
        <xdr:cNvPicPr>
          <a:picLocks noChangeAspect="1"/>
        </xdr:cNvPicPr>
      </xdr:nvPicPr>
      <xdr:blipFill>
        <a:blip xmlns:r="http://schemas.openxmlformats.org/officeDocument/2006/relationships" r:embed="rId28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405</xdr:row>
      <xdr:rowOff>9525</xdr:rowOff>
    </xdr:from>
    <xdr:to>
      <xdr:col>2</xdr:col>
      <xdr:colOff>0</xdr:colOff>
      <xdr:row>416</xdr:row>
      <xdr:rowOff>9525</xdr:rowOff>
    </xdr:to>
    <xdr:pic>
      <xdr:nvPicPr>
        <xdr:cNvPr id="30" name="Имя " descr="Descr "/>
        <xdr:cNvPicPr>
          <a:picLocks noChangeAspect="1"/>
        </xdr:cNvPicPr>
      </xdr:nvPicPr>
      <xdr:blipFill>
        <a:blip xmlns:r="http://schemas.openxmlformats.org/officeDocument/2006/relationships" r:embed="rId2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419</xdr:row>
      <xdr:rowOff>9525</xdr:rowOff>
    </xdr:from>
    <xdr:to>
      <xdr:col>2</xdr:col>
      <xdr:colOff>0</xdr:colOff>
      <xdr:row>430</xdr:row>
      <xdr:rowOff>9525</xdr:rowOff>
    </xdr:to>
    <xdr:pic>
      <xdr:nvPicPr>
        <xdr:cNvPr id="31" name="Имя " descr="Descr "/>
        <xdr:cNvPicPr>
          <a:picLocks noChangeAspect="1"/>
        </xdr:cNvPicPr>
      </xdr:nvPicPr>
      <xdr:blipFill>
        <a:blip xmlns:r="http://schemas.openxmlformats.org/officeDocument/2006/relationships" r:embed="rId30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433</xdr:row>
      <xdr:rowOff>9525</xdr:rowOff>
    </xdr:from>
    <xdr:to>
      <xdr:col>2</xdr:col>
      <xdr:colOff>0</xdr:colOff>
      <xdr:row>444</xdr:row>
      <xdr:rowOff>9525</xdr:rowOff>
    </xdr:to>
    <xdr:pic>
      <xdr:nvPicPr>
        <xdr:cNvPr id="32" name="Имя " descr="Descr "/>
        <xdr:cNvPicPr>
          <a:picLocks noChangeAspect="1"/>
        </xdr:cNvPicPr>
      </xdr:nvPicPr>
      <xdr:blipFill>
        <a:blip xmlns:r="http://schemas.openxmlformats.org/officeDocument/2006/relationships" r:embed="rId3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447</xdr:row>
      <xdr:rowOff>9525</xdr:rowOff>
    </xdr:from>
    <xdr:to>
      <xdr:col>2</xdr:col>
      <xdr:colOff>0</xdr:colOff>
      <xdr:row>458</xdr:row>
      <xdr:rowOff>9525</xdr:rowOff>
    </xdr:to>
    <xdr:pic>
      <xdr:nvPicPr>
        <xdr:cNvPr id="33" name="Имя " descr="Descr "/>
        <xdr:cNvPicPr>
          <a:picLocks noChangeAspect="1"/>
        </xdr:cNvPicPr>
      </xdr:nvPicPr>
      <xdr:blipFill>
        <a:blip xmlns:r="http://schemas.openxmlformats.org/officeDocument/2006/relationships" r:embed="rId3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461</xdr:row>
      <xdr:rowOff>9525</xdr:rowOff>
    </xdr:from>
    <xdr:to>
      <xdr:col>2</xdr:col>
      <xdr:colOff>0</xdr:colOff>
      <xdr:row>472</xdr:row>
      <xdr:rowOff>9525</xdr:rowOff>
    </xdr:to>
    <xdr:pic>
      <xdr:nvPicPr>
        <xdr:cNvPr id="34" name="Имя " descr="Descr "/>
        <xdr:cNvPicPr>
          <a:picLocks noChangeAspect="1"/>
        </xdr:cNvPicPr>
      </xdr:nvPicPr>
      <xdr:blipFill>
        <a:blip xmlns:r="http://schemas.openxmlformats.org/officeDocument/2006/relationships" r:embed="rId3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477</xdr:row>
      <xdr:rowOff>9525</xdr:rowOff>
    </xdr:from>
    <xdr:to>
      <xdr:col>2</xdr:col>
      <xdr:colOff>0</xdr:colOff>
      <xdr:row>488</xdr:row>
      <xdr:rowOff>9525</xdr:rowOff>
    </xdr:to>
    <xdr:pic>
      <xdr:nvPicPr>
        <xdr:cNvPr id="35" name="Имя " descr="Descr "/>
        <xdr:cNvPicPr>
          <a:picLocks noChangeAspect="1"/>
        </xdr:cNvPicPr>
      </xdr:nvPicPr>
      <xdr:blipFill>
        <a:blip xmlns:r="http://schemas.openxmlformats.org/officeDocument/2006/relationships" r:embed="rId3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491</xdr:row>
      <xdr:rowOff>9525</xdr:rowOff>
    </xdr:from>
    <xdr:to>
      <xdr:col>2</xdr:col>
      <xdr:colOff>0</xdr:colOff>
      <xdr:row>502</xdr:row>
      <xdr:rowOff>9525</xdr:rowOff>
    </xdr:to>
    <xdr:pic>
      <xdr:nvPicPr>
        <xdr:cNvPr id="36" name="Имя " descr="Descr "/>
        <xdr:cNvPicPr>
          <a:picLocks noChangeAspect="1"/>
        </xdr:cNvPicPr>
      </xdr:nvPicPr>
      <xdr:blipFill>
        <a:blip xmlns:r="http://schemas.openxmlformats.org/officeDocument/2006/relationships" r:embed="rId3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505</xdr:row>
      <xdr:rowOff>9525</xdr:rowOff>
    </xdr:from>
    <xdr:to>
      <xdr:col>2</xdr:col>
      <xdr:colOff>0</xdr:colOff>
      <xdr:row>516</xdr:row>
      <xdr:rowOff>9525</xdr:rowOff>
    </xdr:to>
    <xdr:pic>
      <xdr:nvPicPr>
        <xdr:cNvPr id="37" name="Имя " descr="Descr "/>
        <xdr:cNvPicPr>
          <a:picLocks noChangeAspect="1"/>
        </xdr:cNvPicPr>
      </xdr:nvPicPr>
      <xdr:blipFill>
        <a:blip xmlns:r="http://schemas.openxmlformats.org/officeDocument/2006/relationships" r:embed="rId3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519</xdr:row>
      <xdr:rowOff>9525</xdr:rowOff>
    </xdr:from>
    <xdr:to>
      <xdr:col>2</xdr:col>
      <xdr:colOff>0</xdr:colOff>
      <xdr:row>530</xdr:row>
      <xdr:rowOff>9525</xdr:rowOff>
    </xdr:to>
    <xdr:pic>
      <xdr:nvPicPr>
        <xdr:cNvPr id="38" name="Имя " descr="Descr "/>
        <xdr:cNvPicPr>
          <a:picLocks noChangeAspect="1"/>
        </xdr:cNvPicPr>
      </xdr:nvPicPr>
      <xdr:blipFill>
        <a:blip xmlns:r="http://schemas.openxmlformats.org/officeDocument/2006/relationships" r:embed="rId3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533</xdr:row>
      <xdr:rowOff>9525</xdr:rowOff>
    </xdr:from>
    <xdr:to>
      <xdr:col>2</xdr:col>
      <xdr:colOff>0</xdr:colOff>
      <xdr:row>544</xdr:row>
      <xdr:rowOff>9525</xdr:rowOff>
    </xdr:to>
    <xdr:pic>
      <xdr:nvPicPr>
        <xdr:cNvPr id="39" name="Имя " descr="Descr "/>
        <xdr:cNvPicPr>
          <a:picLocks noChangeAspect="1"/>
        </xdr:cNvPicPr>
      </xdr:nvPicPr>
      <xdr:blipFill>
        <a:blip xmlns:r="http://schemas.openxmlformats.org/officeDocument/2006/relationships" r:embed="rId38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550</xdr:row>
      <xdr:rowOff>9525</xdr:rowOff>
    </xdr:from>
    <xdr:to>
      <xdr:col>2</xdr:col>
      <xdr:colOff>0</xdr:colOff>
      <xdr:row>561</xdr:row>
      <xdr:rowOff>9525</xdr:rowOff>
    </xdr:to>
    <xdr:pic>
      <xdr:nvPicPr>
        <xdr:cNvPr id="40" name="Имя " descr="Descr "/>
        <xdr:cNvPicPr>
          <a:picLocks noChangeAspect="1"/>
        </xdr:cNvPicPr>
      </xdr:nvPicPr>
      <xdr:blipFill>
        <a:blip xmlns:r="http://schemas.openxmlformats.org/officeDocument/2006/relationships" r:embed="rId3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564</xdr:row>
      <xdr:rowOff>9525</xdr:rowOff>
    </xdr:from>
    <xdr:to>
      <xdr:col>2</xdr:col>
      <xdr:colOff>0</xdr:colOff>
      <xdr:row>575</xdr:row>
      <xdr:rowOff>9525</xdr:rowOff>
    </xdr:to>
    <xdr:pic>
      <xdr:nvPicPr>
        <xdr:cNvPr id="41" name="Имя " descr="Descr "/>
        <xdr:cNvPicPr>
          <a:picLocks noChangeAspect="1"/>
        </xdr:cNvPicPr>
      </xdr:nvPicPr>
      <xdr:blipFill>
        <a:blip xmlns:r="http://schemas.openxmlformats.org/officeDocument/2006/relationships" r:embed="rId40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582</xdr:row>
      <xdr:rowOff>9525</xdr:rowOff>
    </xdr:from>
    <xdr:to>
      <xdr:col>2</xdr:col>
      <xdr:colOff>0</xdr:colOff>
      <xdr:row>593</xdr:row>
      <xdr:rowOff>9525</xdr:rowOff>
    </xdr:to>
    <xdr:pic>
      <xdr:nvPicPr>
        <xdr:cNvPr id="42" name="Имя " descr="Descr "/>
        <xdr:cNvPicPr>
          <a:picLocks noChangeAspect="1"/>
        </xdr:cNvPicPr>
      </xdr:nvPicPr>
      <xdr:blipFill>
        <a:blip xmlns:r="http://schemas.openxmlformats.org/officeDocument/2006/relationships" r:embed="rId4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596</xdr:row>
      <xdr:rowOff>9525</xdr:rowOff>
    </xdr:from>
    <xdr:to>
      <xdr:col>2</xdr:col>
      <xdr:colOff>0</xdr:colOff>
      <xdr:row>607</xdr:row>
      <xdr:rowOff>9525</xdr:rowOff>
    </xdr:to>
    <xdr:pic>
      <xdr:nvPicPr>
        <xdr:cNvPr id="43" name="Имя " descr="Descr "/>
        <xdr:cNvPicPr>
          <a:picLocks noChangeAspect="1"/>
        </xdr:cNvPicPr>
      </xdr:nvPicPr>
      <xdr:blipFill>
        <a:blip xmlns:r="http://schemas.openxmlformats.org/officeDocument/2006/relationships" r:embed="rId4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610</xdr:row>
      <xdr:rowOff>9525</xdr:rowOff>
    </xdr:from>
    <xdr:to>
      <xdr:col>2</xdr:col>
      <xdr:colOff>0</xdr:colOff>
      <xdr:row>621</xdr:row>
      <xdr:rowOff>9525</xdr:rowOff>
    </xdr:to>
    <xdr:pic>
      <xdr:nvPicPr>
        <xdr:cNvPr id="44" name="Имя " descr="Descr "/>
        <xdr:cNvPicPr>
          <a:picLocks noChangeAspect="1"/>
        </xdr:cNvPicPr>
      </xdr:nvPicPr>
      <xdr:blipFill>
        <a:blip xmlns:r="http://schemas.openxmlformats.org/officeDocument/2006/relationships" r:embed="rId4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624</xdr:row>
      <xdr:rowOff>9525</xdr:rowOff>
    </xdr:from>
    <xdr:to>
      <xdr:col>2</xdr:col>
      <xdr:colOff>0</xdr:colOff>
      <xdr:row>635</xdr:row>
      <xdr:rowOff>9525</xdr:rowOff>
    </xdr:to>
    <xdr:pic>
      <xdr:nvPicPr>
        <xdr:cNvPr id="45" name="Имя " descr="Descr "/>
        <xdr:cNvPicPr>
          <a:picLocks noChangeAspect="1"/>
        </xdr:cNvPicPr>
      </xdr:nvPicPr>
      <xdr:blipFill>
        <a:blip xmlns:r="http://schemas.openxmlformats.org/officeDocument/2006/relationships" r:embed="rId4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638</xdr:row>
      <xdr:rowOff>9525</xdr:rowOff>
    </xdr:from>
    <xdr:to>
      <xdr:col>2</xdr:col>
      <xdr:colOff>0</xdr:colOff>
      <xdr:row>649</xdr:row>
      <xdr:rowOff>9525</xdr:rowOff>
    </xdr:to>
    <xdr:pic>
      <xdr:nvPicPr>
        <xdr:cNvPr id="46" name="Имя " descr="Descr "/>
        <xdr:cNvPicPr>
          <a:picLocks noChangeAspect="1"/>
        </xdr:cNvPicPr>
      </xdr:nvPicPr>
      <xdr:blipFill>
        <a:blip xmlns:r="http://schemas.openxmlformats.org/officeDocument/2006/relationships" r:embed="rId4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652</xdr:row>
      <xdr:rowOff>9525</xdr:rowOff>
    </xdr:from>
    <xdr:to>
      <xdr:col>2</xdr:col>
      <xdr:colOff>0</xdr:colOff>
      <xdr:row>663</xdr:row>
      <xdr:rowOff>9525</xdr:rowOff>
    </xdr:to>
    <xdr:pic>
      <xdr:nvPicPr>
        <xdr:cNvPr id="47" name="Имя " descr="Descr "/>
        <xdr:cNvPicPr>
          <a:picLocks noChangeAspect="1"/>
        </xdr:cNvPicPr>
      </xdr:nvPicPr>
      <xdr:blipFill>
        <a:blip xmlns:r="http://schemas.openxmlformats.org/officeDocument/2006/relationships" r:embed="rId4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666</xdr:row>
      <xdr:rowOff>9525</xdr:rowOff>
    </xdr:from>
    <xdr:to>
      <xdr:col>2</xdr:col>
      <xdr:colOff>0</xdr:colOff>
      <xdr:row>677</xdr:row>
      <xdr:rowOff>9525</xdr:rowOff>
    </xdr:to>
    <xdr:pic>
      <xdr:nvPicPr>
        <xdr:cNvPr id="48" name="Имя " descr="Descr "/>
        <xdr:cNvPicPr>
          <a:picLocks noChangeAspect="1"/>
        </xdr:cNvPicPr>
      </xdr:nvPicPr>
      <xdr:blipFill>
        <a:blip xmlns:r="http://schemas.openxmlformats.org/officeDocument/2006/relationships" r:embed="rId4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680</xdr:row>
      <xdr:rowOff>9525</xdr:rowOff>
    </xdr:from>
    <xdr:to>
      <xdr:col>2</xdr:col>
      <xdr:colOff>0</xdr:colOff>
      <xdr:row>691</xdr:row>
      <xdr:rowOff>9525</xdr:rowOff>
    </xdr:to>
    <xdr:pic>
      <xdr:nvPicPr>
        <xdr:cNvPr id="49" name="Имя " descr="Descr "/>
        <xdr:cNvPicPr>
          <a:picLocks noChangeAspect="1"/>
        </xdr:cNvPicPr>
      </xdr:nvPicPr>
      <xdr:blipFill>
        <a:blip xmlns:r="http://schemas.openxmlformats.org/officeDocument/2006/relationships" r:embed="rId48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autoPageBreaks="0"/>
  </sheetPr>
  <dimension ref="A1:G694"/>
  <sheetViews>
    <sheetView tabSelected="1" workbookViewId="0"/>
  </sheetViews>
  <sheetFormatPr defaultColWidth="10.5" defaultRowHeight="11.45" customHeight="1" outlineLevelRow="3"/>
  <cols>
    <col min="1" max="1" width="2.33203125" style="1" customWidth="1"/>
    <col min="2" max="2" width="29.33203125" style="1" customWidth="1"/>
    <col min="3" max="3" width="37.33203125" style="1" customWidth="1"/>
    <col min="4" max="4" width="18.5" style="1" hidden="1" customWidth="1"/>
    <col min="5" max="5" width="18.6640625" style="2" customWidth="1"/>
    <col min="6" max="6" width="10.5" style="2" customWidth="1"/>
    <col min="7" max="7" width="15.33203125" style="2" customWidth="1"/>
  </cols>
  <sheetData>
    <row r="1" spans="2:7" ht="11.1" customHeight="1"/>
    <row r="2" spans="2:7" ht="11.1" customHeight="1"/>
    <row r="3" spans="2:7" ht="11.1" customHeight="1"/>
    <row r="4" spans="2:7" ht="11.1" customHeight="1">
      <c r="E4" s="3" t="s">
        <v>0</v>
      </c>
      <c r="F4" s="24" t="s">
        <v>1</v>
      </c>
      <c r="G4" s="24"/>
    </row>
    <row r="5" spans="2:7" ht="11.1" customHeight="1">
      <c r="B5" s="1" t="s">
        <v>2</v>
      </c>
    </row>
    <row r="6" spans="2:7" ht="11.1" customHeight="1">
      <c r="B6" s="4" t="s">
        <v>3</v>
      </c>
      <c r="C6" s="4" t="s">
        <v>4</v>
      </c>
      <c r="D6" s="4" t="s">
        <v>5</v>
      </c>
      <c r="E6" s="4" t="s">
        <v>6</v>
      </c>
      <c r="F6" s="4" t="s">
        <v>7</v>
      </c>
      <c r="G6" s="4" t="s">
        <v>8</v>
      </c>
    </row>
    <row r="7" spans="2:7" ht="12.95" customHeight="1">
      <c r="B7" s="25" t="s">
        <v>9</v>
      </c>
      <c r="C7" s="25"/>
      <c r="D7" s="25"/>
      <c r="E7" s="25"/>
      <c r="F7" s="5"/>
      <c r="G7" s="5"/>
    </row>
    <row r="8" spans="2:7" ht="11.1" customHeight="1" outlineLevel="1">
      <c r="B8" s="26" t="s">
        <v>10</v>
      </c>
      <c r="C8" s="26"/>
      <c r="D8" s="6"/>
      <c r="E8" s="6"/>
      <c r="F8" s="6"/>
      <c r="G8" s="6"/>
    </row>
    <row r="9" spans="2:7" ht="11.1" customHeight="1" outlineLevel="2">
      <c r="B9" s="7" t="s">
        <v>11</v>
      </c>
      <c r="C9" s="7"/>
      <c r="D9" s="7"/>
      <c r="E9" s="7"/>
      <c r="F9" s="7"/>
      <c r="G9" s="7"/>
    </row>
    <row r="10" spans="2:7" ht="11.1" customHeight="1" outlineLevel="3">
      <c r="B10" s="27" t="s">
        <v>12</v>
      </c>
      <c r="C10" s="27"/>
      <c r="D10" s="8"/>
      <c r="E10" s="34" t="str">
        <f>HYPERLINK("https://www.galantholding.com/catalog/300/176897/","www.galantholding.ru")</f>
        <v>www.galantholding.ru</v>
      </c>
      <c r="F10" s="28"/>
      <c r="G10" s="28"/>
    </row>
    <row r="11" spans="2:7" ht="11.1" customHeight="1" outlineLevel="3">
      <c r="B11" s="29" t="s">
        <v>13</v>
      </c>
      <c r="C11" s="29"/>
      <c r="D11" s="29"/>
      <c r="E11" s="29"/>
      <c r="F11" s="9"/>
      <c r="G11" s="9"/>
    </row>
    <row r="12" spans="2:7" ht="12.95" customHeight="1" outlineLevel="3">
      <c r="C12" s="10" t="s">
        <v>14</v>
      </c>
      <c r="D12" s="11">
        <v>8301010158913</v>
      </c>
      <c r="E12" s="12">
        <v>534.79999999999995</v>
      </c>
      <c r="F12" s="13"/>
      <c r="G12" s="14">
        <f>F12*E12</f>
        <v>0</v>
      </c>
    </row>
    <row r="13" spans="2:7" ht="12.95" customHeight="1" outlineLevel="3">
      <c r="C13" s="10" t="s">
        <v>15</v>
      </c>
      <c r="D13" s="11">
        <v>8301010158920</v>
      </c>
      <c r="E13" s="12">
        <v>534.79999999999995</v>
      </c>
      <c r="F13" s="13"/>
      <c r="G13" s="14">
        <f>F13*E13</f>
        <v>0</v>
      </c>
    </row>
    <row r="14" spans="2:7" ht="12.95" customHeight="1" outlineLevel="3">
      <c r="C14" s="10" t="s">
        <v>16</v>
      </c>
      <c r="D14" s="11">
        <v>8301010158937</v>
      </c>
      <c r="E14" s="12">
        <v>534.79999999999995</v>
      </c>
      <c r="F14" s="13"/>
      <c r="G14" s="14">
        <f>F14*E14</f>
        <v>0</v>
      </c>
    </row>
    <row r="15" spans="2:7" ht="12.95" customHeight="1" outlineLevel="3">
      <c r="C15" s="10" t="s">
        <v>17</v>
      </c>
      <c r="D15" s="11">
        <v>8301010158944</v>
      </c>
      <c r="E15" s="12">
        <v>534.79999999999995</v>
      </c>
      <c r="F15" s="13"/>
      <c r="G15" s="14">
        <f>F15*E15</f>
        <v>0</v>
      </c>
    </row>
    <row r="16" spans="2:7" ht="12.95" customHeight="1" outlineLevel="3">
      <c r="C16" s="10" t="s">
        <v>18</v>
      </c>
      <c r="D16" s="11">
        <v>8301010158999</v>
      </c>
      <c r="E16" s="12">
        <v>534.79999999999995</v>
      </c>
      <c r="F16" s="13"/>
      <c r="G16" s="14">
        <f>F16*E16</f>
        <v>0</v>
      </c>
    </row>
    <row r="17" spans="2:7" ht="12.95" customHeight="1" outlineLevel="3">
      <c r="C17" s="10" t="s">
        <v>19</v>
      </c>
      <c r="D17" s="11">
        <v>8301010159002</v>
      </c>
      <c r="E17" s="12">
        <v>534.79999999999995</v>
      </c>
      <c r="F17" s="13"/>
      <c r="G17" s="14">
        <f>F17*E17</f>
        <v>0</v>
      </c>
    </row>
    <row r="18" spans="2:7" ht="12.95" customHeight="1" outlineLevel="3">
      <c r="C18" s="10" t="s">
        <v>20</v>
      </c>
      <c r="D18" s="11">
        <v>8301010159019</v>
      </c>
      <c r="E18" s="12">
        <v>534.79999999999995</v>
      </c>
      <c r="F18" s="13"/>
      <c r="G18" s="14">
        <f>F18*E18</f>
        <v>0</v>
      </c>
    </row>
    <row r="19" spans="2:7" ht="12.95" customHeight="1" outlineLevel="3">
      <c r="C19" s="10" t="s">
        <v>21</v>
      </c>
      <c r="D19" s="11">
        <v>8301010159026</v>
      </c>
      <c r="E19" s="12">
        <v>534.79999999999995</v>
      </c>
      <c r="F19" s="13"/>
      <c r="G19" s="14">
        <f>F19*E19</f>
        <v>0</v>
      </c>
    </row>
    <row r="20" spans="2:7" ht="12.95" customHeight="1" outlineLevel="3">
      <c r="C20" s="10"/>
      <c r="D20" s="10"/>
      <c r="E20" s="15"/>
      <c r="F20" s="13"/>
      <c r="G20" s="14"/>
    </row>
    <row r="21" spans="2:7" ht="12.95" customHeight="1" outlineLevel="3">
      <c r="C21" s="10"/>
      <c r="D21" s="10"/>
      <c r="E21" s="15"/>
      <c r="F21" s="13"/>
      <c r="G21" s="14"/>
    </row>
    <row r="22" spans="2:7" ht="12.95" customHeight="1" outlineLevel="3">
      <c r="C22" s="10"/>
      <c r="D22" s="10"/>
      <c r="E22" s="15"/>
      <c r="F22" s="13"/>
      <c r="G22" s="14"/>
    </row>
    <row r="23" spans="2:7" ht="12.95" customHeight="1" outlineLevel="3">
      <c r="B23" s="37" t="str">
        <f>HYPERLINK("http://galantphoto.ru/pictures_for_form/Rossoporpora/RP-DR660.jpg","увеличить")</f>
        <v>увеличить</v>
      </c>
      <c r="C23" s="10"/>
      <c r="D23" s="10"/>
      <c r="E23" s="15"/>
      <c r="F23" s="13"/>
      <c r="G23" s="14"/>
    </row>
    <row r="24" spans="2:7" ht="11.1" customHeight="1" outlineLevel="3">
      <c r="B24" s="27" t="s">
        <v>22</v>
      </c>
      <c r="C24" s="27"/>
      <c r="D24" s="8"/>
      <c r="E24" s="34" t="str">
        <f>HYPERLINK("https://www.galantholding.com/catalog/300/176898/","www.galantholding.ru")</f>
        <v>www.galantholding.ru</v>
      </c>
      <c r="F24" s="28"/>
      <c r="G24" s="28"/>
    </row>
    <row r="25" spans="2:7" ht="11.1" customHeight="1" outlineLevel="3">
      <c r="B25" s="29" t="s">
        <v>13</v>
      </c>
      <c r="C25" s="29"/>
      <c r="D25" s="29"/>
      <c r="E25" s="29"/>
      <c r="F25" s="9"/>
      <c r="G25" s="9"/>
    </row>
    <row r="26" spans="2:7" ht="12.95" customHeight="1" outlineLevel="3">
      <c r="C26" s="10" t="s">
        <v>14</v>
      </c>
      <c r="D26" s="11">
        <v>8301010159071</v>
      </c>
      <c r="E26" s="12">
        <v>534.79999999999995</v>
      </c>
      <c r="F26" s="13"/>
      <c r="G26" s="14">
        <f>F26*E26</f>
        <v>0</v>
      </c>
    </row>
    <row r="27" spans="2:7" ht="12.95" customHeight="1" outlineLevel="3">
      <c r="C27" s="10" t="s">
        <v>15</v>
      </c>
      <c r="D27" s="11">
        <v>8301010159088</v>
      </c>
      <c r="E27" s="12">
        <v>534.79999999999995</v>
      </c>
      <c r="F27" s="13"/>
      <c r="G27" s="14">
        <f>F27*E27</f>
        <v>0</v>
      </c>
    </row>
    <row r="28" spans="2:7" ht="12.95" customHeight="1" outlineLevel="3">
      <c r="C28" s="10" t="s">
        <v>16</v>
      </c>
      <c r="D28" s="11">
        <v>8301010159095</v>
      </c>
      <c r="E28" s="12">
        <v>534.79999999999995</v>
      </c>
      <c r="F28" s="13"/>
      <c r="G28" s="14">
        <f>F28*E28</f>
        <v>0</v>
      </c>
    </row>
    <row r="29" spans="2:7" ht="12.95" customHeight="1" outlineLevel="3">
      <c r="C29" s="10" t="s">
        <v>17</v>
      </c>
      <c r="D29" s="11">
        <v>8301010159101</v>
      </c>
      <c r="E29" s="12">
        <v>534.79999999999995</v>
      </c>
      <c r="F29" s="13"/>
      <c r="G29" s="14">
        <f>F29*E29</f>
        <v>0</v>
      </c>
    </row>
    <row r="30" spans="2:7" ht="12.95" customHeight="1" outlineLevel="3">
      <c r="C30" s="10" t="s">
        <v>18</v>
      </c>
      <c r="D30" s="11">
        <v>8301010159156</v>
      </c>
      <c r="E30" s="12">
        <v>534.79999999999995</v>
      </c>
      <c r="F30" s="13"/>
      <c r="G30" s="14">
        <f>F30*E30</f>
        <v>0</v>
      </c>
    </row>
    <row r="31" spans="2:7" ht="12.95" customHeight="1" outlineLevel="3">
      <c r="C31" s="10" t="s">
        <v>19</v>
      </c>
      <c r="D31" s="11">
        <v>8301010159163</v>
      </c>
      <c r="E31" s="12">
        <v>534.79999999999995</v>
      </c>
      <c r="F31" s="13"/>
      <c r="G31" s="14">
        <f>F31*E31</f>
        <v>0</v>
      </c>
    </row>
    <row r="32" spans="2:7" ht="12.95" customHeight="1" outlineLevel="3">
      <c r="C32" s="10" t="s">
        <v>20</v>
      </c>
      <c r="D32" s="11">
        <v>8301010159170</v>
      </c>
      <c r="E32" s="12">
        <v>534.79999999999995</v>
      </c>
      <c r="F32" s="13"/>
      <c r="G32" s="14">
        <f>F32*E32</f>
        <v>0</v>
      </c>
    </row>
    <row r="33" spans="2:7" ht="12.95" customHeight="1" outlineLevel="3">
      <c r="C33" s="10" t="s">
        <v>21</v>
      </c>
      <c r="D33" s="11">
        <v>8301010159187</v>
      </c>
      <c r="E33" s="12">
        <v>534.79999999999995</v>
      </c>
      <c r="F33" s="13"/>
      <c r="G33" s="14">
        <f>F33*E33</f>
        <v>0</v>
      </c>
    </row>
    <row r="34" spans="2:7" ht="12.95" customHeight="1" outlineLevel="3">
      <c r="C34" s="10"/>
      <c r="D34" s="10"/>
      <c r="E34" s="15"/>
      <c r="F34" s="13"/>
      <c r="G34" s="14"/>
    </row>
    <row r="35" spans="2:7" ht="12.95" customHeight="1" outlineLevel="3">
      <c r="C35" s="10"/>
      <c r="D35" s="10"/>
      <c r="E35" s="15"/>
      <c r="F35" s="13"/>
      <c r="G35" s="14"/>
    </row>
    <row r="36" spans="2:7" ht="12.95" customHeight="1" outlineLevel="3">
      <c r="C36" s="10"/>
      <c r="D36" s="10"/>
      <c r="E36" s="15"/>
      <c r="F36" s="13"/>
      <c r="G36" s="14"/>
    </row>
    <row r="37" spans="2:7" ht="12.95" customHeight="1" outlineLevel="3">
      <c r="B37" s="37" t="str">
        <f>HYPERLINK("http://galantphoto.ru/pictures_for_form/Rossoporpora/RP-DR661.jpg","увеличить")</f>
        <v>увеличить</v>
      </c>
      <c r="C37" s="10"/>
      <c r="D37" s="10"/>
      <c r="E37" s="15"/>
      <c r="F37" s="13"/>
      <c r="G37" s="14"/>
    </row>
    <row r="38" spans="2:7" ht="12.95" customHeight="1">
      <c r="B38" s="25" t="s">
        <v>23</v>
      </c>
      <c r="C38" s="25"/>
      <c r="D38" s="25"/>
      <c r="E38" s="25"/>
      <c r="F38" s="5"/>
      <c r="G38" s="5"/>
    </row>
    <row r="39" spans="2:7" ht="11.1" customHeight="1" outlineLevel="1">
      <c r="B39" s="16" t="s">
        <v>24</v>
      </c>
      <c r="C39" s="16"/>
      <c r="D39" s="16"/>
      <c r="E39" s="16"/>
      <c r="F39" s="16"/>
      <c r="G39" s="16"/>
    </row>
    <row r="40" spans="2:7" ht="11.1" customHeight="1" outlineLevel="2">
      <c r="B40" s="30" t="s">
        <v>25</v>
      </c>
      <c r="C40" s="30"/>
      <c r="D40" s="17"/>
      <c r="E40" s="35" t="str">
        <f>HYPERLINK("https://www.galantholding.com/catalog/294/177313/","www.galantholding.ru")</f>
        <v>www.galantholding.ru</v>
      </c>
      <c r="F40" s="31"/>
      <c r="G40" s="31"/>
    </row>
    <row r="41" spans="2:7" ht="11.1" customHeight="1" outlineLevel="2">
      <c r="B41" s="29" t="s">
        <v>13</v>
      </c>
      <c r="C41" s="29"/>
      <c r="D41" s="29"/>
      <c r="E41" s="29"/>
      <c r="F41" s="9"/>
      <c r="G41" s="9"/>
    </row>
    <row r="42" spans="2:7" ht="12.95" customHeight="1" outlineLevel="2">
      <c r="C42" s="10" t="s">
        <v>26</v>
      </c>
      <c r="D42" s="11">
        <v>8301010911976</v>
      </c>
      <c r="E42" s="12">
        <v>790</v>
      </c>
      <c r="F42" s="13"/>
      <c r="G42" s="14">
        <f>F42*E42</f>
        <v>0</v>
      </c>
    </row>
    <row r="43" spans="2:7" ht="12.95" customHeight="1" outlineLevel="2">
      <c r="C43" s="10" t="s">
        <v>27</v>
      </c>
      <c r="D43" s="11">
        <v>8301010911983</v>
      </c>
      <c r="E43" s="12">
        <v>790</v>
      </c>
      <c r="F43" s="13"/>
      <c r="G43" s="14">
        <f>F43*E43</f>
        <v>0</v>
      </c>
    </row>
    <row r="44" spans="2:7" ht="12.95" customHeight="1" outlineLevel="2">
      <c r="C44" s="10" t="s">
        <v>28</v>
      </c>
      <c r="D44" s="11">
        <v>8301010911969</v>
      </c>
      <c r="E44" s="12">
        <v>790</v>
      </c>
      <c r="F44" s="13"/>
      <c r="G44" s="14">
        <f>F44*E44</f>
        <v>0</v>
      </c>
    </row>
    <row r="45" spans="2:7" ht="12.95" customHeight="1" outlineLevel="2">
      <c r="C45" s="10" t="s">
        <v>29</v>
      </c>
      <c r="D45" s="11">
        <v>8301010911877</v>
      </c>
      <c r="E45" s="12">
        <v>790</v>
      </c>
      <c r="F45" s="13"/>
      <c r="G45" s="14">
        <f>F45*E45</f>
        <v>0</v>
      </c>
    </row>
    <row r="46" spans="2:7" ht="12.95" customHeight="1" outlineLevel="2">
      <c r="C46" s="10" t="s">
        <v>30</v>
      </c>
      <c r="D46" s="11">
        <v>8301010911884</v>
      </c>
      <c r="E46" s="12">
        <v>790</v>
      </c>
      <c r="F46" s="13"/>
      <c r="G46" s="14">
        <f>F46*E46</f>
        <v>0</v>
      </c>
    </row>
    <row r="47" spans="2:7" ht="12.95" customHeight="1" outlineLevel="2">
      <c r="C47" s="10" t="s">
        <v>31</v>
      </c>
      <c r="D47" s="11">
        <v>8301010911891</v>
      </c>
      <c r="E47" s="12">
        <v>790</v>
      </c>
      <c r="F47" s="13"/>
      <c r="G47" s="14">
        <f>F47*E47</f>
        <v>0</v>
      </c>
    </row>
    <row r="48" spans="2:7" ht="12.95" customHeight="1" outlineLevel="2">
      <c r="C48" s="10"/>
      <c r="D48" s="10"/>
      <c r="E48" s="15"/>
      <c r="F48" s="13"/>
      <c r="G48" s="14"/>
    </row>
    <row r="49" spans="2:7" ht="12.95" customHeight="1" outlineLevel="2">
      <c r="C49" s="10"/>
      <c r="D49" s="10"/>
      <c r="E49" s="15"/>
      <c r="F49" s="13"/>
      <c r="G49" s="14"/>
    </row>
    <row r="50" spans="2:7" ht="12.95" customHeight="1" outlineLevel="2">
      <c r="C50" s="10"/>
      <c r="D50" s="10"/>
      <c r="E50" s="15"/>
      <c r="F50" s="13"/>
      <c r="G50" s="14"/>
    </row>
    <row r="51" spans="2:7" ht="12.95" customHeight="1" outlineLevel="2">
      <c r="C51" s="10"/>
      <c r="D51" s="10"/>
      <c r="E51" s="15"/>
      <c r="F51" s="13"/>
      <c r="G51" s="14"/>
    </row>
    <row r="52" spans="2:7" ht="12.95" customHeight="1" outlineLevel="2">
      <c r="C52" s="10"/>
      <c r="D52" s="10"/>
      <c r="E52" s="15"/>
      <c r="F52" s="13"/>
      <c r="G52" s="14"/>
    </row>
    <row r="53" spans="2:7" ht="12.95" customHeight="1" outlineLevel="2">
      <c r="B53" s="37" t="str">
        <f>HYPERLINK("http://galantphoto.ru/pictures_for_form/Rossoporpora/RP-CD669.jpg","увеличить")</f>
        <v>увеличить</v>
      </c>
      <c r="C53" s="10"/>
      <c r="D53" s="10"/>
      <c r="E53" s="15"/>
      <c r="F53" s="13"/>
      <c r="G53" s="14"/>
    </row>
    <row r="54" spans="2:7" ht="11.1" customHeight="1" outlineLevel="2">
      <c r="B54" s="30" t="s">
        <v>32</v>
      </c>
      <c r="C54" s="30"/>
      <c r="D54" s="17"/>
      <c r="E54" s="35" t="str">
        <f>HYPERLINK("https://www.galantholding.com/catalog/294/177315/","www.galantholding.ru")</f>
        <v>www.galantholding.ru</v>
      </c>
      <c r="F54" s="31"/>
      <c r="G54" s="31"/>
    </row>
    <row r="55" spans="2:7" ht="11.1" customHeight="1" outlineLevel="2">
      <c r="B55" s="29" t="s">
        <v>13</v>
      </c>
      <c r="C55" s="29"/>
      <c r="D55" s="29"/>
      <c r="E55" s="29"/>
      <c r="F55" s="9"/>
      <c r="G55" s="9"/>
    </row>
    <row r="56" spans="2:7" ht="12.95" customHeight="1" outlineLevel="2">
      <c r="C56" s="10" t="s">
        <v>29</v>
      </c>
      <c r="D56" s="11">
        <v>8055499028839</v>
      </c>
      <c r="E56" s="12">
        <v>878.4</v>
      </c>
      <c r="F56" s="13"/>
      <c r="G56" s="14">
        <f>F56*E56</f>
        <v>0</v>
      </c>
    </row>
    <row r="57" spans="2:7" ht="12.95" customHeight="1" outlineLevel="2">
      <c r="C57" s="10" t="s">
        <v>30</v>
      </c>
      <c r="D57" s="11">
        <v>8055499028860</v>
      </c>
      <c r="E57" s="12">
        <v>878.4</v>
      </c>
      <c r="F57" s="13"/>
      <c r="G57" s="14">
        <f>F57*E57</f>
        <v>0</v>
      </c>
    </row>
    <row r="58" spans="2:7" ht="12.95" customHeight="1" outlineLevel="2">
      <c r="C58" s="10" t="s">
        <v>31</v>
      </c>
      <c r="D58" s="11">
        <v>8055499028891</v>
      </c>
      <c r="E58" s="12">
        <v>878.4</v>
      </c>
      <c r="F58" s="13"/>
      <c r="G58" s="14">
        <f>F58*E58</f>
        <v>0</v>
      </c>
    </row>
    <row r="59" spans="2:7" ht="12.95" customHeight="1" outlineLevel="2">
      <c r="C59" s="10" t="s">
        <v>19</v>
      </c>
      <c r="D59" s="11">
        <v>8055499028952</v>
      </c>
      <c r="E59" s="12">
        <v>878.4</v>
      </c>
      <c r="F59" s="13"/>
      <c r="G59" s="14">
        <f>F59*E59</f>
        <v>0</v>
      </c>
    </row>
    <row r="60" spans="2:7" ht="12.95" customHeight="1" outlineLevel="2">
      <c r="C60" s="10" t="s">
        <v>20</v>
      </c>
      <c r="D60" s="11">
        <v>8055499028983</v>
      </c>
      <c r="E60" s="12">
        <v>878.4</v>
      </c>
      <c r="F60" s="13"/>
      <c r="G60" s="14">
        <f>F60*E60</f>
        <v>0</v>
      </c>
    </row>
    <row r="61" spans="2:7" ht="12.95" customHeight="1" outlineLevel="2">
      <c r="C61" s="10" t="s">
        <v>21</v>
      </c>
      <c r="D61" s="11">
        <v>8055499029010</v>
      </c>
      <c r="E61" s="12">
        <v>878.4</v>
      </c>
      <c r="F61" s="13"/>
      <c r="G61" s="14">
        <f>F61*E61</f>
        <v>0</v>
      </c>
    </row>
    <row r="62" spans="2:7" ht="12.95" customHeight="1" outlineLevel="2">
      <c r="C62" s="10"/>
      <c r="D62" s="10"/>
      <c r="E62" s="15"/>
      <c r="F62" s="13"/>
      <c r="G62" s="14"/>
    </row>
    <row r="63" spans="2:7" ht="12.95" customHeight="1" outlineLevel="2">
      <c r="C63" s="10"/>
      <c r="D63" s="10"/>
      <c r="E63" s="15"/>
      <c r="F63" s="13"/>
      <c r="G63" s="14"/>
    </row>
    <row r="64" spans="2:7" ht="12.95" customHeight="1" outlineLevel="2">
      <c r="C64" s="10"/>
      <c r="D64" s="10"/>
      <c r="E64" s="15"/>
      <c r="F64" s="13"/>
      <c r="G64" s="14"/>
    </row>
    <row r="65" spans="2:7" ht="12.95" customHeight="1" outlineLevel="2">
      <c r="C65" s="10"/>
      <c r="D65" s="10"/>
      <c r="E65" s="15"/>
      <c r="F65" s="13"/>
      <c r="G65" s="14"/>
    </row>
    <row r="66" spans="2:7" ht="12.95" customHeight="1" outlineLevel="2">
      <c r="C66" s="10"/>
      <c r="D66" s="10"/>
      <c r="E66" s="15"/>
      <c r="F66" s="13"/>
      <c r="G66" s="14"/>
    </row>
    <row r="67" spans="2:7" ht="12.95" customHeight="1" outlineLevel="2">
      <c r="B67" s="37" t="str">
        <f>HYPERLINK("http://galantphoto.ru/pictures_for_form/Rossoporpora/RP-CD713.jpg","увеличить")</f>
        <v>увеличить</v>
      </c>
      <c r="C67" s="10"/>
      <c r="D67" s="10"/>
      <c r="E67" s="15"/>
      <c r="F67" s="13"/>
      <c r="G67" s="14"/>
    </row>
    <row r="68" spans="2:7" ht="11.1" customHeight="1" outlineLevel="1">
      <c r="B68" s="16" t="s">
        <v>11</v>
      </c>
      <c r="C68" s="16"/>
      <c r="D68" s="16"/>
      <c r="E68" s="16"/>
      <c r="F68" s="16"/>
      <c r="G68" s="16"/>
    </row>
    <row r="69" spans="2:7" ht="11.1" customHeight="1" outlineLevel="2">
      <c r="B69" s="30" t="s">
        <v>33</v>
      </c>
      <c r="C69" s="30"/>
      <c r="D69" s="17"/>
      <c r="E69" s="35" t="str">
        <f>HYPERLINK("https://www.galantholding.com/catalog/294/177312/","www.galantholding.ru")</f>
        <v>www.galantholding.ru</v>
      </c>
      <c r="F69" s="31"/>
      <c r="G69" s="31"/>
    </row>
    <row r="70" spans="2:7" ht="11.1" customHeight="1" outlineLevel="2">
      <c r="B70" s="29" t="s">
        <v>13</v>
      </c>
      <c r="C70" s="29"/>
      <c r="D70" s="29"/>
      <c r="E70" s="29"/>
      <c r="F70" s="9"/>
      <c r="G70" s="9"/>
    </row>
    <row r="71" spans="2:7" ht="12.95" customHeight="1" outlineLevel="2">
      <c r="C71" s="10" t="s">
        <v>34</v>
      </c>
      <c r="D71" s="11">
        <v>8301010976678</v>
      </c>
      <c r="E71" s="12">
        <v>850.8</v>
      </c>
      <c r="F71" s="13"/>
      <c r="G71" s="14">
        <f>F71*E71</f>
        <v>0</v>
      </c>
    </row>
    <row r="72" spans="2:7" ht="12.95" customHeight="1" outlineLevel="2">
      <c r="C72" s="10" t="s">
        <v>35</v>
      </c>
      <c r="D72" s="11">
        <v>8301010976661</v>
      </c>
      <c r="E72" s="12">
        <v>850.8</v>
      </c>
      <c r="F72" s="13"/>
      <c r="G72" s="14">
        <f>F72*E72</f>
        <v>0</v>
      </c>
    </row>
    <row r="73" spans="2:7" ht="12.95" customHeight="1" outlineLevel="2">
      <c r="C73" s="10" t="s">
        <v>36</v>
      </c>
      <c r="D73" s="11">
        <v>8301010976654</v>
      </c>
      <c r="E73" s="12">
        <v>850.8</v>
      </c>
      <c r="F73" s="13"/>
      <c r="G73" s="14">
        <f>F73*E73</f>
        <v>0</v>
      </c>
    </row>
    <row r="74" spans="2:7" ht="12.95" customHeight="1" outlineLevel="2">
      <c r="C74" s="10" t="s">
        <v>29</v>
      </c>
      <c r="D74" s="11">
        <v>8301010976586</v>
      </c>
      <c r="E74" s="12">
        <v>850.8</v>
      </c>
      <c r="F74" s="13"/>
      <c r="G74" s="14">
        <f>F74*E74</f>
        <v>0</v>
      </c>
    </row>
    <row r="75" spans="2:7" ht="12.95" customHeight="1" outlineLevel="2">
      <c r="C75" s="10" t="s">
        <v>30</v>
      </c>
      <c r="D75" s="11">
        <v>8301010976579</v>
      </c>
      <c r="E75" s="12">
        <v>850.8</v>
      </c>
      <c r="F75" s="13"/>
      <c r="G75" s="14">
        <f>F75*E75</f>
        <v>0</v>
      </c>
    </row>
    <row r="76" spans="2:7" ht="12.95" customHeight="1" outlineLevel="2">
      <c r="C76" s="10" t="s">
        <v>31</v>
      </c>
      <c r="D76" s="11">
        <v>8301010976562</v>
      </c>
      <c r="E76" s="12">
        <v>850.8</v>
      </c>
      <c r="F76" s="13"/>
      <c r="G76" s="14">
        <f>F76*E76</f>
        <v>0</v>
      </c>
    </row>
    <row r="77" spans="2:7" ht="12.95" customHeight="1" outlineLevel="2">
      <c r="C77" s="10"/>
      <c r="D77" s="10"/>
      <c r="E77" s="15"/>
      <c r="F77" s="13"/>
      <c r="G77" s="14"/>
    </row>
    <row r="78" spans="2:7" ht="12.95" customHeight="1" outlineLevel="2">
      <c r="C78" s="10"/>
      <c r="D78" s="10"/>
      <c r="E78" s="15"/>
      <c r="F78" s="13"/>
      <c r="G78" s="14"/>
    </row>
    <row r="79" spans="2:7" ht="12.95" customHeight="1" outlineLevel="2">
      <c r="C79" s="10"/>
      <c r="D79" s="10"/>
      <c r="E79" s="15"/>
      <c r="F79" s="13"/>
      <c r="G79" s="14"/>
    </row>
    <row r="80" spans="2:7" ht="12.95" customHeight="1" outlineLevel="2">
      <c r="C80" s="10"/>
      <c r="D80" s="10"/>
      <c r="E80" s="15"/>
      <c r="F80" s="13"/>
      <c r="G80" s="14"/>
    </row>
    <row r="81" spans="2:7" ht="12.95" customHeight="1" outlineLevel="2">
      <c r="C81" s="10"/>
      <c r="D81" s="10"/>
      <c r="E81" s="15"/>
      <c r="F81" s="13"/>
      <c r="G81" s="14"/>
    </row>
    <row r="82" spans="2:7" ht="12.95" customHeight="1" outlineLevel="2">
      <c r="B82" s="37" t="str">
        <f>HYPERLINK("http://galantphoto.ru/pictures_for_form/Rossoporpora/RP-CD653.jpg","увеличить")</f>
        <v>увеличить</v>
      </c>
      <c r="C82" s="10"/>
      <c r="D82" s="10"/>
      <c r="E82" s="15"/>
      <c r="F82" s="13"/>
      <c r="G82" s="14"/>
    </row>
    <row r="83" spans="2:7" ht="11.1" customHeight="1" outlineLevel="2">
      <c r="B83" s="30" t="s">
        <v>37</v>
      </c>
      <c r="C83" s="30"/>
      <c r="D83" s="17"/>
      <c r="E83" s="35" t="str">
        <f>HYPERLINK("https://www.galantholding.com/catalog/294/177314/","www.galantholding.ru")</f>
        <v>www.galantholding.ru</v>
      </c>
      <c r="F83" s="31"/>
      <c r="G83" s="31"/>
    </row>
    <row r="84" spans="2:7" ht="11.1" customHeight="1" outlineLevel="2">
      <c r="B84" s="29" t="s">
        <v>13</v>
      </c>
      <c r="C84" s="29"/>
      <c r="D84" s="29"/>
      <c r="E84" s="29"/>
      <c r="F84" s="9"/>
      <c r="G84" s="9"/>
    </row>
    <row r="85" spans="2:7" ht="12.95" customHeight="1" outlineLevel="2">
      <c r="C85" s="10" t="s">
        <v>29</v>
      </c>
      <c r="D85" s="11">
        <v>8301010929582</v>
      </c>
      <c r="E85" s="12">
        <v>729.3</v>
      </c>
      <c r="F85" s="13"/>
      <c r="G85" s="14">
        <f>F85*E85</f>
        <v>0</v>
      </c>
    </row>
    <row r="86" spans="2:7" ht="12.95" customHeight="1" outlineLevel="2">
      <c r="C86" s="10" t="s">
        <v>30</v>
      </c>
      <c r="D86" s="11">
        <v>8301010929575</v>
      </c>
      <c r="E86" s="12">
        <v>729.3</v>
      </c>
      <c r="F86" s="13"/>
      <c r="G86" s="14">
        <f>F86*E86</f>
        <v>0</v>
      </c>
    </row>
    <row r="87" spans="2:7" ht="12.95" customHeight="1" outlineLevel="2">
      <c r="C87" s="10" t="s">
        <v>21</v>
      </c>
      <c r="D87" s="11">
        <v>8301010929650</v>
      </c>
      <c r="E87" s="12">
        <v>729.3</v>
      </c>
      <c r="F87" s="13"/>
      <c r="G87" s="14">
        <f>F87*E87</f>
        <v>0</v>
      </c>
    </row>
    <row r="88" spans="2:7" ht="12.95" customHeight="1" outlineLevel="2">
      <c r="C88" s="10"/>
      <c r="D88" s="10"/>
      <c r="E88" s="15"/>
      <c r="F88" s="13"/>
      <c r="G88" s="14"/>
    </row>
    <row r="89" spans="2:7" ht="12.95" customHeight="1" outlineLevel="2">
      <c r="C89" s="10"/>
      <c r="D89" s="10"/>
      <c r="E89" s="15"/>
      <c r="F89" s="13"/>
      <c r="G89" s="14"/>
    </row>
    <row r="90" spans="2:7" ht="12.95" customHeight="1" outlineLevel="2">
      <c r="C90" s="10"/>
      <c r="D90" s="10"/>
      <c r="E90" s="15"/>
      <c r="F90" s="13"/>
      <c r="G90" s="14"/>
    </row>
    <row r="91" spans="2:7" ht="12.95" customHeight="1" outlineLevel="2">
      <c r="C91" s="10"/>
      <c r="D91" s="10"/>
      <c r="E91" s="15"/>
      <c r="F91" s="13"/>
      <c r="G91" s="14"/>
    </row>
    <row r="92" spans="2:7" ht="12.95" customHeight="1" outlineLevel="2">
      <c r="C92" s="10"/>
      <c r="D92" s="10"/>
      <c r="E92" s="15"/>
      <c r="F92" s="13"/>
      <c r="G92" s="14"/>
    </row>
    <row r="93" spans="2:7" ht="12.95" customHeight="1" outlineLevel="2">
      <c r="C93" s="10"/>
      <c r="D93" s="10"/>
      <c r="E93" s="15"/>
      <c r="F93" s="13"/>
      <c r="G93" s="14"/>
    </row>
    <row r="94" spans="2:7" ht="12.95" customHeight="1" outlineLevel="2">
      <c r="C94" s="10"/>
      <c r="D94" s="10"/>
      <c r="E94" s="15"/>
      <c r="F94" s="13"/>
      <c r="G94" s="14"/>
    </row>
    <row r="95" spans="2:7" ht="12.95" customHeight="1" outlineLevel="2">
      <c r="C95" s="10"/>
      <c r="D95" s="10"/>
      <c r="E95" s="15"/>
      <c r="F95" s="13"/>
      <c r="G95" s="14"/>
    </row>
    <row r="96" spans="2:7" ht="12.95" customHeight="1" outlineLevel="2">
      <c r="B96" s="37" t="str">
        <f>HYPERLINK("http://galantphoto.ru/pictures_for_form/Rossoporpora/RP-CD673.jpg","увеличить")</f>
        <v>увеличить</v>
      </c>
      <c r="C96" s="10"/>
      <c r="D96" s="10"/>
      <c r="E96" s="15"/>
      <c r="F96" s="13"/>
      <c r="G96" s="14"/>
    </row>
    <row r="97" spans="2:7" ht="12.95" customHeight="1">
      <c r="B97" s="25" t="s">
        <v>38</v>
      </c>
      <c r="C97" s="25"/>
      <c r="D97" s="25"/>
      <c r="E97" s="25"/>
      <c r="F97" s="5"/>
      <c r="G97" s="5"/>
    </row>
    <row r="98" spans="2:7" ht="11.1" customHeight="1" outlineLevel="1">
      <c r="B98" s="32" t="s">
        <v>39</v>
      </c>
      <c r="C98" s="32"/>
      <c r="D98" s="18"/>
      <c r="E98" s="36" t="str">
        <f>HYPERLINK("https://www.galantholding.com/catalog/301/176899/","www.galantholding.ru")</f>
        <v>www.galantholding.ru</v>
      </c>
      <c r="F98" s="33"/>
      <c r="G98" s="33"/>
    </row>
    <row r="99" spans="2:7" ht="11.1" customHeight="1" outlineLevel="1">
      <c r="B99" s="29" t="s">
        <v>13</v>
      </c>
      <c r="C99" s="29"/>
      <c r="D99" s="29"/>
      <c r="E99" s="29"/>
      <c r="F99" s="9"/>
      <c r="G99" s="9"/>
    </row>
    <row r="100" spans="2:7" ht="12.95" customHeight="1" outlineLevel="1">
      <c r="C100" s="10" t="s">
        <v>15</v>
      </c>
      <c r="D100" s="11">
        <v>8301010115602</v>
      </c>
      <c r="E100" s="12">
        <v>425.7</v>
      </c>
      <c r="F100" s="13"/>
      <c r="G100" s="14">
        <f>F100*E100</f>
        <v>0</v>
      </c>
    </row>
    <row r="101" spans="2:7" ht="12.95" customHeight="1" outlineLevel="1">
      <c r="C101" s="10" t="s">
        <v>16</v>
      </c>
      <c r="D101" s="11">
        <v>8301010115619</v>
      </c>
      <c r="E101" s="12">
        <v>425.7</v>
      </c>
      <c r="F101" s="13"/>
      <c r="G101" s="14">
        <f>F101*E101</f>
        <v>0</v>
      </c>
    </row>
    <row r="102" spans="2:7" ht="12.95" customHeight="1" outlineLevel="1">
      <c r="C102" s="10" t="s">
        <v>17</v>
      </c>
      <c r="D102" s="11">
        <v>8301010115626</v>
      </c>
      <c r="E102" s="12">
        <v>425.7</v>
      </c>
      <c r="F102" s="13"/>
      <c r="G102" s="14">
        <f>F102*E102</f>
        <v>0</v>
      </c>
    </row>
    <row r="103" spans="2:7" ht="12.95" customHeight="1" outlineLevel="1">
      <c r="C103" s="10" t="s">
        <v>40</v>
      </c>
      <c r="D103" s="11">
        <v>8301010115633</v>
      </c>
      <c r="E103" s="12">
        <v>425.7</v>
      </c>
      <c r="F103" s="13"/>
      <c r="G103" s="14">
        <f>F103*E103</f>
        <v>0</v>
      </c>
    </row>
    <row r="104" spans="2:7" ht="12.95" customHeight="1" outlineLevel="1">
      <c r="C104" s="10" t="s">
        <v>19</v>
      </c>
      <c r="D104" s="11">
        <v>8301010116043</v>
      </c>
      <c r="E104" s="12">
        <v>425.7</v>
      </c>
      <c r="F104" s="13"/>
      <c r="G104" s="14">
        <f>F104*E104</f>
        <v>0</v>
      </c>
    </row>
    <row r="105" spans="2:7" ht="12.95" customHeight="1" outlineLevel="1">
      <c r="C105" s="10" t="s">
        <v>20</v>
      </c>
      <c r="D105" s="11">
        <v>8301010116050</v>
      </c>
      <c r="E105" s="12">
        <v>425.7</v>
      </c>
      <c r="F105" s="13"/>
      <c r="G105" s="14">
        <f>F105*E105</f>
        <v>0</v>
      </c>
    </row>
    <row r="106" spans="2:7" ht="12.95" customHeight="1" outlineLevel="1">
      <c r="C106" s="10" t="s">
        <v>21</v>
      </c>
      <c r="D106" s="11">
        <v>8301010116067</v>
      </c>
      <c r="E106" s="12">
        <v>425.7</v>
      </c>
      <c r="F106" s="13"/>
      <c r="G106" s="14">
        <f>F106*E106</f>
        <v>0</v>
      </c>
    </row>
    <row r="107" spans="2:7" ht="12.95" customHeight="1" outlineLevel="1">
      <c r="C107" s="10" t="s">
        <v>41</v>
      </c>
      <c r="D107" s="11">
        <v>8301010116074</v>
      </c>
      <c r="E107" s="12">
        <v>425.7</v>
      </c>
      <c r="F107" s="13"/>
      <c r="G107" s="14">
        <f>F107*E107</f>
        <v>0</v>
      </c>
    </row>
    <row r="108" spans="2:7" ht="12.95" customHeight="1" outlineLevel="1">
      <c r="C108" s="10"/>
      <c r="D108" s="10"/>
      <c r="E108" s="15"/>
      <c r="F108" s="13"/>
      <c r="G108" s="14"/>
    </row>
    <row r="109" spans="2:7" ht="12.95" customHeight="1" outlineLevel="1">
      <c r="C109" s="10"/>
      <c r="D109" s="10"/>
      <c r="E109" s="15"/>
      <c r="F109" s="13"/>
      <c r="G109" s="14"/>
    </row>
    <row r="110" spans="2:7" ht="12.95" customHeight="1" outlineLevel="1">
      <c r="C110" s="10"/>
      <c r="D110" s="10"/>
      <c r="E110" s="15"/>
      <c r="F110" s="13"/>
      <c r="G110" s="14"/>
    </row>
    <row r="111" spans="2:7" ht="12.95" customHeight="1" outlineLevel="1">
      <c r="B111" s="37" t="str">
        <f>HYPERLINK("http://galantphoto.ru/pictures_for_form/Rossoporpora/RP-DR700.jpg","увеличить")</f>
        <v>увеличить</v>
      </c>
      <c r="C111" s="10"/>
      <c r="D111" s="10"/>
      <c r="E111" s="15"/>
      <c r="F111" s="13"/>
      <c r="G111" s="14"/>
    </row>
    <row r="112" spans="2:7" ht="11.1" customHeight="1" outlineLevel="1">
      <c r="B112" s="32" t="s">
        <v>42</v>
      </c>
      <c r="C112" s="32"/>
      <c r="D112" s="18"/>
      <c r="E112" s="36" t="str">
        <f>HYPERLINK("https://www.galantholding.com/catalog/301/176900/","www.galantholding.ru")</f>
        <v>www.galantholding.ru</v>
      </c>
      <c r="F112" s="33"/>
      <c r="G112" s="33"/>
    </row>
    <row r="113" spans="2:7" ht="11.1" customHeight="1" outlineLevel="1">
      <c r="B113" s="29" t="s">
        <v>13</v>
      </c>
      <c r="C113" s="29"/>
      <c r="D113" s="29"/>
      <c r="E113" s="29"/>
      <c r="F113" s="9"/>
      <c r="G113" s="9"/>
    </row>
    <row r="114" spans="2:7" ht="12.95" customHeight="1" outlineLevel="1">
      <c r="C114" s="10" t="s">
        <v>15</v>
      </c>
      <c r="D114" s="11">
        <v>8301010116203</v>
      </c>
      <c r="E114" s="12">
        <v>438.6</v>
      </c>
      <c r="F114" s="13"/>
      <c r="G114" s="14">
        <f>F114*E114</f>
        <v>0</v>
      </c>
    </row>
    <row r="115" spans="2:7" ht="12.95" customHeight="1" outlineLevel="1">
      <c r="C115" s="10" t="s">
        <v>16</v>
      </c>
      <c r="D115" s="11">
        <v>8301010116210</v>
      </c>
      <c r="E115" s="12">
        <v>438.6</v>
      </c>
      <c r="F115" s="13"/>
      <c r="G115" s="14">
        <f>F115*E115</f>
        <v>0</v>
      </c>
    </row>
    <row r="116" spans="2:7" ht="12.95" customHeight="1" outlineLevel="1">
      <c r="C116" s="10" t="s">
        <v>17</v>
      </c>
      <c r="D116" s="11">
        <v>8301010116227</v>
      </c>
      <c r="E116" s="12">
        <v>438.6</v>
      </c>
      <c r="F116" s="13"/>
      <c r="G116" s="14">
        <f>F116*E116</f>
        <v>0</v>
      </c>
    </row>
    <row r="117" spans="2:7" ht="12.95" customHeight="1" outlineLevel="1">
      <c r="C117" s="10" t="s">
        <v>40</v>
      </c>
      <c r="D117" s="11">
        <v>8301010116234</v>
      </c>
      <c r="E117" s="12">
        <v>438.6</v>
      </c>
      <c r="F117" s="13"/>
      <c r="G117" s="14">
        <f>F117*E117</f>
        <v>0</v>
      </c>
    </row>
    <row r="118" spans="2:7" ht="12.95" customHeight="1" outlineLevel="1">
      <c r="C118" s="10" t="s">
        <v>19</v>
      </c>
      <c r="D118" s="11">
        <v>8301010116609</v>
      </c>
      <c r="E118" s="12">
        <v>438.6</v>
      </c>
      <c r="F118" s="13"/>
      <c r="G118" s="14">
        <f>F118*E118</f>
        <v>0</v>
      </c>
    </row>
    <row r="119" spans="2:7" ht="12.95" customHeight="1" outlineLevel="1">
      <c r="C119" s="10" t="s">
        <v>20</v>
      </c>
      <c r="D119" s="11">
        <v>8301010116616</v>
      </c>
      <c r="E119" s="12">
        <v>438.6</v>
      </c>
      <c r="F119" s="13"/>
      <c r="G119" s="14">
        <f>F119*E119</f>
        <v>0</v>
      </c>
    </row>
    <row r="120" spans="2:7" ht="12.95" customHeight="1" outlineLevel="1">
      <c r="C120" s="10" t="s">
        <v>21</v>
      </c>
      <c r="D120" s="11">
        <v>8301010116623</v>
      </c>
      <c r="E120" s="12">
        <v>438.6</v>
      </c>
      <c r="F120" s="13"/>
      <c r="G120" s="14">
        <f>F120*E120</f>
        <v>0</v>
      </c>
    </row>
    <row r="121" spans="2:7" ht="12.95" customHeight="1" outlineLevel="1">
      <c r="C121" s="10" t="s">
        <v>41</v>
      </c>
      <c r="D121" s="11">
        <v>8301010116630</v>
      </c>
      <c r="E121" s="12">
        <v>438.6</v>
      </c>
      <c r="F121" s="13"/>
      <c r="G121" s="14">
        <f>F121*E121</f>
        <v>0</v>
      </c>
    </row>
    <row r="122" spans="2:7" ht="12.95" customHeight="1" outlineLevel="1">
      <c r="C122" s="10"/>
      <c r="D122" s="10"/>
      <c r="E122" s="15"/>
      <c r="F122" s="13"/>
      <c r="G122" s="14"/>
    </row>
    <row r="123" spans="2:7" ht="12.95" customHeight="1" outlineLevel="1">
      <c r="C123" s="10"/>
      <c r="D123" s="10"/>
      <c r="E123" s="15"/>
      <c r="F123" s="13"/>
      <c r="G123" s="14"/>
    </row>
    <row r="124" spans="2:7" ht="12.95" customHeight="1" outlineLevel="1">
      <c r="C124" s="10"/>
      <c r="D124" s="10"/>
      <c r="E124" s="15"/>
      <c r="F124" s="13"/>
      <c r="G124" s="14"/>
    </row>
    <row r="125" spans="2:7" ht="12.95" customHeight="1" outlineLevel="1">
      <c r="B125" s="37" t="str">
        <f>HYPERLINK("http://galantphoto.ru/pictures_for_form/Rossoporpora/RP-DR701.jpg","увеличить")</f>
        <v>увеличить</v>
      </c>
      <c r="C125" s="10"/>
      <c r="D125" s="10"/>
      <c r="E125" s="15"/>
      <c r="F125" s="13"/>
      <c r="G125" s="14"/>
    </row>
    <row r="126" spans="2:7" ht="12.95" customHeight="1">
      <c r="B126" s="25" t="s">
        <v>43</v>
      </c>
      <c r="C126" s="25"/>
      <c r="D126" s="25"/>
      <c r="E126" s="25"/>
      <c r="F126" s="5"/>
      <c r="G126" s="5"/>
    </row>
    <row r="127" spans="2:7" ht="11.1" customHeight="1" outlineLevel="1">
      <c r="B127" s="32" t="s">
        <v>44</v>
      </c>
      <c r="C127" s="32"/>
      <c r="D127" s="18"/>
      <c r="E127" s="36" t="str">
        <f>HYPERLINK("https://www.galantholding.com/catalog/313/176901/","www.galantholding.ru")</f>
        <v>www.galantholding.ru</v>
      </c>
      <c r="F127" s="33"/>
      <c r="G127" s="33"/>
    </row>
    <row r="128" spans="2:7" ht="11.1" customHeight="1" outlineLevel="1">
      <c r="B128" s="29" t="s">
        <v>45</v>
      </c>
      <c r="C128" s="29"/>
      <c r="D128" s="29"/>
      <c r="E128" s="29"/>
      <c r="F128" s="9"/>
      <c r="G128" s="9"/>
    </row>
    <row r="129" spans="2:7" ht="12.95" customHeight="1" outlineLevel="1">
      <c r="C129" s="10" t="s">
        <v>17</v>
      </c>
      <c r="D129" s="11">
        <v>8301010022702</v>
      </c>
      <c r="E129" s="12">
        <v>405.2</v>
      </c>
      <c r="F129" s="13"/>
      <c r="G129" s="14">
        <f>F129*E129</f>
        <v>0</v>
      </c>
    </row>
    <row r="130" spans="2:7" ht="12.95" customHeight="1" outlineLevel="1">
      <c r="C130" s="10" t="s">
        <v>40</v>
      </c>
      <c r="D130" s="11">
        <v>8301010022719</v>
      </c>
      <c r="E130" s="12">
        <v>405.2</v>
      </c>
      <c r="F130" s="13"/>
      <c r="G130" s="14">
        <f>F130*E130</f>
        <v>0</v>
      </c>
    </row>
    <row r="131" spans="2:7" ht="12.95" customHeight="1" outlineLevel="1">
      <c r="C131" s="10" t="s">
        <v>46</v>
      </c>
      <c r="D131" s="11">
        <v>8301010022726</v>
      </c>
      <c r="E131" s="12">
        <v>405.2</v>
      </c>
      <c r="F131" s="13"/>
      <c r="G131" s="14">
        <f>F131*E131</f>
        <v>0</v>
      </c>
    </row>
    <row r="132" spans="2:7" ht="12.95" customHeight="1" outlineLevel="1">
      <c r="C132" s="10" t="s">
        <v>47</v>
      </c>
      <c r="D132" s="11">
        <v>8301010022733</v>
      </c>
      <c r="E132" s="12">
        <v>405.2</v>
      </c>
      <c r="F132" s="13"/>
      <c r="G132" s="14">
        <f>F132*E132</f>
        <v>0</v>
      </c>
    </row>
    <row r="133" spans="2:7" ht="12.95" customHeight="1" outlineLevel="1">
      <c r="C133" s="10" t="s">
        <v>21</v>
      </c>
      <c r="D133" s="11">
        <v>8301010022856</v>
      </c>
      <c r="E133" s="12">
        <v>405.2</v>
      </c>
      <c r="F133" s="13"/>
      <c r="G133" s="14">
        <f>F133*E133</f>
        <v>0</v>
      </c>
    </row>
    <row r="134" spans="2:7" ht="12.95" customHeight="1" outlineLevel="1">
      <c r="C134" s="10" t="s">
        <v>41</v>
      </c>
      <c r="D134" s="11">
        <v>8301010022863</v>
      </c>
      <c r="E134" s="12">
        <v>405.2</v>
      </c>
      <c r="F134" s="13"/>
      <c r="G134" s="14">
        <f>F134*E134</f>
        <v>0</v>
      </c>
    </row>
    <row r="135" spans="2:7" ht="12.95" customHeight="1" outlineLevel="1">
      <c r="C135" s="10" t="s">
        <v>48</v>
      </c>
      <c r="D135" s="11">
        <v>8301010022870</v>
      </c>
      <c r="E135" s="12">
        <v>405.2</v>
      </c>
      <c r="F135" s="13"/>
      <c r="G135" s="14">
        <f>F135*E135</f>
        <v>0</v>
      </c>
    </row>
    <row r="136" spans="2:7" ht="12.95" customHeight="1" outlineLevel="1">
      <c r="C136" s="10" t="s">
        <v>49</v>
      </c>
      <c r="D136" s="11">
        <v>8301010022887</v>
      </c>
      <c r="E136" s="12">
        <v>405.2</v>
      </c>
      <c r="F136" s="13"/>
      <c r="G136" s="14">
        <f>F136*E136</f>
        <v>0</v>
      </c>
    </row>
    <row r="137" spans="2:7" ht="12.95" customHeight="1" outlineLevel="1">
      <c r="C137" s="10"/>
      <c r="D137" s="10"/>
      <c r="E137" s="15"/>
      <c r="F137" s="13"/>
      <c r="G137" s="14"/>
    </row>
    <row r="138" spans="2:7" ht="12.95" customHeight="1" outlineLevel="1">
      <c r="C138" s="10"/>
      <c r="D138" s="10"/>
      <c r="E138" s="15"/>
      <c r="F138" s="13"/>
      <c r="G138" s="14"/>
    </row>
    <row r="139" spans="2:7" ht="12.95" customHeight="1" outlineLevel="1">
      <c r="C139" s="10"/>
      <c r="D139" s="10"/>
      <c r="E139" s="15"/>
      <c r="F139" s="13"/>
      <c r="G139" s="14"/>
    </row>
    <row r="140" spans="2:7" ht="12.95" customHeight="1" outlineLevel="1">
      <c r="B140" s="37" t="str">
        <f>HYPERLINK("http://galantphoto.ru/pictures_for_form/Rossoporpora/RP-7020.jpg","увеличить")</f>
        <v>увеличить</v>
      </c>
      <c r="C140" s="10"/>
      <c r="D140" s="10"/>
      <c r="E140" s="15"/>
      <c r="F140" s="13"/>
      <c r="G140" s="14"/>
    </row>
    <row r="141" spans="2:7" ht="11.1" customHeight="1" outlineLevel="1">
      <c r="B141" s="32" t="s">
        <v>50</v>
      </c>
      <c r="C141" s="32"/>
      <c r="D141" s="18"/>
      <c r="E141" s="36" t="str">
        <f>HYPERLINK("https://www.galantholding.com/catalog/313/176902/","www.galantholding.ru")</f>
        <v>www.galantholding.ru</v>
      </c>
      <c r="F141" s="33"/>
      <c r="G141" s="33"/>
    </row>
    <row r="142" spans="2:7" ht="11.1" customHeight="1" outlineLevel="1">
      <c r="B142" s="29" t="s">
        <v>13</v>
      </c>
      <c r="C142" s="29"/>
      <c r="D142" s="29"/>
      <c r="E142" s="29"/>
      <c r="F142" s="9"/>
      <c r="G142" s="9"/>
    </row>
    <row r="143" spans="2:7" ht="12.95" customHeight="1" outlineLevel="1">
      <c r="C143" s="10" t="s">
        <v>40</v>
      </c>
      <c r="D143" s="11">
        <v>8301010012703</v>
      </c>
      <c r="E143" s="12">
        <v>529.4</v>
      </c>
      <c r="F143" s="13"/>
      <c r="G143" s="14">
        <f>F143*E143</f>
        <v>0</v>
      </c>
    </row>
    <row r="144" spans="2:7" ht="12.95" customHeight="1" outlineLevel="1">
      <c r="C144" s="10" t="s">
        <v>46</v>
      </c>
      <c r="D144" s="11">
        <v>8301010012710</v>
      </c>
      <c r="E144" s="12">
        <v>529.4</v>
      </c>
      <c r="F144" s="13"/>
      <c r="G144" s="14">
        <f>F144*E144</f>
        <v>0</v>
      </c>
    </row>
    <row r="145" spans="2:7" ht="12.95" customHeight="1" outlineLevel="1">
      <c r="C145" s="10" t="s">
        <v>47</v>
      </c>
      <c r="D145" s="11">
        <v>8301010012727</v>
      </c>
      <c r="E145" s="12">
        <v>529.4</v>
      </c>
      <c r="F145" s="13"/>
      <c r="G145" s="14">
        <f>F145*E145</f>
        <v>0</v>
      </c>
    </row>
    <row r="146" spans="2:7" ht="12.95" customHeight="1" outlineLevel="1">
      <c r="C146" s="10" t="s">
        <v>51</v>
      </c>
      <c r="D146" s="11">
        <v>8301010012734</v>
      </c>
      <c r="E146" s="12">
        <v>529.4</v>
      </c>
      <c r="F146" s="13"/>
      <c r="G146" s="14">
        <f>F146*E146</f>
        <v>0</v>
      </c>
    </row>
    <row r="147" spans="2:7" ht="12.95" customHeight="1" outlineLevel="1">
      <c r="C147" s="10" t="s">
        <v>41</v>
      </c>
      <c r="D147" s="11">
        <v>8301010013151</v>
      </c>
      <c r="E147" s="12">
        <v>529.4</v>
      </c>
      <c r="F147" s="13"/>
      <c r="G147" s="14">
        <f>F147*E147</f>
        <v>0</v>
      </c>
    </row>
    <row r="148" spans="2:7" ht="12.95" customHeight="1" outlineLevel="1">
      <c r="C148" s="10" t="s">
        <v>48</v>
      </c>
      <c r="D148" s="11">
        <v>8301010013168</v>
      </c>
      <c r="E148" s="12">
        <v>529.4</v>
      </c>
      <c r="F148" s="13"/>
      <c r="G148" s="14">
        <f>F148*E148</f>
        <v>0</v>
      </c>
    </row>
    <row r="149" spans="2:7" ht="12.95" customHeight="1" outlineLevel="1">
      <c r="C149" s="10" t="s">
        <v>49</v>
      </c>
      <c r="D149" s="11">
        <v>8301010013175</v>
      </c>
      <c r="E149" s="12">
        <v>529.4</v>
      </c>
      <c r="F149" s="13"/>
      <c r="G149" s="14">
        <f>F149*E149</f>
        <v>0</v>
      </c>
    </row>
    <row r="150" spans="2:7" ht="12.95" customHeight="1" outlineLevel="1">
      <c r="C150" s="10" t="s">
        <v>52</v>
      </c>
      <c r="D150" s="11">
        <v>8301010013182</v>
      </c>
      <c r="E150" s="12">
        <v>529.4</v>
      </c>
      <c r="F150" s="13"/>
      <c r="G150" s="14">
        <f>F150*E150</f>
        <v>0</v>
      </c>
    </row>
    <row r="151" spans="2:7" ht="12.95" customHeight="1" outlineLevel="1">
      <c r="C151" s="10"/>
      <c r="D151" s="10"/>
      <c r="E151" s="15"/>
      <c r="F151" s="13"/>
      <c r="G151" s="14"/>
    </row>
    <row r="152" spans="2:7" ht="12.95" customHeight="1" outlineLevel="1">
      <c r="C152" s="10"/>
      <c r="D152" s="10"/>
      <c r="E152" s="15"/>
      <c r="F152" s="13"/>
      <c r="G152" s="14"/>
    </row>
    <row r="153" spans="2:7" ht="12.95" customHeight="1" outlineLevel="1">
      <c r="C153" s="10"/>
      <c r="D153" s="10"/>
      <c r="E153" s="15"/>
      <c r="F153" s="13"/>
      <c r="G153" s="14"/>
    </row>
    <row r="154" spans="2:7" ht="12.95" customHeight="1" outlineLevel="1">
      <c r="B154" s="37" t="str">
        <f>HYPERLINK("http://galantphoto.ru/pictures_for_form/Rossoporpora/RP-CU003.jpg","увеличить")</f>
        <v>увеличить</v>
      </c>
      <c r="C154" s="10"/>
      <c r="D154" s="10"/>
      <c r="E154" s="15"/>
      <c r="F154" s="13"/>
      <c r="G154" s="14"/>
    </row>
    <row r="155" spans="2:7" ht="11.1" customHeight="1" outlineLevel="1">
      <c r="B155" s="32" t="s">
        <v>53</v>
      </c>
      <c r="C155" s="32"/>
      <c r="D155" s="18"/>
      <c r="E155" s="36" t="str">
        <f>HYPERLINK("https://www.galantholding.com/catalog/314/176937/","www.galantholding.ru")</f>
        <v>www.galantholding.ru</v>
      </c>
      <c r="F155" s="33"/>
      <c r="G155" s="33"/>
    </row>
    <row r="156" spans="2:7" ht="11.1" customHeight="1" outlineLevel="1">
      <c r="B156" s="29" t="s">
        <v>13</v>
      </c>
      <c r="C156" s="29"/>
      <c r="D156" s="29"/>
      <c r="E156" s="29"/>
      <c r="F156" s="9"/>
      <c r="G156" s="9"/>
    </row>
    <row r="157" spans="2:7" ht="12.95" customHeight="1" outlineLevel="1">
      <c r="C157" s="10" t="s">
        <v>40</v>
      </c>
      <c r="D157" s="11">
        <v>8301010010006</v>
      </c>
      <c r="E157" s="12">
        <v>533.70000000000005</v>
      </c>
      <c r="F157" s="13"/>
      <c r="G157" s="14">
        <f>F157*E157</f>
        <v>0</v>
      </c>
    </row>
    <row r="158" spans="2:7" ht="12.95" customHeight="1" outlineLevel="1">
      <c r="C158" s="10" t="s">
        <v>46</v>
      </c>
      <c r="D158" s="11">
        <v>8301010010013</v>
      </c>
      <c r="E158" s="12">
        <v>533.70000000000005</v>
      </c>
      <c r="F158" s="13"/>
      <c r="G158" s="14">
        <f>F158*E158</f>
        <v>0</v>
      </c>
    </row>
    <row r="159" spans="2:7" ht="12.95" customHeight="1" outlineLevel="1">
      <c r="C159" s="10" t="s">
        <v>47</v>
      </c>
      <c r="D159" s="11">
        <v>8301010010020</v>
      </c>
      <c r="E159" s="12">
        <v>533.70000000000005</v>
      </c>
      <c r="F159" s="13"/>
      <c r="G159" s="14">
        <f>F159*E159</f>
        <v>0</v>
      </c>
    </row>
    <row r="160" spans="2:7" ht="12.95" customHeight="1" outlineLevel="1">
      <c r="C160" s="10" t="s">
        <v>51</v>
      </c>
      <c r="D160" s="11">
        <v>8301010010037</v>
      </c>
      <c r="E160" s="12">
        <v>533.70000000000005</v>
      </c>
      <c r="F160" s="13"/>
      <c r="G160" s="14">
        <f>F160*E160</f>
        <v>0</v>
      </c>
    </row>
    <row r="161" spans="2:7" ht="12.95" customHeight="1" outlineLevel="1">
      <c r="C161" s="10" t="s">
        <v>54</v>
      </c>
      <c r="D161" s="11">
        <v>8301010923917</v>
      </c>
      <c r="E161" s="12">
        <v>533.70000000000005</v>
      </c>
      <c r="F161" s="13"/>
      <c r="G161" s="14">
        <f>F161*E161</f>
        <v>0</v>
      </c>
    </row>
    <row r="162" spans="2:7" ht="12.95" customHeight="1" outlineLevel="1">
      <c r="C162" s="10" t="s">
        <v>55</v>
      </c>
      <c r="D162" s="11">
        <v>8301010923955</v>
      </c>
      <c r="E162" s="12">
        <v>533.70000000000005</v>
      </c>
      <c r="F162" s="13"/>
      <c r="G162" s="14">
        <f>F162*E162</f>
        <v>0</v>
      </c>
    </row>
    <row r="163" spans="2:7" ht="12.95" customHeight="1" outlineLevel="1">
      <c r="C163" s="10" t="s">
        <v>56</v>
      </c>
      <c r="D163" s="11">
        <v>8301010923948</v>
      </c>
      <c r="E163" s="12">
        <v>533.70000000000005</v>
      </c>
      <c r="F163" s="13"/>
      <c r="G163" s="14">
        <f>F163*E163</f>
        <v>0</v>
      </c>
    </row>
    <row r="164" spans="2:7" ht="12.95" customHeight="1" outlineLevel="1">
      <c r="C164" s="10" t="s">
        <v>57</v>
      </c>
      <c r="D164" s="11">
        <v>8301010923931</v>
      </c>
      <c r="E164" s="12">
        <v>533.70000000000005</v>
      </c>
      <c r="F164" s="13"/>
      <c r="G164" s="14">
        <f>F164*E164</f>
        <v>0</v>
      </c>
    </row>
    <row r="165" spans="2:7" ht="12.95" customHeight="1" outlineLevel="1">
      <c r="C165" s="10" t="s">
        <v>58</v>
      </c>
      <c r="D165" s="11">
        <v>8301010923795</v>
      </c>
      <c r="E165" s="12">
        <v>533.70000000000005</v>
      </c>
      <c r="F165" s="13"/>
      <c r="G165" s="14">
        <f>F165*E165</f>
        <v>0</v>
      </c>
    </row>
    <row r="166" spans="2:7" ht="12.95" customHeight="1" outlineLevel="1">
      <c r="C166" s="10" t="s">
        <v>59</v>
      </c>
      <c r="D166" s="11">
        <v>8301010923788</v>
      </c>
      <c r="E166" s="12">
        <v>533.70000000000005</v>
      </c>
      <c r="F166" s="13"/>
      <c r="G166" s="14">
        <f>F166*E166</f>
        <v>0</v>
      </c>
    </row>
    <row r="167" spans="2:7" ht="12.95" customHeight="1" outlineLevel="1">
      <c r="C167" s="10" t="s">
        <v>60</v>
      </c>
      <c r="D167" s="11">
        <v>8301010923771</v>
      </c>
      <c r="E167" s="12">
        <v>533.70000000000005</v>
      </c>
      <c r="F167" s="13"/>
      <c r="G167" s="14">
        <f>F167*E167</f>
        <v>0</v>
      </c>
    </row>
    <row r="168" spans="2:7" ht="12.95" customHeight="1" outlineLevel="1">
      <c r="B168" s="37" t="str">
        <f>HYPERLINK("http://galantphoto.ru/pictures_for_form/Rossoporpora/RP-MU001.jpg","увеличить")</f>
        <v>увеличить</v>
      </c>
      <c r="C168" s="10" t="s">
        <v>61</v>
      </c>
      <c r="D168" s="11">
        <v>8301010923764</v>
      </c>
      <c r="E168" s="12">
        <v>533.70000000000005</v>
      </c>
      <c r="F168" s="13"/>
      <c r="G168" s="14">
        <f>F168*E168</f>
        <v>0</v>
      </c>
    </row>
    <row r="169" spans="2:7" ht="12.95" customHeight="1" outlineLevel="1">
      <c r="C169" s="10" t="s">
        <v>41</v>
      </c>
      <c r="D169" s="11">
        <v>8301010010457</v>
      </c>
      <c r="E169" s="12">
        <v>533.70000000000005</v>
      </c>
      <c r="F169" s="13"/>
      <c r="G169" s="14">
        <f>F169*E169</f>
        <v>0</v>
      </c>
    </row>
    <row r="170" spans="2:7" ht="12.95" customHeight="1" outlineLevel="1">
      <c r="C170" s="10" t="s">
        <v>48</v>
      </c>
      <c r="D170" s="11">
        <v>8301010010464</v>
      </c>
      <c r="E170" s="12">
        <v>533.70000000000005</v>
      </c>
      <c r="F170" s="13"/>
      <c r="G170" s="14">
        <f>F170*E170</f>
        <v>0</v>
      </c>
    </row>
    <row r="171" spans="2:7" ht="12.95" customHeight="1" outlineLevel="1">
      <c r="C171" s="10" t="s">
        <v>49</v>
      </c>
      <c r="D171" s="11">
        <v>8301010010471</v>
      </c>
      <c r="E171" s="12">
        <v>533.70000000000005</v>
      </c>
      <c r="F171" s="13"/>
      <c r="G171" s="14">
        <f>F171*E171</f>
        <v>0</v>
      </c>
    </row>
    <row r="172" spans="2:7" ht="12.95" customHeight="1" outlineLevel="1">
      <c r="C172" s="10" t="s">
        <v>52</v>
      </c>
      <c r="D172" s="11">
        <v>8301010010488</v>
      </c>
      <c r="E172" s="12">
        <v>533.70000000000005</v>
      </c>
      <c r="F172" s="13"/>
      <c r="G172" s="14">
        <f>F172*E172</f>
        <v>0</v>
      </c>
    </row>
    <row r="173" spans="2:7" ht="11.1" customHeight="1" outlineLevel="1">
      <c r="B173" s="32" t="s">
        <v>62</v>
      </c>
      <c r="C173" s="32"/>
      <c r="D173" s="18"/>
      <c r="E173" s="36" t="str">
        <f>HYPERLINK("https://www.galantholding.com/catalog/314/176938/","www.galantholding.ru")</f>
        <v>www.galantholding.ru</v>
      </c>
      <c r="F173" s="33"/>
      <c r="G173" s="33"/>
    </row>
    <row r="174" spans="2:7" ht="11.1" customHeight="1" outlineLevel="1">
      <c r="B174" s="29" t="s">
        <v>13</v>
      </c>
      <c r="C174" s="29"/>
      <c r="D174" s="29"/>
      <c r="E174" s="29"/>
      <c r="F174" s="9"/>
      <c r="G174" s="9"/>
    </row>
    <row r="175" spans="2:7" ht="12.95" customHeight="1" outlineLevel="1">
      <c r="C175" s="10" t="s">
        <v>40</v>
      </c>
      <c r="D175" s="11">
        <v>8301010010754</v>
      </c>
      <c r="E175" s="12">
        <v>533.70000000000005</v>
      </c>
      <c r="F175" s="13"/>
      <c r="G175" s="14">
        <f>F175*E175</f>
        <v>0</v>
      </c>
    </row>
    <row r="176" spans="2:7" ht="12.95" customHeight="1" outlineLevel="1">
      <c r="C176" s="10" t="s">
        <v>46</v>
      </c>
      <c r="D176" s="11">
        <v>8301010010761</v>
      </c>
      <c r="E176" s="12">
        <v>533.70000000000005</v>
      </c>
      <c r="F176" s="13"/>
      <c r="G176" s="14">
        <f>F176*E176</f>
        <v>0</v>
      </c>
    </row>
    <row r="177" spans="2:7" ht="12.95" customHeight="1" outlineLevel="1">
      <c r="C177" s="10" t="s">
        <v>47</v>
      </c>
      <c r="D177" s="11">
        <v>8301010010778</v>
      </c>
      <c r="E177" s="12">
        <v>533.70000000000005</v>
      </c>
      <c r="F177" s="13"/>
      <c r="G177" s="14">
        <f>F177*E177</f>
        <v>0</v>
      </c>
    </row>
    <row r="178" spans="2:7" ht="12.95" customHeight="1" outlineLevel="1">
      <c r="C178" s="10" t="s">
        <v>51</v>
      </c>
      <c r="D178" s="11">
        <v>8301010010785</v>
      </c>
      <c r="E178" s="12">
        <v>533.70000000000005</v>
      </c>
      <c r="F178" s="13"/>
      <c r="G178" s="14">
        <f>F178*E178</f>
        <v>0</v>
      </c>
    </row>
    <row r="179" spans="2:7" ht="12.95" customHeight="1" outlineLevel="1">
      <c r="C179" s="10" t="s">
        <v>54</v>
      </c>
      <c r="D179" s="11">
        <v>8301010976418</v>
      </c>
      <c r="E179" s="12">
        <v>533.70000000000005</v>
      </c>
      <c r="F179" s="13"/>
      <c r="G179" s="14">
        <f>F179*E179</f>
        <v>0</v>
      </c>
    </row>
    <row r="180" spans="2:7" ht="12.95" customHeight="1" outlineLevel="1">
      <c r="C180" s="10" t="s">
        <v>55</v>
      </c>
      <c r="D180" s="11">
        <v>8301010976456</v>
      </c>
      <c r="E180" s="12">
        <v>533.70000000000005</v>
      </c>
      <c r="F180" s="13"/>
      <c r="G180" s="14">
        <f>F180*E180</f>
        <v>0</v>
      </c>
    </row>
    <row r="181" spans="2:7" ht="12.95" customHeight="1" outlineLevel="1">
      <c r="C181" s="10" t="s">
        <v>56</v>
      </c>
      <c r="D181" s="11">
        <v>8301010976449</v>
      </c>
      <c r="E181" s="12">
        <v>533.70000000000005</v>
      </c>
      <c r="F181" s="13"/>
      <c r="G181" s="14">
        <f>F181*E181</f>
        <v>0</v>
      </c>
    </row>
    <row r="182" spans="2:7" ht="12.95" customHeight="1" outlineLevel="1">
      <c r="C182" s="10" t="s">
        <v>57</v>
      </c>
      <c r="D182" s="11">
        <v>8301010976432</v>
      </c>
      <c r="E182" s="12">
        <v>533.70000000000005</v>
      </c>
      <c r="F182" s="13"/>
      <c r="G182" s="14">
        <f>F182*E182</f>
        <v>0</v>
      </c>
    </row>
    <row r="183" spans="2:7" ht="12.95" customHeight="1" outlineLevel="1">
      <c r="C183" s="10" t="s">
        <v>58</v>
      </c>
      <c r="D183" s="11">
        <v>8301010976296</v>
      </c>
      <c r="E183" s="12">
        <v>533.70000000000005</v>
      </c>
      <c r="F183" s="13"/>
      <c r="G183" s="14">
        <f>F183*E183</f>
        <v>0</v>
      </c>
    </row>
    <row r="184" spans="2:7" ht="12.95" customHeight="1" outlineLevel="1">
      <c r="C184" s="10" t="s">
        <v>59</v>
      </c>
      <c r="D184" s="11">
        <v>8301010976289</v>
      </c>
      <c r="E184" s="12">
        <v>533.70000000000005</v>
      </c>
      <c r="F184" s="13"/>
      <c r="G184" s="14">
        <f>F184*E184</f>
        <v>0</v>
      </c>
    </row>
    <row r="185" spans="2:7" ht="12.95" customHeight="1" outlineLevel="1">
      <c r="C185" s="10" t="s">
        <v>60</v>
      </c>
      <c r="D185" s="11">
        <v>8301010976272</v>
      </c>
      <c r="E185" s="12">
        <v>533.70000000000005</v>
      </c>
      <c r="F185" s="13"/>
      <c r="G185" s="14">
        <f>F185*E185</f>
        <v>0</v>
      </c>
    </row>
    <row r="186" spans="2:7" ht="12.95" customHeight="1" outlineLevel="1">
      <c r="B186" s="37" t="str">
        <f>HYPERLINK("http://galantphoto.ru/pictures_for_form/Rossoporpora/RP-MU002.jpg","увеличить")</f>
        <v>увеличить</v>
      </c>
      <c r="C186" s="10" t="s">
        <v>61</v>
      </c>
      <c r="D186" s="11">
        <v>8301010976265</v>
      </c>
      <c r="E186" s="12">
        <v>533.70000000000005</v>
      </c>
      <c r="F186" s="13"/>
      <c r="G186" s="14">
        <f>F186*E186</f>
        <v>0</v>
      </c>
    </row>
    <row r="187" spans="2:7" ht="12.95" customHeight="1" outlineLevel="1">
      <c r="C187" s="10" t="s">
        <v>41</v>
      </c>
      <c r="D187" s="11">
        <v>8301010011201</v>
      </c>
      <c r="E187" s="12">
        <v>533.70000000000005</v>
      </c>
      <c r="F187" s="13"/>
      <c r="G187" s="14">
        <f>F187*E187</f>
        <v>0</v>
      </c>
    </row>
    <row r="188" spans="2:7" ht="12.95" customHeight="1" outlineLevel="1">
      <c r="C188" s="10" t="s">
        <v>48</v>
      </c>
      <c r="D188" s="11">
        <v>8301010011218</v>
      </c>
      <c r="E188" s="12">
        <v>533.70000000000005</v>
      </c>
      <c r="F188" s="13"/>
      <c r="G188" s="14">
        <f>F188*E188</f>
        <v>0</v>
      </c>
    </row>
    <row r="189" spans="2:7" ht="12.95" customHeight="1" outlineLevel="1">
      <c r="C189" s="10" t="s">
        <v>49</v>
      </c>
      <c r="D189" s="11">
        <v>8301010011225</v>
      </c>
      <c r="E189" s="12">
        <v>533.70000000000005</v>
      </c>
      <c r="F189" s="13"/>
      <c r="G189" s="14">
        <f>F189*E189</f>
        <v>0</v>
      </c>
    </row>
    <row r="190" spans="2:7" ht="12.95" customHeight="1" outlineLevel="1">
      <c r="C190" s="10" t="s">
        <v>52</v>
      </c>
      <c r="D190" s="11">
        <v>8301010011232</v>
      </c>
      <c r="E190" s="12">
        <v>533.70000000000005</v>
      </c>
      <c r="F190" s="13"/>
      <c r="G190" s="14">
        <f>F190*E190</f>
        <v>0</v>
      </c>
    </row>
    <row r="191" spans="2:7" ht="12.95" customHeight="1">
      <c r="B191" s="25" t="s">
        <v>63</v>
      </c>
      <c r="C191" s="25"/>
      <c r="D191" s="25"/>
      <c r="E191" s="25"/>
      <c r="F191" s="5"/>
      <c r="G191" s="5"/>
    </row>
    <row r="192" spans="2:7" ht="11.1" customHeight="1" outlineLevel="1">
      <c r="B192" s="16" t="s">
        <v>24</v>
      </c>
      <c r="C192" s="16"/>
      <c r="D192" s="16"/>
      <c r="E192" s="16"/>
      <c r="F192" s="16"/>
      <c r="G192" s="16"/>
    </row>
    <row r="193" spans="2:7" ht="11.1" customHeight="1" outlineLevel="2">
      <c r="B193" s="30" t="s">
        <v>64</v>
      </c>
      <c r="C193" s="30"/>
      <c r="D193" s="17"/>
      <c r="E193" s="35" t="str">
        <f>HYPERLINK("https://www.galantholding.com/catalog/303/176906/","www.galantholding.ru")</f>
        <v>www.galantholding.ru</v>
      </c>
      <c r="F193" s="31"/>
      <c r="G193" s="31"/>
    </row>
    <row r="194" spans="2:7" ht="11.1" customHeight="1" outlineLevel="2">
      <c r="B194" s="29" t="s">
        <v>13</v>
      </c>
      <c r="C194" s="29"/>
      <c r="D194" s="29"/>
      <c r="E194" s="29"/>
      <c r="F194" s="9"/>
      <c r="G194" s="9"/>
    </row>
    <row r="195" spans="2:7" ht="12.95" customHeight="1" outlineLevel="2">
      <c r="C195" s="10" t="s">
        <v>65</v>
      </c>
      <c r="D195" s="11">
        <v>8055499029850</v>
      </c>
      <c r="E195" s="12">
        <v>297.10000000000002</v>
      </c>
      <c r="F195" s="13"/>
      <c r="G195" s="14">
        <f>F195*E195</f>
        <v>0</v>
      </c>
    </row>
    <row r="196" spans="2:7" ht="12.95" customHeight="1" outlineLevel="2">
      <c r="C196" s="10" t="s">
        <v>66</v>
      </c>
      <c r="D196" s="11">
        <v>8055499029881</v>
      </c>
      <c r="E196" s="12">
        <v>297.10000000000002</v>
      </c>
      <c r="F196" s="13"/>
      <c r="G196" s="14">
        <f>F196*E196</f>
        <v>0</v>
      </c>
    </row>
    <row r="197" spans="2:7" ht="12.95" customHeight="1" outlineLevel="2">
      <c r="C197" s="10" t="s">
        <v>67</v>
      </c>
      <c r="D197" s="11">
        <v>8055499029911</v>
      </c>
      <c r="E197" s="12">
        <v>297.10000000000002</v>
      </c>
      <c r="F197" s="13"/>
      <c r="G197" s="14">
        <f>F197*E197</f>
        <v>0</v>
      </c>
    </row>
    <row r="198" spans="2:7" ht="12.95" customHeight="1" outlineLevel="2">
      <c r="C198" s="10" t="s">
        <v>68</v>
      </c>
      <c r="D198" s="11">
        <v>8055499029942</v>
      </c>
      <c r="E198" s="12">
        <v>297.10000000000002</v>
      </c>
      <c r="F198" s="13"/>
      <c r="G198" s="14">
        <f>F198*E198</f>
        <v>0</v>
      </c>
    </row>
    <row r="199" spans="2:7" ht="12.95" customHeight="1" outlineLevel="2">
      <c r="C199" s="10" t="s">
        <v>18</v>
      </c>
      <c r="D199" s="11">
        <v>8055499029706</v>
      </c>
      <c r="E199" s="12">
        <v>297.10000000000002</v>
      </c>
      <c r="F199" s="13"/>
      <c r="G199" s="14">
        <f>F199*E199</f>
        <v>0</v>
      </c>
    </row>
    <row r="200" spans="2:7" ht="12.95" customHeight="1" outlineLevel="2">
      <c r="C200" s="10" t="s">
        <v>19</v>
      </c>
      <c r="D200" s="11">
        <v>8055499029737</v>
      </c>
      <c r="E200" s="12">
        <v>297.10000000000002</v>
      </c>
      <c r="F200" s="13"/>
      <c r="G200" s="14">
        <f>F200*E200</f>
        <v>0</v>
      </c>
    </row>
    <row r="201" spans="2:7" ht="12.95" customHeight="1" outlineLevel="2">
      <c r="C201" s="10" t="s">
        <v>20</v>
      </c>
      <c r="D201" s="11">
        <v>8055499029768</v>
      </c>
      <c r="E201" s="12">
        <v>297.10000000000002</v>
      </c>
      <c r="F201" s="13"/>
      <c r="G201" s="14">
        <f>F201*E201</f>
        <v>0</v>
      </c>
    </row>
    <row r="202" spans="2:7" ht="12.95" customHeight="1" outlineLevel="2">
      <c r="C202" s="10" t="s">
        <v>21</v>
      </c>
      <c r="D202" s="11">
        <v>8055499029799</v>
      </c>
      <c r="E202" s="12">
        <v>297.10000000000002</v>
      </c>
      <c r="F202" s="13"/>
      <c r="G202" s="14">
        <f>F202*E202</f>
        <v>0</v>
      </c>
    </row>
    <row r="203" spans="2:7" ht="12.95" customHeight="1" outlineLevel="2">
      <c r="C203" s="10"/>
      <c r="D203" s="10"/>
      <c r="E203" s="15"/>
      <c r="F203" s="13"/>
      <c r="G203" s="14"/>
    </row>
    <row r="204" spans="2:7" ht="12.95" customHeight="1" outlineLevel="2">
      <c r="C204" s="10"/>
      <c r="D204" s="10"/>
      <c r="E204" s="15"/>
      <c r="F204" s="13"/>
      <c r="G204" s="14"/>
    </row>
    <row r="205" spans="2:7" ht="12.95" customHeight="1" outlineLevel="2">
      <c r="C205" s="10"/>
      <c r="D205" s="10"/>
      <c r="E205" s="15"/>
      <c r="F205" s="13"/>
      <c r="G205" s="14"/>
    </row>
    <row r="206" spans="2:7" ht="12.95" customHeight="1" outlineLevel="2">
      <c r="B206" s="37" t="str">
        <f>HYPERLINK("http://galantphoto.ru/pictures_for_form/Rossoporpora/RP-D1754.jpg","увеличить")</f>
        <v>увеличить</v>
      </c>
      <c r="C206" s="10"/>
      <c r="D206" s="10"/>
      <c r="E206" s="15"/>
      <c r="F206" s="13"/>
      <c r="G206" s="14"/>
    </row>
    <row r="207" spans="2:7" ht="11.1" customHeight="1" outlineLevel="2">
      <c r="B207" s="30" t="s">
        <v>69</v>
      </c>
      <c r="C207" s="30"/>
      <c r="D207" s="17"/>
      <c r="E207" s="35" t="str">
        <f>HYPERLINK("https://www.galantholding.com/catalog/307/176909/","www.galantholding.ru")</f>
        <v>www.galantholding.ru</v>
      </c>
      <c r="F207" s="31"/>
      <c r="G207" s="31"/>
    </row>
    <row r="208" spans="2:7" ht="11.1" customHeight="1" outlineLevel="2">
      <c r="B208" s="29" t="s">
        <v>13</v>
      </c>
      <c r="C208" s="29"/>
      <c r="D208" s="29"/>
      <c r="E208" s="29"/>
      <c r="F208" s="9"/>
      <c r="G208" s="9"/>
    </row>
    <row r="209" spans="2:7" ht="12.95" customHeight="1" outlineLevel="2">
      <c r="C209" s="10" t="s">
        <v>70</v>
      </c>
      <c r="D209" s="11">
        <v>8301010098868</v>
      </c>
      <c r="E209" s="12">
        <v>249.8</v>
      </c>
      <c r="F209" s="13"/>
      <c r="G209" s="14">
        <f>F209*E209</f>
        <v>0</v>
      </c>
    </row>
    <row r="210" spans="2:7" ht="12.95" customHeight="1" outlineLevel="2">
      <c r="C210" s="10" t="s">
        <v>34</v>
      </c>
      <c r="D210" s="11">
        <v>8301010099353</v>
      </c>
      <c r="E210" s="12">
        <v>249.8</v>
      </c>
      <c r="F210" s="13"/>
      <c r="G210" s="14">
        <f>F210*E210</f>
        <v>0</v>
      </c>
    </row>
    <row r="211" spans="2:7" ht="12.95" customHeight="1" outlineLevel="2">
      <c r="C211" s="10" t="s">
        <v>35</v>
      </c>
      <c r="D211" s="11">
        <v>8301010099360</v>
      </c>
      <c r="E211" s="12">
        <v>249.8</v>
      </c>
      <c r="F211" s="13"/>
      <c r="G211" s="14">
        <f>F211*E211</f>
        <v>0</v>
      </c>
    </row>
    <row r="212" spans="2:7" ht="12.95" customHeight="1" outlineLevel="2">
      <c r="C212" s="10" t="s">
        <v>36</v>
      </c>
      <c r="D212" s="11">
        <v>8301010099452</v>
      </c>
      <c r="E212" s="12">
        <v>249.8</v>
      </c>
      <c r="F212" s="13"/>
      <c r="G212" s="14">
        <f>F212*E212</f>
        <v>0</v>
      </c>
    </row>
    <row r="213" spans="2:7" ht="12.95" customHeight="1" outlineLevel="2">
      <c r="C213" s="10" t="s">
        <v>71</v>
      </c>
      <c r="D213" s="11">
        <v>8301010434413</v>
      </c>
      <c r="E213" s="12">
        <v>249.8</v>
      </c>
      <c r="F213" s="13"/>
      <c r="G213" s="14">
        <f>F213*E213</f>
        <v>0</v>
      </c>
    </row>
    <row r="214" spans="2:7" ht="12.95" customHeight="1" outlineLevel="2">
      <c r="C214" s="10" t="s">
        <v>29</v>
      </c>
      <c r="D214" s="11">
        <v>8301010434437</v>
      </c>
      <c r="E214" s="12">
        <v>249.8</v>
      </c>
      <c r="F214" s="13"/>
      <c r="G214" s="14">
        <f>F214*E214</f>
        <v>0</v>
      </c>
    </row>
    <row r="215" spans="2:7" ht="12.95" customHeight="1" outlineLevel="2">
      <c r="C215" s="10" t="s">
        <v>30</v>
      </c>
      <c r="D215" s="11">
        <v>8301010434451</v>
      </c>
      <c r="E215" s="12">
        <v>249.8</v>
      </c>
      <c r="F215" s="13"/>
      <c r="G215" s="14">
        <f>F215*E215</f>
        <v>0</v>
      </c>
    </row>
    <row r="216" spans="2:7" ht="12.95" customHeight="1" outlineLevel="2">
      <c r="C216" s="10" t="s">
        <v>31</v>
      </c>
      <c r="D216" s="11">
        <v>8301010434475</v>
      </c>
      <c r="E216" s="12">
        <v>249.8</v>
      </c>
      <c r="F216" s="13"/>
      <c r="G216" s="14">
        <f>F216*E216</f>
        <v>0</v>
      </c>
    </row>
    <row r="217" spans="2:7" ht="12.95" customHeight="1" outlineLevel="2">
      <c r="C217" s="10" t="s">
        <v>18</v>
      </c>
      <c r="D217" s="11">
        <v>8301010099469</v>
      </c>
      <c r="E217" s="12">
        <v>249.8</v>
      </c>
      <c r="F217" s="13"/>
      <c r="G217" s="14">
        <f>F217*E217</f>
        <v>0</v>
      </c>
    </row>
    <row r="218" spans="2:7" ht="12.95" customHeight="1" outlineLevel="2">
      <c r="C218" s="10" t="s">
        <v>19</v>
      </c>
      <c r="D218" s="11">
        <v>8301010110430</v>
      </c>
      <c r="E218" s="12">
        <v>249.8</v>
      </c>
      <c r="F218" s="13"/>
      <c r="G218" s="14">
        <f>F218*E218</f>
        <v>0</v>
      </c>
    </row>
    <row r="219" spans="2:7" ht="12.95" customHeight="1" outlineLevel="2">
      <c r="C219" s="10" t="s">
        <v>20</v>
      </c>
      <c r="D219" s="11">
        <v>8301010110447</v>
      </c>
      <c r="E219" s="12">
        <v>249.8</v>
      </c>
      <c r="F219" s="13"/>
      <c r="G219" s="14">
        <f>F219*E219</f>
        <v>0</v>
      </c>
    </row>
    <row r="220" spans="2:7" ht="12.95" customHeight="1" outlineLevel="2">
      <c r="B220" s="37" t="str">
        <f>HYPERLINK("http://galantphoto.ru/pictures_for_form/Rossoporpora/RP-D1574.jpg","увеличить")</f>
        <v>увеличить</v>
      </c>
      <c r="C220" s="10" t="s">
        <v>21</v>
      </c>
      <c r="D220" s="11">
        <v>8301010110454</v>
      </c>
      <c r="E220" s="12">
        <v>249.8</v>
      </c>
      <c r="F220" s="13"/>
      <c r="G220" s="14">
        <f>F220*E220</f>
        <v>0</v>
      </c>
    </row>
    <row r="221" spans="2:7" ht="11.1" customHeight="1" outlineLevel="2">
      <c r="B221" s="30" t="s">
        <v>72</v>
      </c>
      <c r="C221" s="30"/>
      <c r="D221" s="17"/>
      <c r="E221" s="35" t="str">
        <f>HYPERLINK("https://www.galantholding.com/catalog/307/176911/","www.galantholding.ru")</f>
        <v>www.galantholding.ru</v>
      </c>
      <c r="F221" s="31"/>
      <c r="G221" s="31"/>
    </row>
    <row r="222" spans="2:7" ht="11.1" customHeight="1" outlineLevel="2">
      <c r="B222" s="29" t="s">
        <v>13</v>
      </c>
      <c r="C222" s="29"/>
      <c r="D222" s="29"/>
      <c r="E222" s="29"/>
      <c r="F222" s="9"/>
      <c r="G222" s="9"/>
    </row>
    <row r="223" spans="2:7" ht="12.95" customHeight="1" outlineLevel="2">
      <c r="C223" s="10" t="s">
        <v>70</v>
      </c>
      <c r="D223" s="11">
        <v>8301010792858</v>
      </c>
      <c r="E223" s="12">
        <v>236.3</v>
      </c>
      <c r="F223" s="13"/>
      <c r="G223" s="14">
        <f>F223*E223</f>
        <v>0</v>
      </c>
    </row>
    <row r="224" spans="2:7" ht="12.95" customHeight="1" outlineLevel="2">
      <c r="C224" s="10" t="s">
        <v>34</v>
      </c>
      <c r="D224" s="11">
        <v>8301010792865</v>
      </c>
      <c r="E224" s="12">
        <v>236.3</v>
      </c>
      <c r="F224" s="13"/>
      <c r="G224" s="14">
        <f>F224*E224</f>
        <v>0</v>
      </c>
    </row>
    <row r="225" spans="2:7" ht="12.95" customHeight="1" outlineLevel="2">
      <c r="C225" s="10" t="s">
        <v>35</v>
      </c>
      <c r="D225" s="11">
        <v>8301010807347</v>
      </c>
      <c r="E225" s="12">
        <v>236.3</v>
      </c>
      <c r="F225" s="13"/>
      <c r="G225" s="14">
        <f>F225*E225</f>
        <v>0</v>
      </c>
    </row>
    <row r="226" spans="2:7" ht="12.95" customHeight="1" outlineLevel="2">
      <c r="C226" s="10" t="s">
        <v>36</v>
      </c>
      <c r="D226" s="11">
        <v>8301010807439</v>
      </c>
      <c r="E226" s="12">
        <v>236.3</v>
      </c>
      <c r="F226" s="13"/>
      <c r="G226" s="14">
        <f>F226*E226</f>
        <v>0</v>
      </c>
    </row>
    <row r="227" spans="2:7" ht="12.95" customHeight="1" outlineLevel="2">
      <c r="C227" s="10" t="s">
        <v>71</v>
      </c>
      <c r="D227" s="11">
        <v>8301010427057</v>
      </c>
      <c r="E227" s="12">
        <v>236.3</v>
      </c>
      <c r="F227" s="13"/>
      <c r="G227" s="14">
        <f>F227*E227</f>
        <v>0</v>
      </c>
    </row>
    <row r="228" spans="2:7" ht="12.95" customHeight="1" outlineLevel="2">
      <c r="C228" s="10" t="s">
        <v>29</v>
      </c>
      <c r="D228" s="11">
        <v>8301010427071</v>
      </c>
      <c r="E228" s="12">
        <v>236.3</v>
      </c>
      <c r="F228" s="13"/>
      <c r="G228" s="14">
        <f>F228*E228</f>
        <v>0</v>
      </c>
    </row>
    <row r="229" spans="2:7" ht="12.95" customHeight="1" outlineLevel="2">
      <c r="C229" s="10" t="s">
        <v>30</v>
      </c>
      <c r="D229" s="11">
        <v>8301010427095</v>
      </c>
      <c r="E229" s="12">
        <v>236.3</v>
      </c>
      <c r="F229" s="13"/>
      <c r="G229" s="14">
        <f>F229*E229</f>
        <v>0</v>
      </c>
    </row>
    <row r="230" spans="2:7" ht="12.95" customHeight="1" outlineLevel="2">
      <c r="C230" s="10" t="s">
        <v>31</v>
      </c>
      <c r="D230" s="11">
        <v>8301010427118</v>
      </c>
      <c r="E230" s="12">
        <v>236.3</v>
      </c>
      <c r="F230" s="13"/>
      <c r="G230" s="14">
        <f>F230*E230</f>
        <v>0</v>
      </c>
    </row>
    <row r="231" spans="2:7" ht="12.95" customHeight="1" outlineLevel="2">
      <c r="C231" s="10" t="s">
        <v>18</v>
      </c>
      <c r="D231" s="11">
        <v>8301010807446</v>
      </c>
      <c r="E231" s="12">
        <v>236.3</v>
      </c>
      <c r="F231" s="13"/>
      <c r="G231" s="14">
        <f>F231*E231</f>
        <v>0</v>
      </c>
    </row>
    <row r="232" spans="2:7" ht="12.95" customHeight="1" outlineLevel="2">
      <c r="C232" s="10" t="s">
        <v>19</v>
      </c>
      <c r="D232" s="11">
        <v>8301010807453</v>
      </c>
      <c r="E232" s="12">
        <v>236.3</v>
      </c>
      <c r="F232" s="13"/>
      <c r="G232" s="14">
        <f>F232*E232</f>
        <v>0</v>
      </c>
    </row>
    <row r="233" spans="2:7" ht="12.95" customHeight="1" outlineLevel="2">
      <c r="C233" s="10" t="s">
        <v>20</v>
      </c>
      <c r="D233" s="11">
        <v>8301010807644</v>
      </c>
      <c r="E233" s="12">
        <v>236.3</v>
      </c>
      <c r="F233" s="13"/>
      <c r="G233" s="14">
        <f>F233*E233</f>
        <v>0</v>
      </c>
    </row>
    <row r="234" spans="2:7" ht="12.95" customHeight="1" outlineLevel="2">
      <c r="B234" s="37" t="str">
        <f>HYPERLINK("http://galantphoto.ru/pictures_for_form/Rossoporpora/RP-D1611.jpg","увеличить")</f>
        <v>увеличить</v>
      </c>
      <c r="C234" s="10" t="s">
        <v>21</v>
      </c>
      <c r="D234" s="11">
        <v>8301010807651</v>
      </c>
      <c r="E234" s="12">
        <v>236.3</v>
      </c>
      <c r="F234" s="13"/>
      <c r="G234" s="14">
        <f>F234*E234</f>
        <v>0</v>
      </c>
    </row>
    <row r="235" spans="2:7" ht="11.1" customHeight="1" outlineLevel="2">
      <c r="B235" s="30" t="s">
        <v>73</v>
      </c>
      <c r="C235" s="30"/>
      <c r="D235" s="17"/>
      <c r="E235" s="35" t="str">
        <f>HYPERLINK("https://www.galantholding.com/catalog/307/176912/","www.galantholding.ru")</f>
        <v>www.galantholding.ru</v>
      </c>
      <c r="F235" s="31"/>
      <c r="G235" s="31"/>
    </row>
    <row r="236" spans="2:7" ht="11.1" customHeight="1" outlineLevel="2">
      <c r="B236" s="29" t="s">
        <v>74</v>
      </c>
      <c r="C236" s="29"/>
      <c r="D236" s="29"/>
      <c r="E236" s="29"/>
      <c r="F236" s="9"/>
      <c r="G236" s="9"/>
    </row>
    <row r="237" spans="2:7" ht="12.95" customHeight="1" outlineLevel="2">
      <c r="C237" s="10" t="s">
        <v>75</v>
      </c>
      <c r="D237" s="11">
        <v>8301010978696</v>
      </c>
      <c r="E237" s="12">
        <v>243.1</v>
      </c>
      <c r="F237" s="13"/>
      <c r="G237" s="14">
        <f>F237*E237</f>
        <v>0</v>
      </c>
    </row>
    <row r="238" spans="2:7" ht="12.95" customHeight="1" outlineLevel="2">
      <c r="C238" s="10" t="s">
        <v>26</v>
      </c>
      <c r="D238" s="11">
        <v>8301010978689</v>
      </c>
      <c r="E238" s="12">
        <v>243.1</v>
      </c>
      <c r="F238" s="13"/>
      <c r="G238" s="14">
        <f>F238*E238</f>
        <v>0</v>
      </c>
    </row>
    <row r="239" spans="2:7" ht="12.95" customHeight="1" outlineLevel="2">
      <c r="C239" s="10" t="s">
        <v>27</v>
      </c>
      <c r="D239" s="11">
        <v>8301010978672</v>
      </c>
      <c r="E239" s="12">
        <v>243.1</v>
      </c>
      <c r="F239" s="13"/>
      <c r="G239" s="14">
        <f>F239*E239</f>
        <v>0</v>
      </c>
    </row>
    <row r="240" spans="2:7" ht="12.95" customHeight="1" outlineLevel="2">
      <c r="C240" s="10" t="s">
        <v>28</v>
      </c>
      <c r="D240" s="11">
        <v>8301010978665</v>
      </c>
      <c r="E240" s="12">
        <v>243.1</v>
      </c>
      <c r="F240" s="13"/>
      <c r="G240" s="14">
        <f>F240*E240</f>
        <v>0</v>
      </c>
    </row>
    <row r="241" spans="2:7" ht="12.95" customHeight="1" outlineLevel="2">
      <c r="C241" s="10" t="s">
        <v>76</v>
      </c>
      <c r="D241" s="11">
        <v>8301010979891</v>
      </c>
      <c r="E241" s="12">
        <v>243.1</v>
      </c>
      <c r="F241" s="13"/>
      <c r="G241" s="14">
        <f>F241*E241</f>
        <v>0</v>
      </c>
    </row>
    <row r="242" spans="2:7" ht="12.95" customHeight="1" outlineLevel="2">
      <c r="C242" s="10" t="s">
        <v>77</v>
      </c>
      <c r="D242" s="11">
        <v>8301010979884</v>
      </c>
      <c r="E242" s="12">
        <v>243.1</v>
      </c>
      <c r="F242" s="13"/>
      <c r="G242" s="14">
        <f>F242*E242</f>
        <v>0</v>
      </c>
    </row>
    <row r="243" spans="2:7" ht="12.95" customHeight="1" outlineLevel="2">
      <c r="C243" s="10" t="s">
        <v>78</v>
      </c>
      <c r="D243" s="11">
        <v>8301010979877</v>
      </c>
      <c r="E243" s="12">
        <v>243.1</v>
      </c>
      <c r="F243" s="13"/>
      <c r="G243" s="14">
        <f>F243*E243</f>
        <v>0</v>
      </c>
    </row>
    <row r="244" spans="2:7" ht="12.95" customHeight="1" outlineLevel="2">
      <c r="C244" s="10" t="s">
        <v>79</v>
      </c>
      <c r="D244" s="11">
        <v>8301010979860</v>
      </c>
      <c r="E244" s="12">
        <v>243.1</v>
      </c>
      <c r="F244" s="13"/>
      <c r="G244" s="14">
        <f>F244*E244</f>
        <v>0</v>
      </c>
    </row>
    <row r="245" spans="2:7" ht="12.95" customHeight="1" outlineLevel="2">
      <c r="C245" s="10" t="s">
        <v>71</v>
      </c>
      <c r="D245" s="11">
        <v>8301010978573</v>
      </c>
      <c r="E245" s="12">
        <v>243.1</v>
      </c>
      <c r="F245" s="13"/>
      <c r="G245" s="14">
        <f>F245*E245</f>
        <v>0</v>
      </c>
    </row>
    <row r="246" spans="2:7" ht="12.95" customHeight="1" outlineLevel="2">
      <c r="C246" s="10" t="s">
        <v>29</v>
      </c>
      <c r="D246" s="11">
        <v>8301010978566</v>
      </c>
      <c r="E246" s="12">
        <v>243.1</v>
      </c>
      <c r="F246" s="13"/>
      <c r="G246" s="14">
        <f>F246*E246</f>
        <v>0</v>
      </c>
    </row>
    <row r="247" spans="2:7" ht="12.95" customHeight="1" outlineLevel="2">
      <c r="C247" s="10" t="s">
        <v>30</v>
      </c>
      <c r="D247" s="11">
        <v>8301010978559</v>
      </c>
      <c r="E247" s="12">
        <v>243.1</v>
      </c>
      <c r="F247" s="13"/>
      <c r="G247" s="14">
        <f>F247*E247</f>
        <v>0</v>
      </c>
    </row>
    <row r="248" spans="2:7" ht="12.95" customHeight="1" outlineLevel="2">
      <c r="B248" s="37" t="str">
        <f>HYPERLINK("http://galantphoto.ru/pictures_for_form/Rossoporpora/RP-D1708.jpg","увеличить")</f>
        <v>увеличить</v>
      </c>
      <c r="C248" s="10" t="s">
        <v>31</v>
      </c>
      <c r="D248" s="11">
        <v>8301010978542</v>
      </c>
      <c r="E248" s="12">
        <v>243.1</v>
      </c>
      <c r="F248" s="13"/>
      <c r="G248" s="14">
        <f>F248*E248</f>
        <v>0</v>
      </c>
    </row>
    <row r="249" spans="2:7" ht="11.1" customHeight="1" outlineLevel="2">
      <c r="B249" s="30" t="s">
        <v>80</v>
      </c>
      <c r="C249" s="30"/>
      <c r="D249" s="17"/>
      <c r="E249" s="35" t="str">
        <f>HYPERLINK("https://www.galantholding.com/catalog/307/176913/","www.galantholding.ru")</f>
        <v>www.galantholding.ru</v>
      </c>
      <c r="F249" s="31"/>
      <c r="G249" s="31"/>
    </row>
    <row r="250" spans="2:7" ht="11.1" customHeight="1" outlineLevel="2">
      <c r="B250" s="29" t="s">
        <v>74</v>
      </c>
      <c r="C250" s="29"/>
      <c r="D250" s="29"/>
      <c r="E250" s="29"/>
      <c r="F250" s="9"/>
      <c r="G250" s="9"/>
    </row>
    <row r="251" spans="2:7" ht="12.95" customHeight="1" outlineLevel="2">
      <c r="C251" s="10" t="s">
        <v>14</v>
      </c>
      <c r="D251" s="11">
        <v>8301010979419</v>
      </c>
      <c r="E251" s="12">
        <v>263.39999999999998</v>
      </c>
      <c r="F251" s="13"/>
      <c r="G251" s="14">
        <f>F251*E251</f>
        <v>0</v>
      </c>
    </row>
    <row r="252" spans="2:7" ht="12.95" customHeight="1" outlineLevel="2">
      <c r="C252" s="10" t="s">
        <v>15</v>
      </c>
      <c r="D252" s="11">
        <v>8301010979402</v>
      </c>
      <c r="E252" s="12">
        <v>263.39999999999998</v>
      </c>
      <c r="F252" s="13"/>
      <c r="G252" s="14">
        <f>F252*E252</f>
        <v>0</v>
      </c>
    </row>
    <row r="253" spans="2:7" ht="12.95" customHeight="1" outlineLevel="2">
      <c r="C253" s="10" t="s">
        <v>16</v>
      </c>
      <c r="D253" s="11">
        <v>8301010979396</v>
      </c>
      <c r="E253" s="12">
        <v>263.39999999999998</v>
      </c>
      <c r="F253" s="13"/>
      <c r="G253" s="14">
        <f>F253*E253</f>
        <v>0</v>
      </c>
    </row>
    <row r="254" spans="2:7" ht="12.95" customHeight="1" outlineLevel="2">
      <c r="C254" s="10" t="s">
        <v>17</v>
      </c>
      <c r="D254" s="11">
        <v>8301010979389</v>
      </c>
      <c r="E254" s="12">
        <v>263.39999999999998</v>
      </c>
      <c r="F254" s="13"/>
      <c r="G254" s="14">
        <f>F254*E254</f>
        <v>0</v>
      </c>
    </row>
    <row r="255" spans="2:7" ht="12.95" customHeight="1" outlineLevel="2">
      <c r="C255" s="10" t="s">
        <v>71</v>
      </c>
      <c r="D255" s="11">
        <v>8301010979174</v>
      </c>
      <c r="E255" s="12">
        <v>263.39999999999998</v>
      </c>
      <c r="F255" s="13"/>
      <c r="G255" s="14">
        <f>F255*E255</f>
        <v>0</v>
      </c>
    </row>
    <row r="256" spans="2:7" ht="12.95" customHeight="1" outlineLevel="2">
      <c r="C256" s="10" t="s">
        <v>29</v>
      </c>
      <c r="D256" s="11">
        <v>8301010979167</v>
      </c>
      <c r="E256" s="12">
        <v>263.39999999999998</v>
      </c>
      <c r="F256" s="13"/>
      <c r="G256" s="14">
        <f>F256*E256</f>
        <v>0</v>
      </c>
    </row>
    <row r="257" spans="2:7" ht="12.95" customHeight="1" outlineLevel="2">
      <c r="C257" s="10" t="s">
        <v>30</v>
      </c>
      <c r="D257" s="11">
        <v>8301010979150</v>
      </c>
      <c r="E257" s="12">
        <v>263.39999999999998</v>
      </c>
      <c r="F257" s="13"/>
      <c r="G257" s="14">
        <f>F257*E257</f>
        <v>0</v>
      </c>
    </row>
    <row r="258" spans="2:7" ht="12.95" customHeight="1" outlineLevel="2">
      <c r="C258" s="10" t="s">
        <v>31</v>
      </c>
      <c r="D258" s="11">
        <v>8301010979143</v>
      </c>
      <c r="E258" s="12">
        <v>263.39999999999998</v>
      </c>
      <c r="F258" s="13"/>
      <c r="G258" s="14">
        <f>F258*E258</f>
        <v>0</v>
      </c>
    </row>
    <row r="259" spans="2:7" ht="12.95" customHeight="1" outlineLevel="2">
      <c r="C259" s="10" t="s">
        <v>81</v>
      </c>
      <c r="D259" s="11">
        <v>8301010979297</v>
      </c>
      <c r="E259" s="12">
        <v>263.39999999999998</v>
      </c>
      <c r="F259" s="13"/>
      <c r="G259" s="14">
        <f>F259*E259</f>
        <v>0</v>
      </c>
    </row>
    <row r="260" spans="2:7" ht="12.95" customHeight="1" outlineLevel="2">
      <c r="C260" s="10" t="s">
        <v>82</v>
      </c>
      <c r="D260" s="11">
        <v>8301010979280</v>
      </c>
      <c r="E260" s="12">
        <v>263.39999999999998</v>
      </c>
      <c r="F260" s="13"/>
      <c r="G260" s="14">
        <f>F260*E260</f>
        <v>0</v>
      </c>
    </row>
    <row r="261" spans="2:7" ht="12.95" customHeight="1" outlineLevel="2">
      <c r="C261" s="10" t="s">
        <v>83</v>
      </c>
      <c r="D261" s="11">
        <v>8301010979273</v>
      </c>
      <c r="E261" s="12">
        <v>263.39999999999998</v>
      </c>
      <c r="F261" s="13"/>
      <c r="G261" s="14">
        <f>F261*E261</f>
        <v>0</v>
      </c>
    </row>
    <row r="262" spans="2:7" ht="12.95" customHeight="1" outlineLevel="2">
      <c r="B262" s="37" t="str">
        <f>HYPERLINK("http://galantphoto.ru/pictures_for_form/Rossoporpora/RP-D1710.jpg","увеличить")</f>
        <v>увеличить</v>
      </c>
      <c r="C262" s="10" t="s">
        <v>84</v>
      </c>
      <c r="D262" s="11">
        <v>8301010979266</v>
      </c>
      <c r="E262" s="12">
        <v>263.39999999999998</v>
      </c>
      <c r="F262" s="13"/>
      <c r="G262" s="14">
        <f>F262*E262</f>
        <v>0</v>
      </c>
    </row>
    <row r="263" spans="2:7" ht="11.1" customHeight="1" outlineLevel="2">
      <c r="B263" s="30" t="s">
        <v>85</v>
      </c>
      <c r="C263" s="30"/>
      <c r="D263" s="17"/>
      <c r="E263" s="35" t="str">
        <f>HYPERLINK("https://www.galantholding.com/catalog/308/176925/","www.galantholding.ru")</f>
        <v>www.galantholding.ru</v>
      </c>
      <c r="F263" s="31"/>
      <c r="G263" s="31"/>
    </row>
    <row r="264" spans="2:7" ht="11.1" customHeight="1" outlineLevel="2">
      <c r="B264" s="29" t="s">
        <v>74</v>
      </c>
      <c r="C264" s="29"/>
      <c r="D264" s="29"/>
      <c r="E264" s="29"/>
      <c r="F264" s="9"/>
      <c r="G264" s="9"/>
    </row>
    <row r="265" spans="2:7" ht="12.95" customHeight="1" outlineLevel="2">
      <c r="C265" s="10" t="s">
        <v>75</v>
      </c>
      <c r="D265" s="11">
        <v>8301011005544</v>
      </c>
      <c r="E265" s="12">
        <v>303.89999999999998</v>
      </c>
      <c r="F265" s="13"/>
      <c r="G265" s="14">
        <f>F265*E265</f>
        <v>0</v>
      </c>
    </row>
    <row r="266" spans="2:7" ht="12.95" customHeight="1" outlineLevel="2">
      <c r="C266" s="10" t="s">
        <v>26</v>
      </c>
      <c r="D266" s="11">
        <v>8301011005537</v>
      </c>
      <c r="E266" s="12">
        <v>303.89999999999998</v>
      </c>
      <c r="F266" s="13"/>
      <c r="G266" s="14">
        <f>F266*E266</f>
        <v>0</v>
      </c>
    </row>
    <row r="267" spans="2:7" ht="12.95" customHeight="1" outlineLevel="2">
      <c r="C267" s="10" t="s">
        <v>27</v>
      </c>
      <c r="D267" s="11">
        <v>8301011005568</v>
      </c>
      <c r="E267" s="12">
        <v>303.89999999999998</v>
      </c>
      <c r="F267" s="13"/>
      <c r="G267" s="14">
        <f>F267*E267</f>
        <v>0</v>
      </c>
    </row>
    <row r="268" spans="2:7" ht="12.95" customHeight="1" outlineLevel="2">
      <c r="C268" s="10" t="s">
        <v>28</v>
      </c>
      <c r="D268" s="11">
        <v>8301011005551</v>
      </c>
      <c r="E268" s="12">
        <v>303.89999999999998</v>
      </c>
      <c r="F268" s="13"/>
      <c r="G268" s="14">
        <f>F268*E268</f>
        <v>0</v>
      </c>
    </row>
    <row r="269" spans="2:7" ht="12.95" customHeight="1" outlineLevel="2">
      <c r="C269" s="10" t="s">
        <v>18</v>
      </c>
      <c r="D269" s="11">
        <v>8301011005445</v>
      </c>
      <c r="E269" s="12">
        <v>303.89999999999998</v>
      </c>
      <c r="F269" s="13"/>
      <c r="G269" s="14">
        <f>F269*E269</f>
        <v>0</v>
      </c>
    </row>
    <row r="270" spans="2:7" ht="12.95" customHeight="1" outlineLevel="2">
      <c r="C270" s="10" t="s">
        <v>19</v>
      </c>
      <c r="D270" s="11">
        <v>8301011005438</v>
      </c>
      <c r="E270" s="12">
        <v>303.89999999999998</v>
      </c>
      <c r="F270" s="13"/>
      <c r="G270" s="14">
        <f>F270*E270</f>
        <v>0</v>
      </c>
    </row>
    <row r="271" spans="2:7" ht="12.95" customHeight="1" outlineLevel="2">
      <c r="C271" s="10" t="s">
        <v>20</v>
      </c>
      <c r="D271" s="11">
        <v>8301011005421</v>
      </c>
      <c r="E271" s="12">
        <v>303.89999999999998</v>
      </c>
      <c r="F271" s="13"/>
      <c r="G271" s="14">
        <f>F271*E271</f>
        <v>0</v>
      </c>
    </row>
    <row r="272" spans="2:7" ht="12.95" customHeight="1" outlineLevel="2">
      <c r="C272" s="10" t="s">
        <v>21</v>
      </c>
      <c r="D272" s="11">
        <v>8301011005414</v>
      </c>
      <c r="E272" s="12">
        <v>303.89999999999998</v>
      </c>
      <c r="F272" s="13"/>
      <c r="G272" s="14">
        <f>F272*E272</f>
        <v>0</v>
      </c>
    </row>
    <row r="273" spans="2:7" ht="12.95" customHeight="1" outlineLevel="2">
      <c r="C273" s="10"/>
      <c r="D273" s="10"/>
      <c r="E273" s="15"/>
      <c r="F273" s="13"/>
      <c r="G273" s="14"/>
    </row>
    <row r="274" spans="2:7" ht="12.95" customHeight="1" outlineLevel="2">
      <c r="C274" s="10"/>
      <c r="D274" s="10"/>
      <c r="E274" s="15"/>
      <c r="F274" s="13"/>
      <c r="G274" s="14"/>
    </row>
    <row r="275" spans="2:7" ht="12.95" customHeight="1" outlineLevel="2">
      <c r="C275" s="10"/>
      <c r="D275" s="10"/>
      <c r="E275" s="15"/>
      <c r="F275" s="13"/>
      <c r="G275" s="14"/>
    </row>
    <row r="276" spans="2:7" ht="12.95" customHeight="1" outlineLevel="2">
      <c r="B276" s="37" t="str">
        <f>HYPERLINK("http://galantphoto.ru/pictures_for_form/Rossoporpora/RP-D1694.jpg","увеличить")</f>
        <v>увеличить</v>
      </c>
      <c r="C276" s="10"/>
      <c r="D276" s="10"/>
      <c r="E276" s="15"/>
      <c r="F276" s="13"/>
      <c r="G276" s="14"/>
    </row>
    <row r="277" spans="2:7" ht="11.1" customHeight="1" outlineLevel="2">
      <c r="B277" s="30" t="s">
        <v>86</v>
      </c>
      <c r="C277" s="30"/>
      <c r="D277" s="17"/>
      <c r="E277" s="35" t="str">
        <f>HYPERLINK("https://www.galantholding.com/catalog/309/176926/","www.galantholding.ru")</f>
        <v>www.galantholding.ru</v>
      </c>
      <c r="F277" s="31"/>
      <c r="G277" s="31"/>
    </row>
    <row r="278" spans="2:7" ht="11.1" customHeight="1" outlineLevel="2">
      <c r="B278" s="29" t="s">
        <v>74</v>
      </c>
      <c r="C278" s="29"/>
      <c r="D278" s="29"/>
      <c r="E278" s="29"/>
      <c r="F278" s="9"/>
      <c r="G278" s="9"/>
    </row>
    <row r="279" spans="2:7" ht="12.95" customHeight="1" outlineLevel="2">
      <c r="C279" s="10" t="s">
        <v>87</v>
      </c>
      <c r="D279" s="11">
        <v>8301010928721</v>
      </c>
      <c r="E279" s="12">
        <v>243.1</v>
      </c>
      <c r="F279" s="13"/>
      <c r="G279" s="14">
        <f>F279*E279</f>
        <v>0</v>
      </c>
    </row>
    <row r="280" spans="2:7" ht="12.95" customHeight="1" outlineLevel="2">
      <c r="C280" s="10" t="s">
        <v>88</v>
      </c>
      <c r="D280" s="11">
        <v>8301010928752</v>
      </c>
      <c r="E280" s="12">
        <v>243.1</v>
      </c>
      <c r="F280" s="13"/>
      <c r="G280" s="14">
        <f>F280*E280</f>
        <v>0</v>
      </c>
    </row>
    <row r="281" spans="2:7" ht="12.95" customHeight="1" outlineLevel="2">
      <c r="C281" s="10" t="s">
        <v>89</v>
      </c>
      <c r="D281" s="11">
        <v>8301010928745</v>
      </c>
      <c r="E281" s="12">
        <v>243.1</v>
      </c>
      <c r="F281" s="13"/>
      <c r="G281" s="14">
        <f>F281*E281</f>
        <v>0</v>
      </c>
    </row>
    <row r="282" spans="2:7" ht="12.95" customHeight="1" outlineLevel="2">
      <c r="C282" s="10" t="s">
        <v>90</v>
      </c>
      <c r="D282" s="11">
        <v>8301010928738</v>
      </c>
      <c r="E282" s="12">
        <v>243.1</v>
      </c>
      <c r="F282" s="13"/>
      <c r="G282" s="14">
        <f>F282*E282</f>
        <v>0</v>
      </c>
    </row>
    <row r="283" spans="2:7" ht="12.95" customHeight="1" outlineLevel="2">
      <c r="C283" s="10" t="s">
        <v>91</v>
      </c>
      <c r="D283" s="11">
        <v>8301010928509</v>
      </c>
      <c r="E283" s="12">
        <v>243.1</v>
      </c>
      <c r="F283" s="13"/>
      <c r="G283" s="14">
        <f>F283*E283</f>
        <v>0</v>
      </c>
    </row>
    <row r="284" spans="2:7" ht="12.95" customHeight="1" outlineLevel="2">
      <c r="C284" s="10" t="s">
        <v>92</v>
      </c>
      <c r="D284" s="11">
        <v>8301010928493</v>
      </c>
      <c r="E284" s="12">
        <v>243.1</v>
      </c>
      <c r="F284" s="13"/>
      <c r="G284" s="14">
        <f>F284*E284</f>
        <v>0</v>
      </c>
    </row>
    <row r="285" spans="2:7" ht="12.95" customHeight="1" outlineLevel="2">
      <c r="C285" s="10" t="s">
        <v>93</v>
      </c>
      <c r="D285" s="11">
        <v>8301010928486</v>
      </c>
      <c r="E285" s="12">
        <v>243.1</v>
      </c>
      <c r="F285" s="13"/>
      <c r="G285" s="14">
        <f>F285*E285</f>
        <v>0</v>
      </c>
    </row>
    <row r="286" spans="2:7" ht="12.95" customHeight="1" outlineLevel="2">
      <c r="C286" s="10" t="s">
        <v>94</v>
      </c>
      <c r="D286" s="11">
        <v>8301010928516</v>
      </c>
      <c r="E286" s="12">
        <v>243.1</v>
      </c>
      <c r="F286" s="13"/>
      <c r="G286" s="14">
        <f>F286*E286</f>
        <v>0</v>
      </c>
    </row>
    <row r="287" spans="2:7" ht="12.95" customHeight="1" outlineLevel="2">
      <c r="C287" s="10" t="s">
        <v>95</v>
      </c>
      <c r="D287" s="11">
        <v>8301010928639</v>
      </c>
      <c r="E287" s="12">
        <v>243.1</v>
      </c>
      <c r="F287" s="13"/>
      <c r="G287" s="14">
        <f>F287*E287</f>
        <v>0</v>
      </c>
    </row>
    <row r="288" spans="2:7" ht="12.95" customHeight="1" outlineLevel="2">
      <c r="C288" s="10" t="s">
        <v>96</v>
      </c>
      <c r="D288" s="11">
        <v>8301010928622</v>
      </c>
      <c r="E288" s="12">
        <v>243.1</v>
      </c>
      <c r="F288" s="13"/>
      <c r="G288" s="14">
        <f>F288*E288</f>
        <v>0</v>
      </c>
    </row>
    <row r="289" spans="2:7" ht="12.95" customHeight="1" outlineLevel="2">
      <c r="C289" s="10" t="s">
        <v>97</v>
      </c>
      <c r="D289" s="11">
        <v>8301010928615</v>
      </c>
      <c r="E289" s="12">
        <v>243.1</v>
      </c>
      <c r="F289" s="13"/>
      <c r="G289" s="14">
        <f>F289*E289</f>
        <v>0</v>
      </c>
    </row>
    <row r="290" spans="2:7" ht="12.95" customHeight="1" outlineLevel="2">
      <c r="B290" s="37" t="str">
        <f>HYPERLINK("http://galantphoto.ru/pictures_for_form/Rossoporpora/RP-D1704.jpg","увеличить")</f>
        <v>увеличить</v>
      </c>
      <c r="C290" s="10" t="s">
        <v>98</v>
      </c>
      <c r="D290" s="11">
        <v>8301010928608</v>
      </c>
      <c r="E290" s="12">
        <v>243.1</v>
      </c>
      <c r="F290" s="13"/>
      <c r="G290" s="14">
        <f>F290*E290</f>
        <v>0</v>
      </c>
    </row>
    <row r="291" spans="2:7" ht="11.1" customHeight="1" outlineLevel="1">
      <c r="B291" s="16" t="s">
        <v>11</v>
      </c>
      <c r="C291" s="16"/>
      <c r="D291" s="16"/>
      <c r="E291" s="16"/>
      <c r="F291" s="16"/>
      <c r="G291" s="16"/>
    </row>
    <row r="292" spans="2:7" ht="11.1" customHeight="1" outlineLevel="2">
      <c r="B292" s="30" t="s">
        <v>99</v>
      </c>
      <c r="C292" s="30"/>
      <c r="D292" s="17"/>
      <c r="E292" s="35" t="str">
        <f>HYPERLINK("https://www.galantholding.com/catalog/306/176903/","www.galantholding.ru")</f>
        <v>www.galantholding.ru</v>
      </c>
      <c r="F292" s="31"/>
      <c r="G292" s="31"/>
    </row>
    <row r="293" spans="2:7" ht="11.1" customHeight="1" outlineLevel="2">
      <c r="B293" s="29" t="s">
        <v>74</v>
      </c>
      <c r="C293" s="29"/>
      <c r="D293" s="29"/>
      <c r="E293" s="29"/>
      <c r="F293" s="9"/>
      <c r="G293" s="9"/>
    </row>
    <row r="294" spans="2:7" ht="12.95" customHeight="1" outlineLevel="2">
      <c r="C294" s="10" t="s">
        <v>100</v>
      </c>
      <c r="D294" s="11">
        <v>8301010154922</v>
      </c>
      <c r="E294" s="12">
        <v>405.2</v>
      </c>
      <c r="F294" s="13"/>
      <c r="G294" s="14">
        <f>F294*E294</f>
        <v>0</v>
      </c>
    </row>
    <row r="295" spans="2:7" ht="12.95" customHeight="1" outlineLevel="2">
      <c r="C295" s="10" t="s">
        <v>101</v>
      </c>
      <c r="D295" s="11">
        <v>8301010154939</v>
      </c>
      <c r="E295" s="12">
        <v>405.2</v>
      </c>
      <c r="F295" s="13"/>
      <c r="G295" s="14">
        <f>F295*E295</f>
        <v>0</v>
      </c>
    </row>
    <row r="296" spans="2:7" ht="12.95" customHeight="1" outlineLevel="2">
      <c r="C296" s="10" t="s">
        <v>102</v>
      </c>
      <c r="D296" s="11">
        <v>8301010154946</v>
      </c>
      <c r="E296" s="12">
        <v>405.2</v>
      </c>
      <c r="F296" s="13"/>
      <c r="G296" s="14">
        <f>F296*E296</f>
        <v>0</v>
      </c>
    </row>
    <row r="297" spans="2:7" ht="12.95" customHeight="1" outlineLevel="2">
      <c r="C297" s="10" t="s">
        <v>103</v>
      </c>
      <c r="D297" s="11">
        <v>8301010154953</v>
      </c>
      <c r="E297" s="12">
        <v>405.2</v>
      </c>
      <c r="F297" s="13"/>
      <c r="G297" s="14">
        <f>F297*E297</f>
        <v>0</v>
      </c>
    </row>
    <row r="298" spans="2:7" ht="12.95" customHeight="1" outlineLevel="2">
      <c r="C298" s="10" t="s">
        <v>104</v>
      </c>
      <c r="D298" s="11">
        <v>8301010154960</v>
      </c>
      <c r="E298" s="12">
        <v>405.2</v>
      </c>
      <c r="F298" s="13"/>
      <c r="G298" s="14">
        <f>F298*E298</f>
        <v>0</v>
      </c>
    </row>
    <row r="299" spans="2:7" ht="12.95" customHeight="1" outlineLevel="2">
      <c r="C299" s="10" t="s">
        <v>20</v>
      </c>
      <c r="D299" s="11">
        <v>8301010124444</v>
      </c>
      <c r="E299" s="12">
        <v>405.2</v>
      </c>
      <c r="F299" s="13"/>
      <c r="G299" s="14">
        <f>F299*E299</f>
        <v>0</v>
      </c>
    </row>
    <row r="300" spans="2:7" ht="12.95" customHeight="1" outlineLevel="2">
      <c r="C300" s="10" t="s">
        <v>21</v>
      </c>
      <c r="D300" s="11">
        <v>8301010124451</v>
      </c>
      <c r="E300" s="12">
        <v>405.2</v>
      </c>
      <c r="F300" s="13"/>
      <c r="G300" s="14">
        <f>F300*E300</f>
        <v>0</v>
      </c>
    </row>
    <row r="301" spans="2:7" ht="12.95" customHeight="1" outlineLevel="2">
      <c r="C301" s="10" t="s">
        <v>41</v>
      </c>
      <c r="D301" s="11">
        <v>8301010124468</v>
      </c>
      <c r="E301" s="12">
        <v>405.2</v>
      </c>
      <c r="F301" s="13"/>
      <c r="G301" s="14">
        <f>F301*E301</f>
        <v>0</v>
      </c>
    </row>
    <row r="302" spans="2:7" ht="12.95" customHeight="1" outlineLevel="2">
      <c r="C302" s="10" t="s">
        <v>48</v>
      </c>
      <c r="D302" s="11">
        <v>8301010124475</v>
      </c>
      <c r="E302" s="12">
        <v>405.2</v>
      </c>
      <c r="F302" s="13"/>
      <c r="G302" s="14">
        <f>F302*E302</f>
        <v>0</v>
      </c>
    </row>
    <row r="303" spans="2:7" ht="12.95" customHeight="1" outlineLevel="2">
      <c r="C303" s="10" t="s">
        <v>49</v>
      </c>
      <c r="D303" s="11">
        <v>8301010124482</v>
      </c>
      <c r="E303" s="12">
        <v>405.2</v>
      </c>
      <c r="F303" s="13"/>
      <c r="G303" s="14">
        <f>F303*E303</f>
        <v>0</v>
      </c>
    </row>
    <row r="304" spans="2:7" ht="12.95" customHeight="1" outlineLevel="2">
      <c r="C304" s="10" t="s">
        <v>52</v>
      </c>
      <c r="D304" s="11">
        <v>8301010124499</v>
      </c>
      <c r="E304" s="12">
        <v>405.2</v>
      </c>
      <c r="F304" s="13"/>
      <c r="G304" s="14">
        <f>F304*E304</f>
        <v>0</v>
      </c>
    </row>
    <row r="305" spans="2:7" ht="12.95" customHeight="1" outlineLevel="2">
      <c r="B305" s="37" t="str">
        <f>HYPERLINK("http://galantphoto.ru/pictures_for_form/Rossoporpora/RP-DR105.jpg","увеличить")</f>
        <v>увеличить</v>
      </c>
      <c r="C305" s="10" t="s">
        <v>105</v>
      </c>
      <c r="D305" s="11">
        <v>8301010124505</v>
      </c>
      <c r="E305" s="12">
        <v>405.2</v>
      </c>
      <c r="F305" s="13"/>
      <c r="G305" s="14">
        <f>F305*E305</f>
        <v>0</v>
      </c>
    </row>
    <row r="306" spans="2:7" ht="11.1" customHeight="1" outlineLevel="2">
      <c r="B306" s="30" t="s">
        <v>106</v>
      </c>
      <c r="C306" s="30"/>
      <c r="D306" s="17"/>
      <c r="E306" s="35" t="str">
        <f>HYPERLINK("https://www.galantholding.com/catalog/303/176905/","www.galantholding.ru")</f>
        <v>www.galantholding.ru</v>
      </c>
      <c r="F306" s="31"/>
      <c r="G306" s="31"/>
    </row>
    <row r="307" spans="2:7" ht="11.1" customHeight="1" outlineLevel="2">
      <c r="B307" s="29" t="s">
        <v>13</v>
      </c>
      <c r="C307" s="29"/>
      <c r="D307" s="29"/>
      <c r="E307" s="29"/>
      <c r="F307" s="9"/>
      <c r="G307" s="9"/>
    </row>
    <row r="308" spans="2:7" ht="12.95" customHeight="1" outlineLevel="2">
      <c r="C308" s="10" t="s">
        <v>71</v>
      </c>
      <c r="D308" s="11">
        <v>8301010911303</v>
      </c>
      <c r="E308" s="12">
        <v>283.60000000000002</v>
      </c>
      <c r="F308" s="13"/>
      <c r="G308" s="14">
        <f>F308*E308</f>
        <v>0</v>
      </c>
    </row>
    <row r="309" spans="2:7" ht="12.95" customHeight="1" outlineLevel="2">
      <c r="C309" s="10" t="s">
        <v>29</v>
      </c>
      <c r="D309" s="11">
        <v>8301010911297</v>
      </c>
      <c r="E309" s="12">
        <v>283.60000000000002</v>
      </c>
      <c r="F309" s="13"/>
      <c r="G309" s="14">
        <f>F309*E309</f>
        <v>0</v>
      </c>
    </row>
    <row r="310" spans="2:7" ht="12.95" customHeight="1" outlineLevel="2">
      <c r="C310" s="10" t="s">
        <v>30</v>
      </c>
      <c r="D310" s="11">
        <v>8301010911280</v>
      </c>
      <c r="E310" s="12">
        <v>283.60000000000002</v>
      </c>
      <c r="F310" s="13"/>
      <c r="G310" s="14">
        <f>F310*E310</f>
        <v>0</v>
      </c>
    </row>
    <row r="311" spans="2:7" ht="12.95" customHeight="1" outlineLevel="2">
      <c r="C311" s="10" t="s">
        <v>31</v>
      </c>
      <c r="D311" s="11">
        <v>8301010911273</v>
      </c>
      <c r="E311" s="12">
        <v>283.60000000000002</v>
      </c>
      <c r="F311" s="13"/>
      <c r="G311" s="14">
        <f>F311*E311</f>
        <v>0</v>
      </c>
    </row>
    <row r="312" spans="2:7" ht="12.95" customHeight="1" outlineLevel="2">
      <c r="C312" s="10" t="s">
        <v>107</v>
      </c>
      <c r="D312" s="11">
        <v>8301010911426</v>
      </c>
      <c r="E312" s="12">
        <v>283.60000000000002</v>
      </c>
      <c r="F312" s="13"/>
      <c r="G312" s="14">
        <f>F312*E312</f>
        <v>0</v>
      </c>
    </row>
    <row r="313" spans="2:7" ht="12.95" customHeight="1" outlineLevel="2">
      <c r="C313" s="10" t="s">
        <v>108</v>
      </c>
      <c r="D313" s="11">
        <v>8301010911419</v>
      </c>
      <c r="E313" s="12">
        <v>283.60000000000002</v>
      </c>
      <c r="F313" s="13"/>
      <c r="G313" s="14">
        <f>F313*E313</f>
        <v>0</v>
      </c>
    </row>
    <row r="314" spans="2:7" ht="12.95" customHeight="1" outlineLevel="2">
      <c r="C314" s="10" t="s">
        <v>100</v>
      </c>
      <c r="D314" s="11">
        <v>8301010911402</v>
      </c>
      <c r="E314" s="12">
        <v>283.60000000000002</v>
      </c>
      <c r="F314" s="13"/>
      <c r="G314" s="14">
        <f>F314*E314</f>
        <v>0</v>
      </c>
    </row>
    <row r="315" spans="2:7" ht="12.95" customHeight="1" outlineLevel="2">
      <c r="C315" s="10" t="s">
        <v>101</v>
      </c>
      <c r="D315" s="11">
        <v>8301010911396</v>
      </c>
      <c r="E315" s="12">
        <v>283.60000000000002</v>
      </c>
      <c r="F315" s="13"/>
      <c r="G315" s="14">
        <f>F315*E315</f>
        <v>0</v>
      </c>
    </row>
    <row r="316" spans="2:7" ht="12.95" customHeight="1" outlineLevel="2">
      <c r="C316" s="10" t="s">
        <v>18</v>
      </c>
      <c r="D316" s="11">
        <v>8301010911150</v>
      </c>
      <c r="E316" s="12">
        <v>283.60000000000002</v>
      </c>
      <c r="F316" s="13"/>
      <c r="G316" s="14">
        <f>F316*E316</f>
        <v>0</v>
      </c>
    </row>
    <row r="317" spans="2:7" ht="12.95" customHeight="1" outlineLevel="2">
      <c r="C317" s="10" t="s">
        <v>19</v>
      </c>
      <c r="D317" s="11">
        <v>8301010911167</v>
      </c>
      <c r="E317" s="12">
        <v>283.60000000000002</v>
      </c>
      <c r="F317" s="13"/>
      <c r="G317" s="14">
        <f>F317*E317</f>
        <v>0</v>
      </c>
    </row>
    <row r="318" spans="2:7" ht="12.95" customHeight="1" outlineLevel="2">
      <c r="C318" s="10" t="s">
        <v>20</v>
      </c>
      <c r="D318" s="11">
        <v>8301010911174</v>
      </c>
      <c r="E318" s="12">
        <v>283.60000000000002</v>
      </c>
      <c r="F318" s="13"/>
      <c r="G318" s="14">
        <f>F318*E318</f>
        <v>0</v>
      </c>
    </row>
    <row r="319" spans="2:7" ht="12.95" customHeight="1" outlineLevel="2">
      <c r="B319" s="37" t="str">
        <f>HYPERLINK("http://galantphoto.ru/pictures_for_form/Rossoporpora/RP-D1680.jpg","увеличить")</f>
        <v>увеличить</v>
      </c>
      <c r="C319" s="10" t="s">
        <v>21</v>
      </c>
      <c r="D319" s="11">
        <v>8301010911181</v>
      </c>
      <c r="E319" s="12">
        <v>283.60000000000002</v>
      </c>
      <c r="F319" s="13"/>
      <c r="G319" s="14">
        <f>F319*E319</f>
        <v>0</v>
      </c>
    </row>
    <row r="320" spans="2:7" ht="11.1" customHeight="1" outlineLevel="2">
      <c r="B320" s="30" t="s">
        <v>109</v>
      </c>
      <c r="C320" s="30"/>
      <c r="D320" s="17"/>
      <c r="E320" s="35" t="str">
        <f>HYPERLINK("https://www.galantholding.com/catalog/303/176907/","www.galantholding.ru")</f>
        <v>www.galantholding.ru</v>
      </c>
      <c r="F320" s="31"/>
      <c r="G320" s="31"/>
    </row>
    <row r="321" spans="2:7" ht="11.1" customHeight="1" outlineLevel="2">
      <c r="B321" s="29" t="s">
        <v>13</v>
      </c>
      <c r="C321" s="29"/>
      <c r="D321" s="29"/>
      <c r="E321" s="29"/>
      <c r="F321" s="9"/>
      <c r="G321" s="9"/>
    </row>
    <row r="322" spans="2:7" ht="12.95" customHeight="1" outlineLevel="2">
      <c r="C322" s="10" t="s">
        <v>14</v>
      </c>
      <c r="D322" s="11">
        <v>8301010155370</v>
      </c>
      <c r="E322" s="12">
        <v>194.5</v>
      </c>
      <c r="F322" s="13"/>
      <c r="G322" s="14">
        <f>F322*E322</f>
        <v>0</v>
      </c>
    </row>
    <row r="323" spans="2:7" ht="12.95" customHeight="1" outlineLevel="2">
      <c r="C323" s="10" t="s">
        <v>15</v>
      </c>
      <c r="D323" s="11">
        <v>8301010155387</v>
      </c>
      <c r="E323" s="12">
        <v>194.5</v>
      </c>
      <c r="F323" s="13"/>
      <c r="G323" s="14">
        <f>F323*E323</f>
        <v>0</v>
      </c>
    </row>
    <row r="324" spans="2:7" ht="12.95" customHeight="1" outlineLevel="2">
      <c r="C324" s="10" t="s">
        <v>16</v>
      </c>
      <c r="D324" s="11">
        <v>8301010155394</v>
      </c>
      <c r="E324" s="12">
        <v>194.5</v>
      </c>
      <c r="F324" s="13"/>
      <c r="G324" s="14">
        <f>F324*E324</f>
        <v>0</v>
      </c>
    </row>
    <row r="325" spans="2:7" ht="12.95" customHeight="1" outlineLevel="2">
      <c r="C325" s="10" t="s">
        <v>18</v>
      </c>
      <c r="D325" s="11">
        <v>8301010155431</v>
      </c>
      <c r="E325" s="12">
        <v>194.5</v>
      </c>
      <c r="F325" s="13"/>
      <c r="G325" s="14">
        <f>F325*E325</f>
        <v>0</v>
      </c>
    </row>
    <row r="326" spans="2:7" ht="12.95" customHeight="1" outlineLevel="2">
      <c r="C326" s="10" t="s">
        <v>19</v>
      </c>
      <c r="D326" s="11">
        <v>8301010155448</v>
      </c>
      <c r="E326" s="12">
        <v>194.5</v>
      </c>
      <c r="F326" s="13"/>
      <c r="G326" s="14">
        <f>F326*E326</f>
        <v>0</v>
      </c>
    </row>
    <row r="327" spans="2:7" ht="12.95" customHeight="1" outlineLevel="2">
      <c r="C327" s="10" t="s">
        <v>20</v>
      </c>
      <c r="D327" s="11">
        <v>8301010155455</v>
      </c>
      <c r="E327" s="12">
        <v>194.5</v>
      </c>
      <c r="F327" s="13"/>
      <c r="G327" s="14">
        <f>F327*E327</f>
        <v>0</v>
      </c>
    </row>
    <row r="328" spans="2:7" ht="12.95" customHeight="1" outlineLevel="2">
      <c r="C328" s="10"/>
      <c r="D328" s="10"/>
      <c r="E328" s="15"/>
      <c r="F328" s="13"/>
      <c r="G328" s="14"/>
    </row>
    <row r="329" spans="2:7" ht="12.95" customHeight="1" outlineLevel="2">
      <c r="C329" s="10"/>
      <c r="D329" s="10"/>
      <c r="E329" s="15"/>
      <c r="F329" s="13"/>
      <c r="G329" s="14"/>
    </row>
    <row r="330" spans="2:7" ht="12.95" customHeight="1" outlineLevel="2">
      <c r="C330" s="10"/>
      <c r="D330" s="10"/>
      <c r="E330" s="15"/>
      <c r="F330" s="13"/>
      <c r="G330" s="14"/>
    </row>
    <row r="331" spans="2:7" ht="12.95" customHeight="1" outlineLevel="2">
      <c r="C331" s="10"/>
      <c r="D331" s="10"/>
      <c r="E331" s="15"/>
      <c r="F331" s="13"/>
      <c r="G331" s="14"/>
    </row>
    <row r="332" spans="2:7" ht="12.95" customHeight="1" outlineLevel="2">
      <c r="C332" s="10"/>
      <c r="D332" s="10"/>
      <c r="E332" s="15"/>
      <c r="F332" s="13"/>
      <c r="G332" s="14"/>
    </row>
    <row r="333" spans="2:7" ht="12.95" customHeight="1" outlineLevel="2">
      <c r="B333" s="37" t="str">
        <f>HYPERLINK("http://galantphoto.ru/pictures_for_form/Rossoporpora/RP-DR109.jpg","увеличить")</f>
        <v>увеличить</v>
      </c>
      <c r="C333" s="10"/>
      <c r="D333" s="10"/>
      <c r="E333" s="15"/>
      <c r="F333" s="13"/>
      <c r="G333" s="14"/>
    </row>
    <row r="334" spans="2:7" ht="11.1" customHeight="1" outlineLevel="2">
      <c r="B334" s="30" t="s">
        <v>110</v>
      </c>
      <c r="C334" s="30"/>
      <c r="D334" s="17"/>
      <c r="E334" s="35" t="str">
        <f>HYPERLINK("https://www.galantholding.com/catalog/372/176908/","www.galantholding.ru")</f>
        <v>www.galantholding.ru</v>
      </c>
      <c r="F334" s="31"/>
      <c r="G334" s="31"/>
    </row>
    <row r="335" spans="2:7" ht="11.1" customHeight="1" outlineLevel="2">
      <c r="B335" s="29" t="s">
        <v>74</v>
      </c>
      <c r="C335" s="29"/>
      <c r="D335" s="29"/>
      <c r="E335" s="29"/>
      <c r="F335" s="9"/>
      <c r="G335" s="9"/>
    </row>
    <row r="336" spans="2:7" ht="12.95" customHeight="1" outlineLevel="2">
      <c r="C336" s="10" t="s">
        <v>16</v>
      </c>
      <c r="D336" s="11">
        <v>8301010154175</v>
      </c>
      <c r="E336" s="12">
        <v>243.1</v>
      </c>
      <c r="F336" s="13"/>
      <c r="G336" s="14">
        <f>F336*E336</f>
        <v>0</v>
      </c>
    </row>
    <row r="337" spans="2:7" ht="12.95" customHeight="1" outlineLevel="2">
      <c r="C337" s="10" t="s">
        <v>17</v>
      </c>
      <c r="D337" s="11">
        <v>8301010154182</v>
      </c>
      <c r="E337" s="12">
        <v>243.1</v>
      </c>
      <c r="F337" s="13"/>
      <c r="G337" s="14">
        <f>F337*E337</f>
        <v>0</v>
      </c>
    </row>
    <row r="338" spans="2:7" ht="12.95" customHeight="1" outlineLevel="2">
      <c r="C338" s="10" t="s">
        <v>40</v>
      </c>
      <c r="D338" s="11">
        <v>8301010154199</v>
      </c>
      <c r="E338" s="12">
        <v>243.1</v>
      </c>
      <c r="F338" s="13"/>
      <c r="G338" s="14">
        <f>F338*E338</f>
        <v>0</v>
      </c>
    </row>
    <row r="339" spans="2:7" ht="12.95" customHeight="1" outlineLevel="2">
      <c r="C339" s="10" t="s">
        <v>46</v>
      </c>
      <c r="D339" s="11">
        <v>8301010154205</v>
      </c>
      <c r="E339" s="12">
        <v>243.1</v>
      </c>
      <c r="F339" s="13"/>
      <c r="G339" s="14">
        <f>F339*E339</f>
        <v>0</v>
      </c>
    </row>
    <row r="340" spans="2:7" ht="12.95" customHeight="1" outlineLevel="2">
      <c r="C340" s="10" t="s">
        <v>20</v>
      </c>
      <c r="D340" s="11">
        <v>8301010154274</v>
      </c>
      <c r="E340" s="12">
        <v>243.1</v>
      </c>
      <c r="F340" s="13"/>
      <c r="G340" s="14">
        <f>F340*E340</f>
        <v>0</v>
      </c>
    </row>
    <row r="341" spans="2:7" ht="12.95" customHeight="1" outlineLevel="2">
      <c r="C341" s="10" t="s">
        <v>21</v>
      </c>
      <c r="D341" s="11">
        <v>8301010154281</v>
      </c>
      <c r="E341" s="12">
        <v>243.1</v>
      </c>
      <c r="F341" s="13"/>
      <c r="G341" s="14">
        <f>F341*E341</f>
        <v>0</v>
      </c>
    </row>
    <row r="342" spans="2:7" ht="12.95" customHeight="1" outlineLevel="2">
      <c r="C342" s="10" t="s">
        <v>41</v>
      </c>
      <c r="D342" s="11">
        <v>8301010154298</v>
      </c>
      <c r="E342" s="12">
        <v>243.1</v>
      </c>
      <c r="F342" s="13"/>
      <c r="G342" s="14">
        <f>F342*E342</f>
        <v>0</v>
      </c>
    </row>
    <row r="343" spans="2:7" ht="12.95" customHeight="1" outlineLevel="2">
      <c r="C343" s="10" t="s">
        <v>48</v>
      </c>
      <c r="D343" s="11">
        <v>8301010154304</v>
      </c>
      <c r="E343" s="12">
        <v>243.1</v>
      </c>
      <c r="F343" s="13"/>
      <c r="G343" s="14">
        <f>F343*E343</f>
        <v>0</v>
      </c>
    </row>
    <row r="344" spans="2:7" ht="12.95" customHeight="1" outlineLevel="2">
      <c r="C344" s="10"/>
      <c r="D344" s="10"/>
      <c r="E344" s="15"/>
      <c r="F344" s="13"/>
      <c r="G344" s="14"/>
    </row>
    <row r="345" spans="2:7" ht="12.95" customHeight="1" outlineLevel="2">
      <c r="C345" s="10"/>
      <c r="D345" s="10"/>
      <c r="E345" s="15"/>
      <c r="F345" s="13"/>
      <c r="G345" s="14"/>
    </row>
    <row r="346" spans="2:7" ht="12.95" customHeight="1" outlineLevel="2">
      <c r="C346" s="10"/>
      <c r="D346" s="10"/>
      <c r="E346" s="15"/>
      <c r="F346" s="13"/>
      <c r="G346" s="14"/>
    </row>
    <row r="347" spans="2:7" ht="12.95" customHeight="1" outlineLevel="2">
      <c r="B347" s="37" t="str">
        <f>HYPERLINK("http://galantphoto.ru/pictures_for_form/Rossoporpora/RP-DR103.jpg","увеличить")</f>
        <v>увеличить</v>
      </c>
      <c r="C347" s="10"/>
      <c r="D347" s="10"/>
      <c r="E347" s="15"/>
      <c r="F347" s="13"/>
      <c r="G347" s="14"/>
    </row>
    <row r="348" spans="2:7" ht="11.1" customHeight="1" outlineLevel="2">
      <c r="B348" s="30" t="s">
        <v>111</v>
      </c>
      <c r="C348" s="30"/>
      <c r="D348" s="17"/>
      <c r="E348" s="35" t="str">
        <f>HYPERLINK("https://www.galantholding.com/catalog/307/176910/","www.galantholding.ru")</f>
        <v>www.galantholding.ru</v>
      </c>
      <c r="F348" s="31"/>
      <c r="G348" s="31"/>
    </row>
    <row r="349" spans="2:7" ht="11.1" customHeight="1" outlineLevel="2">
      <c r="B349" s="29" t="s">
        <v>74</v>
      </c>
      <c r="C349" s="29"/>
      <c r="D349" s="29"/>
      <c r="E349" s="29"/>
      <c r="F349" s="9"/>
      <c r="G349" s="9"/>
    </row>
    <row r="350" spans="2:7" ht="12.95" customHeight="1" outlineLevel="2">
      <c r="C350" s="10" t="s">
        <v>70</v>
      </c>
      <c r="D350" s="11">
        <v>8301010506363</v>
      </c>
      <c r="E350" s="12">
        <v>256.60000000000002</v>
      </c>
      <c r="F350" s="13"/>
      <c r="G350" s="14">
        <f>F350*E350</f>
        <v>0</v>
      </c>
    </row>
    <row r="351" spans="2:7" ht="12.95" customHeight="1" outlineLevel="2">
      <c r="C351" s="10" t="s">
        <v>34</v>
      </c>
      <c r="D351" s="11">
        <v>8301010507148</v>
      </c>
      <c r="E351" s="12">
        <v>256.60000000000002</v>
      </c>
      <c r="F351" s="13"/>
      <c r="G351" s="14">
        <f>F351*E351</f>
        <v>0</v>
      </c>
    </row>
    <row r="352" spans="2:7" ht="12.95" customHeight="1" outlineLevel="2">
      <c r="C352" s="10" t="s">
        <v>35</v>
      </c>
      <c r="D352" s="11">
        <v>8301010507155</v>
      </c>
      <c r="E352" s="12">
        <v>256.60000000000002</v>
      </c>
      <c r="F352" s="13"/>
      <c r="G352" s="14">
        <f>F352*E352</f>
        <v>0</v>
      </c>
    </row>
    <row r="353" spans="2:7" ht="12.95" customHeight="1" outlineLevel="2">
      <c r="C353" s="10" t="s">
        <v>36</v>
      </c>
      <c r="D353" s="11">
        <v>8301010507162</v>
      </c>
      <c r="E353" s="12">
        <v>256.60000000000002</v>
      </c>
      <c r="F353" s="13"/>
      <c r="G353" s="14">
        <f>F353*E353</f>
        <v>0</v>
      </c>
    </row>
    <row r="354" spans="2:7" ht="12.95" customHeight="1" outlineLevel="2">
      <c r="C354" s="10" t="s">
        <v>71</v>
      </c>
      <c r="D354" s="11">
        <v>8301010434895</v>
      </c>
      <c r="E354" s="12">
        <v>256.60000000000002</v>
      </c>
      <c r="F354" s="13"/>
      <c r="G354" s="14">
        <f>F354*E354</f>
        <v>0</v>
      </c>
    </row>
    <row r="355" spans="2:7" ht="12.95" customHeight="1" outlineLevel="2">
      <c r="C355" s="10" t="s">
        <v>29</v>
      </c>
      <c r="D355" s="11">
        <v>8301010434918</v>
      </c>
      <c r="E355" s="12">
        <v>256.60000000000002</v>
      </c>
      <c r="F355" s="13"/>
      <c r="G355" s="14">
        <f>F355*E355</f>
        <v>0</v>
      </c>
    </row>
    <row r="356" spans="2:7" ht="12.95" customHeight="1" outlineLevel="2">
      <c r="C356" s="10" t="s">
        <v>30</v>
      </c>
      <c r="D356" s="11">
        <v>8301010434932</v>
      </c>
      <c r="E356" s="12">
        <v>256.60000000000002</v>
      </c>
      <c r="F356" s="13"/>
      <c r="G356" s="14">
        <f>F356*E356</f>
        <v>0</v>
      </c>
    </row>
    <row r="357" spans="2:7" ht="12.95" customHeight="1" outlineLevel="2">
      <c r="C357" s="10" t="s">
        <v>31</v>
      </c>
      <c r="D357" s="11">
        <v>8301010434956</v>
      </c>
      <c r="E357" s="12">
        <v>256.60000000000002</v>
      </c>
      <c r="F357" s="13"/>
      <c r="G357" s="14">
        <f>F357*E357</f>
        <v>0</v>
      </c>
    </row>
    <row r="358" spans="2:7" ht="12.95" customHeight="1" outlineLevel="2">
      <c r="C358" s="10" t="s">
        <v>18</v>
      </c>
      <c r="D358" s="11">
        <v>8301010507742</v>
      </c>
      <c r="E358" s="12">
        <v>256.60000000000002</v>
      </c>
      <c r="F358" s="13"/>
      <c r="G358" s="14">
        <f>F358*E358</f>
        <v>0</v>
      </c>
    </row>
    <row r="359" spans="2:7" ht="12.95" customHeight="1" outlineLevel="2">
      <c r="C359" s="10" t="s">
        <v>19</v>
      </c>
      <c r="D359" s="11">
        <v>8301010507759</v>
      </c>
      <c r="E359" s="12">
        <v>256.60000000000002</v>
      </c>
      <c r="F359" s="13"/>
      <c r="G359" s="14">
        <f>F359*E359</f>
        <v>0</v>
      </c>
    </row>
    <row r="360" spans="2:7" ht="12.95" customHeight="1" outlineLevel="2">
      <c r="C360" s="10" t="s">
        <v>20</v>
      </c>
      <c r="D360" s="11">
        <v>8301010507766</v>
      </c>
      <c r="E360" s="12">
        <v>256.60000000000002</v>
      </c>
      <c r="F360" s="13"/>
      <c r="G360" s="14">
        <f>F360*E360</f>
        <v>0</v>
      </c>
    </row>
    <row r="361" spans="2:7" ht="12.95" customHeight="1" outlineLevel="2">
      <c r="B361" s="37" t="str">
        <f>HYPERLINK("http://galantphoto.ru/pictures_for_form/Rossoporpora/RP-D1589.jpg","увеличить")</f>
        <v>увеличить</v>
      </c>
      <c r="C361" s="10" t="s">
        <v>21</v>
      </c>
      <c r="D361" s="11">
        <v>8301010662335</v>
      </c>
      <c r="E361" s="12">
        <v>256.60000000000002</v>
      </c>
      <c r="F361" s="13"/>
      <c r="G361" s="14">
        <f>F361*E361</f>
        <v>0</v>
      </c>
    </row>
    <row r="362" spans="2:7" ht="11.1" customHeight="1" outlineLevel="2">
      <c r="B362" s="30" t="s">
        <v>112</v>
      </c>
      <c r="C362" s="30"/>
      <c r="D362" s="17"/>
      <c r="E362" s="35" t="str">
        <f>HYPERLINK("https://www.galantholding.com/catalog/307/176914/","www.galantholding.ru")</f>
        <v>www.galantholding.ru</v>
      </c>
      <c r="F362" s="31"/>
      <c r="G362" s="31"/>
    </row>
    <row r="363" spans="2:7" ht="11.1" customHeight="1" outlineLevel="2">
      <c r="B363" s="29" t="s">
        <v>74</v>
      </c>
      <c r="C363" s="29"/>
      <c r="D363" s="29"/>
      <c r="E363" s="29"/>
      <c r="F363" s="9"/>
      <c r="G363" s="9"/>
    </row>
    <row r="364" spans="2:7" ht="12.95" customHeight="1" outlineLevel="2">
      <c r="C364" s="10" t="s">
        <v>15</v>
      </c>
      <c r="D364" s="11">
        <v>8301010153611</v>
      </c>
      <c r="E364" s="12">
        <v>193.4</v>
      </c>
      <c r="F364" s="13"/>
      <c r="G364" s="14">
        <f>F364*E364</f>
        <v>0</v>
      </c>
    </row>
    <row r="365" spans="2:7" ht="12.95" customHeight="1" outlineLevel="2">
      <c r="C365" s="10" t="s">
        <v>16</v>
      </c>
      <c r="D365" s="11">
        <v>8301010153628</v>
      </c>
      <c r="E365" s="12">
        <v>193.4</v>
      </c>
      <c r="F365" s="13"/>
      <c r="G365" s="14">
        <f>F365*E365</f>
        <v>0</v>
      </c>
    </row>
    <row r="366" spans="2:7" ht="12.95" customHeight="1" outlineLevel="2">
      <c r="C366" s="10" t="s">
        <v>17</v>
      </c>
      <c r="D366" s="11">
        <v>8301010153635</v>
      </c>
      <c r="E366" s="12">
        <v>193.4</v>
      </c>
      <c r="F366" s="13"/>
      <c r="G366" s="14">
        <f>F366*E366</f>
        <v>0</v>
      </c>
    </row>
    <row r="367" spans="2:7" ht="12.95" customHeight="1" outlineLevel="2">
      <c r="C367" s="10" t="s">
        <v>40</v>
      </c>
      <c r="D367" s="11">
        <v>8301010153642</v>
      </c>
      <c r="E367" s="12">
        <v>193.4</v>
      </c>
      <c r="F367" s="13"/>
      <c r="G367" s="14">
        <f>F367*E367</f>
        <v>0</v>
      </c>
    </row>
    <row r="368" spans="2:7" ht="12.95" customHeight="1" outlineLevel="2">
      <c r="C368" s="10" t="s">
        <v>19</v>
      </c>
      <c r="D368" s="11">
        <v>8301010153697</v>
      </c>
      <c r="E368" s="12">
        <v>193.4</v>
      </c>
      <c r="F368" s="13"/>
      <c r="G368" s="14">
        <f>F368*E368</f>
        <v>0</v>
      </c>
    </row>
    <row r="369" spans="2:7" ht="12.95" customHeight="1" outlineLevel="2">
      <c r="C369" s="10" t="s">
        <v>20</v>
      </c>
      <c r="D369" s="11">
        <v>8301010153703</v>
      </c>
      <c r="E369" s="12">
        <v>193.4</v>
      </c>
      <c r="F369" s="13"/>
      <c r="G369" s="14">
        <f>F369*E369</f>
        <v>0</v>
      </c>
    </row>
    <row r="370" spans="2:7" ht="12.95" customHeight="1" outlineLevel="2">
      <c r="C370" s="10" t="s">
        <v>21</v>
      </c>
      <c r="D370" s="11">
        <v>8301010153710</v>
      </c>
      <c r="E370" s="12">
        <v>193.4</v>
      </c>
      <c r="F370" s="13"/>
      <c r="G370" s="14">
        <f>F370*E370</f>
        <v>0</v>
      </c>
    </row>
    <row r="371" spans="2:7" ht="12.95" customHeight="1" outlineLevel="2">
      <c r="C371" s="10" t="s">
        <v>41</v>
      </c>
      <c r="D371" s="11">
        <v>8301010153727</v>
      </c>
      <c r="E371" s="12">
        <v>193.4</v>
      </c>
      <c r="F371" s="13"/>
      <c r="G371" s="14">
        <f>F371*E371</f>
        <v>0</v>
      </c>
    </row>
    <row r="372" spans="2:7" ht="12.95" customHeight="1" outlineLevel="2">
      <c r="C372" s="10"/>
      <c r="D372" s="10"/>
      <c r="E372" s="15"/>
      <c r="F372" s="13"/>
      <c r="G372" s="14"/>
    </row>
    <row r="373" spans="2:7" ht="12.95" customHeight="1" outlineLevel="2">
      <c r="C373" s="10"/>
      <c r="D373" s="10"/>
      <c r="E373" s="15"/>
      <c r="F373" s="13"/>
      <c r="G373" s="14"/>
    </row>
    <row r="374" spans="2:7" ht="12.95" customHeight="1" outlineLevel="2">
      <c r="C374" s="10"/>
      <c r="D374" s="10"/>
      <c r="E374" s="15"/>
      <c r="F374" s="13"/>
      <c r="G374" s="14"/>
    </row>
    <row r="375" spans="2:7" ht="12.95" customHeight="1" outlineLevel="2">
      <c r="B375" s="37" t="str">
        <f>HYPERLINK("http://galantphoto.ru/pictures_for_form/Rossoporpora/RP-DR100.jpg","увеличить")</f>
        <v>увеличить</v>
      </c>
      <c r="C375" s="10"/>
      <c r="D375" s="10"/>
      <c r="E375" s="15"/>
      <c r="F375" s="13"/>
      <c r="G375" s="14"/>
    </row>
    <row r="376" spans="2:7" ht="11.1" customHeight="1" outlineLevel="2">
      <c r="B376" s="30" t="s">
        <v>113</v>
      </c>
      <c r="C376" s="30"/>
      <c r="D376" s="17"/>
      <c r="E376" s="35" t="str">
        <f>HYPERLINK("https://www.galantholding.com/catalog/307/176915/","www.galantholding.ru")</f>
        <v>www.galantholding.ru</v>
      </c>
      <c r="F376" s="31"/>
      <c r="G376" s="31"/>
    </row>
    <row r="377" spans="2:7" ht="11.1" customHeight="1" outlineLevel="2">
      <c r="B377" s="29" t="s">
        <v>74</v>
      </c>
      <c r="C377" s="29"/>
      <c r="D377" s="29"/>
      <c r="E377" s="29"/>
      <c r="F377" s="9"/>
      <c r="G377" s="9"/>
    </row>
    <row r="378" spans="2:7" ht="12.95" customHeight="1" outlineLevel="2">
      <c r="C378" s="10" t="s">
        <v>16</v>
      </c>
      <c r="D378" s="11">
        <v>8301010154472</v>
      </c>
      <c r="E378" s="12">
        <v>270.10000000000002</v>
      </c>
      <c r="F378" s="13"/>
      <c r="G378" s="14">
        <f>F378*E378</f>
        <v>0</v>
      </c>
    </row>
    <row r="379" spans="2:7" ht="12.95" customHeight="1" outlineLevel="2">
      <c r="C379" s="10" t="s">
        <v>17</v>
      </c>
      <c r="D379" s="11">
        <v>8301010154489</v>
      </c>
      <c r="E379" s="12">
        <v>270.10000000000002</v>
      </c>
      <c r="F379" s="13"/>
      <c r="G379" s="14">
        <f>F379*E379</f>
        <v>0</v>
      </c>
    </row>
    <row r="380" spans="2:7" ht="12.95" customHeight="1" outlineLevel="2">
      <c r="C380" s="10" t="s">
        <v>40</v>
      </c>
      <c r="D380" s="11">
        <v>8301010154496</v>
      </c>
      <c r="E380" s="12">
        <v>270.10000000000002</v>
      </c>
      <c r="F380" s="13"/>
      <c r="G380" s="14">
        <f>F380*E380</f>
        <v>0</v>
      </c>
    </row>
    <row r="381" spans="2:7" ht="12.95" customHeight="1" outlineLevel="2">
      <c r="C381" s="10" t="s">
        <v>46</v>
      </c>
      <c r="D381" s="11">
        <v>8301010154502</v>
      </c>
      <c r="E381" s="12">
        <v>270.10000000000002</v>
      </c>
      <c r="F381" s="13"/>
      <c r="G381" s="14">
        <f>F381*E381</f>
        <v>0</v>
      </c>
    </row>
    <row r="382" spans="2:7" ht="12.95" customHeight="1" outlineLevel="2">
      <c r="C382" s="10" t="s">
        <v>20</v>
      </c>
      <c r="D382" s="11">
        <v>8301010154618</v>
      </c>
      <c r="E382" s="12">
        <v>270.10000000000002</v>
      </c>
      <c r="F382" s="13"/>
      <c r="G382" s="14">
        <f>F382*E382</f>
        <v>0</v>
      </c>
    </row>
    <row r="383" spans="2:7" ht="12.95" customHeight="1" outlineLevel="2">
      <c r="C383" s="10" t="s">
        <v>21</v>
      </c>
      <c r="D383" s="11">
        <v>8301010154625</v>
      </c>
      <c r="E383" s="12">
        <v>270.10000000000002</v>
      </c>
      <c r="F383" s="13"/>
      <c r="G383" s="14">
        <f>F383*E383</f>
        <v>0</v>
      </c>
    </row>
    <row r="384" spans="2:7" ht="12.95" customHeight="1" outlineLevel="2">
      <c r="C384" s="10" t="s">
        <v>41</v>
      </c>
      <c r="D384" s="11">
        <v>8301010154632</v>
      </c>
      <c r="E384" s="12">
        <v>270.10000000000002</v>
      </c>
      <c r="F384" s="13"/>
      <c r="G384" s="14">
        <f>F384*E384</f>
        <v>0</v>
      </c>
    </row>
    <row r="385" spans="2:7" ht="12.95" customHeight="1" outlineLevel="2">
      <c r="C385" s="10" t="s">
        <v>48</v>
      </c>
      <c r="D385" s="11">
        <v>8301010154649</v>
      </c>
      <c r="E385" s="12">
        <v>270.10000000000002</v>
      </c>
      <c r="F385" s="13"/>
      <c r="G385" s="14">
        <f>F385*E385</f>
        <v>0</v>
      </c>
    </row>
    <row r="386" spans="2:7" ht="12.95" customHeight="1" outlineLevel="2">
      <c r="C386" s="10"/>
      <c r="D386" s="10"/>
      <c r="E386" s="15"/>
      <c r="F386" s="13"/>
      <c r="G386" s="14"/>
    </row>
    <row r="387" spans="2:7" ht="12.95" customHeight="1" outlineLevel="2">
      <c r="C387" s="10"/>
      <c r="D387" s="10"/>
      <c r="E387" s="15"/>
      <c r="F387" s="13"/>
      <c r="G387" s="14"/>
    </row>
    <row r="388" spans="2:7" ht="12.95" customHeight="1" outlineLevel="2">
      <c r="C388" s="10"/>
      <c r="D388" s="10"/>
      <c r="E388" s="15"/>
      <c r="F388" s="13"/>
      <c r="G388" s="14"/>
    </row>
    <row r="389" spans="2:7" ht="12.95" customHeight="1" outlineLevel="2">
      <c r="B389" s="37" t="str">
        <f>HYPERLINK("http://galantphoto.ru/pictures_for_form/Rossoporpora/RP-DR104.jpg","увеличить")</f>
        <v>увеличить</v>
      </c>
      <c r="C389" s="10"/>
      <c r="D389" s="10"/>
      <c r="E389" s="15"/>
      <c r="F389" s="13"/>
      <c r="G389" s="14"/>
    </row>
    <row r="390" spans="2:7" ht="11.1" customHeight="1" outlineLevel="2">
      <c r="B390" s="30" t="s">
        <v>114</v>
      </c>
      <c r="C390" s="30"/>
      <c r="D390" s="17"/>
      <c r="E390" s="35" t="str">
        <f>HYPERLINK("https://www.galantholding.com/catalog/307/176916/","www.galantholding.ru")</f>
        <v>www.galantholding.ru</v>
      </c>
      <c r="F390" s="31"/>
      <c r="G390" s="31"/>
    </row>
    <row r="391" spans="2:7" ht="11.1" customHeight="1" outlineLevel="2">
      <c r="B391" s="29" t="s">
        <v>74</v>
      </c>
      <c r="C391" s="29"/>
      <c r="D391" s="29"/>
      <c r="E391" s="29"/>
      <c r="F391" s="9"/>
      <c r="G391" s="9"/>
    </row>
    <row r="392" spans="2:7" ht="12.95" customHeight="1" outlineLevel="2">
      <c r="C392" s="10" t="s">
        <v>14</v>
      </c>
      <c r="D392" s="11">
        <v>8301010122914</v>
      </c>
      <c r="E392" s="12">
        <v>220.4</v>
      </c>
      <c r="F392" s="13"/>
      <c r="G392" s="14">
        <f>F392*E392</f>
        <v>0</v>
      </c>
    </row>
    <row r="393" spans="2:7" ht="12.95" customHeight="1" outlineLevel="2">
      <c r="C393" s="10" t="s">
        <v>15</v>
      </c>
      <c r="D393" s="11">
        <v>8301010122921</v>
      </c>
      <c r="E393" s="12">
        <v>220.4</v>
      </c>
      <c r="F393" s="13"/>
      <c r="G393" s="14">
        <f>F393*E393</f>
        <v>0</v>
      </c>
    </row>
    <row r="394" spans="2:7" ht="12.95" customHeight="1" outlineLevel="2">
      <c r="C394" s="10" t="s">
        <v>16</v>
      </c>
      <c r="D394" s="11">
        <v>8301010122938</v>
      </c>
      <c r="E394" s="12">
        <v>220.4</v>
      </c>
      <c r="F394" s="13"/>
      <c r="G394" s="14">
        <f>F394*E394</f>
        <v>0</v>
      </c>
    </row>
    <row r="395" spans="2:7" ht="12.95" customHeight="1" outlineLevel="2">
      <c r="C395" s="10" t="s">
        <v>17</v>
      </c>
      <c r="D395" s="11">
        <v>8301010122945</v>
      </c>
      <c r="E395" s="12">
        <v>220.4</v>
      </c>
      <c r="F395" s="13"/>
      <c r="G395" s="14">
        <f>F395*E395</f>
        <v>0</v>
      </c>
    </row>
    <row r="396" spans="2:7" ht="12.95" customHeight="1" outlineLevel="2">
      <c r="C396" s="10" t="s">
        <v>18</v>
      </c>
      <c r="D396" s="11">
        <v>8301010122990</v>
      </c>
      <c r="E396" s="12">
        <v>220.4</v>
      </c>
      <c r="F396" s="13"/>
      <c r="G396" s="14">
        <f>F396*E396</f>
        <v>0</v>
      </c>
    </row>
    <row r="397" spans="2:7" ht="12.95" customHeight="1" outlineLevel="2">
      <c r="C397" s="10" t="s">
        <v>19</v>
      </c>
      <c r="D397" s="11">
        <v>8301010123003</v>
      </c>
      <c r="E397" s="12">
        <v>220.4</v>
      </c>
      <c r="F397" s="13"/>
      <c r="G397" s="14">
        <f>F397*E397</f>
        <v>0</v>
      </c>
    </row>
    <row r="398" spans="2:7" ht="12.95" customHeight="1" outlineLevel="2">
      <c r="C398" s="10" t="s">
        <v>20</v>
      </c>
      <c r="D398" s="11">
        <v>8301010123010</v>
      </c>
      <c r="E398" s="12">
        <v>220.4</v>
      </c>
      <c r="F398" s="13"/>
      <c r="G398" s="14">
        <f>F398*E398</f>
        <v>0</v>
      </c>
    </row>
    <row r="399" spans="2:7" ht="12.95" customHeight="1" outlineLevel="2">
      <c r="C399" s="10" t="s">
        <v>21</v>
      </c>
      <c r="D399" s="11">
        <v>8301010123027</v>
      </c>
      <c r="E399" s="12">
        <v>220.4</v>
      </c>
      <c r="F399" s="13"/>
      <c r="G399" s="14">
        <f>F399*E399</f>
        <v>0</v>
      </c>
    </row>
    <row r="400" spans="2:7" ht="12.95" customHeight="1" outlineLevel="2">
      <c r="C400" s="10"/>
      <c r="D400" s="10"/>
      <c r="E400" s="15"/>
      <c r="F400" s="13"/>
      <c r="G400" s="14"/>
    </row>
    <row r="401" spans="2:7" ht="12.95" customHeight="1" outlineLevel="2">
      <c r="C401" s="10"/>
      <c r="D401" s="10"/>
      <c r="E401" s="15"/>
      <c r="F401" s="13"/>
      <c r="G401" s="14"/>
    </row>
    <row r="402" spans="2:7" ht="12.95" customHeight="1" outlineLevel="2">
      <c r="C402" s="10"/>
      <c r="D402" s="10"/>
      <c r="E402" s="15"/>
      <c r="F402" s="13"/>
      <c r="G402" s="14"/>
    </row>
    <row r="403" spans="2:7" ht="12.95" customHeight="1" outlineLevel="2">
      <c r="B403" s="37" t="str">
        <f>HYPERLINK("http://galantphoto.ru/pictures_for_form/Rossoporpora/RP-DR106.jpg","увеличить")</f>
        <v>увеличить</v>
      </c>
      <c r="C403" s="10"/>
      <c r="D403" s="10"/>
      <c r="E403" s="15"/>
      <c r="F403" s="13"/>
      <c r="G403" s="14"/>
    </row>
    <row r="404" spans="2:7" ht="11.1" customHeight="1" outlineLevel="2">
      <c r="B404" s="30" t="s">
        <v>115</v>
      </c>
      <c r="C404" s="30"/>
      <c r="D404" s="17"/>
      <c r="E404" s="35" t="str">
        <f>HYPERLINK("https://www.galantholding.com/catalog/307/176917/","www.galantholding.ru")</f>
        <v>www.galantholding.ru</v>
      </c>
      <c r="F404" s="31"/>
      <c r="G404" s="31"/>
    </row>
    <row r="405" spans="2:7" ht="11.1" customHeight="1" outlineLevel="2">
      <c r="B405" s="29" t="s">
        <v>13</v>
      </c>
      <c r="C405" s="29"/>
      <c r="D405" s="29"/>
      <c r="E405" s="29"/>
      <c r="F405" s="9"/>
      <c r="G405" s="9"/>
    </row>
    <row r="406" spans="2:7" ht="12.95" customHeight="1" outlineLevel="2">
      <c r="C406" s="10" t="s">
        <v>14</v>
      </c>
      <c r="D406" s="11">
        <v>8301010123355</v>
      </c>
      <c r="E406" s="12">
        <v>198.8</v>
      </c>
      <c r="F406" s="13"/>
      <c r="G406" s="14">
        <f>F406*E406</f>
        <v>0</v>
      </c>
    </row>
    <row r="407" spans="2:7" ht="12.95" customHeight="1" outlineLevel="2">
      <c r="C407" s="10" t="s">
        <v>15</v>
      </c>
      <c r="D407" s="11">
        <v>8301010123362</v>
      </c>
      <c r="E407" s="12">
        <v>198.8</v>
      </c>
      <c r="F407" s="13"/>
      <c r="G407" s="14">
        <f>F407*E407</f>
        <v>0</v>
      </c>
    </row>
    <row r="408" spans="2:7" ht="12.95" customHeight="1" outlineLevel="2">
      <c r="C408" s="10" t="s">
        <v>16</v>
      </c>
      <c r="D408" s="11">
        <v>8301010123379</v>
      </c>
      <c r="E408" s="12">
        <v>198.8</v>
      </c>
      <c r="F408" s="13"/>
      <c r="G408" s="14">
        <f>F408*E408</f>
        <v>0</v>
      </c>
    </row>
    <row r="409" spans="2:7" ht="12.95" customHeight="1" outlineLevel="2">
      <c r="C409" s="10" t="s">
        <v>18</v>
      </c>
      <c r="D409" s="11">
        <v>8301010123416</v>
      </c>
      <c r="E409" s="12">
        <v>198.8</v>
      </c>
      <c r="F409" s="13"/>
      <c r="G409" s="14">
        <f>F409*E409</f>
        <v>0</v>
      </c>
    </row>
    <row r="410" spans="2:7" ht="12.95" customHeight="1" outlineLevel="2">
      <c r="C410" s="10" t="s">
        <v>19</v>
      </c>
      <c r="D410" s="11">
        <v>8301010123423</v>
      </c>
      <c r="E410" s="12">
        <v>198.8</v>
      </c>
      <c r="F410" s="13"/>
      <c r="G410" s="14">
        <f>F410*E410</f>
        <v>0</v>
      </c>
    </row>
    <row r="411" spans="2:7" ht="12.95" customHeight="1" outlineLevel="2">
      <c r="C411" s="10" t="s">
        <v>20</v>
      </c>
      <c r="D411" s="11">
        <v>8301010123430</v>
      </c>
      <c r="E411" s="12">
        <v>198.8</v>
      </c>
      <c r="F411" s="13"/>
      <c r="G411" s="14">
        <f>F411*E411</f>
        <v>0</v>
      </c>
    </row>
    <row r="412" spans="2:7" ht="12.95" customHeight="1" outlineLevel="2">
      <c r="C412" s="10"/>
      <c r="D412" s="10"/>
      <c r="E412" s="15"/>
      <c r="F412" s="13"/>
      <c r="G412" s="14"/>
    </row>
    <row r="413" spans="2:7" ht="12.95" customHeight="1" outlineLevel="2">
      <c r="C413" s="10"/>
      <c r="D413" s="10"/>
      <c r="E413" s="15"/>
      <c r="F413" s="13"/>
      <c r="G413" s="14"/>
    </row>
    <row r="414" spans="2:7" ht="12.95" customHeight="1" outlineLevel="2">
      <c r="C414" s="10"/>
      <c r="D414" s="10"/>
      <c r="E414" s="15"/>
      <c r="F414" s="13"/>
      <c r="G414" s="14"/>
    </row>
    <row r="415" spans="2:7" ht="12.95" customHeight="1" outlineLevel="2">
      <c r="C415" s="10"/>
      <c r="D415" s="10"/>
      <c r="E415" s="15"/>
      <c r="F415" s="13"/>
      <c r="G415" s="14"/>
    </row>
    <row r="416" spans="2:7" ht="12.95" customHeight="1" outlineLevel="2">
      <c r="C416" s="10"/>
      <c r="D416" s="10"/>
      <c r="E416" s="15"/>
      <c r="F416" s="13"/>
      <c r="G416" s="14"/>
    </row>
    <row r="417" spans="2:7" ht="12.95" customHeight="1" outlineLevel="2">
      <c r="B417" s="37" t="str">
        <f>HYPERLINK("http://galantphoto.ru/pictures_for_form/Rossoporpora/RP-DR107.jpg","увеличить")</f>
        <v>увеличить</v>
      </c>
      <c r="C417" s="10"/>
      <c r="D417" s="10"/>
      <c r="E417" s="15"/>
      <c r="F417" s="13"/>
      <c r="G417" s="14"/>
    </row>
    <row r="418" spans="2:7" ht="11.1" customHeight="1" outlineLevel="2">
      <c r="B418" s="30" t="s">
        <v>116</v>
      </c>
      <c r="C418" s="30"/>
      <c r="D418" s="17"/>
      <c r="E418" s="35" t="str">
        <f>HYPERLINK("https://www.galantholding.com/catalog/307/176918/","www.galantholding.ru")</f>
        <v>www.galantholding.ru</v>
      </c>
      <c r="F418" s="31"/>
      <c r="G418" s="31"/>
    </row>
    <row r="419" spans="2:7" ht="11.1" customHeight="1" outlineLevel="2">
      <c r="B419" s="29" t="s">
        <v>13</v>
      </c>
      <c r="C419" s="29"/>
      <c r="D419" s="29"/>
      <c r="E419" s="29"/>
      <c r="F419" s="9"/>
      <c r="G419" s="9"/>
    </row>
    <row r="420" spans="2:7" ht="12.95" customHeight="1" outlineLevel="2">
      <c r="C420" s="10" t="s">
        <v>16</v>
      </c>
      <c r="D420" s="11">
        <v>8301010155554</v>
      </c>
      <c r="E420" s="12">
        <v>211.8</v>
      </c>
      <c r="F420" s="13"/>
      <c r="G420" s="14">
        <f>F420*E420</f>
        <v>0</v>
      </c>
    </row>
    <row r="421" spans="2:7" ht="12.95" customHeight="1" outlineLevel="2">
      <c r="C421" s="10" t="s">
        <v>17</v>
      </c>
      <c r="D421" s="11">
        <v>8301010155561</v>
      </c>
      <c r="E421" s="12">
        <v>211.8</v>
      </c>
      <c r="F421" s="13"/>
      <c r="G421" s="14">
        <f>F421*E421</f>
        <v>0</v>
      </c>
    </row>
    <row r="422" spans="2:7" ht="12.95" customHeight="1" outlineLevel="2">
      <c r="C422" s="10" t="s">
        <v>40</v>
      </c>
      <c r="D422" s="11">
        <v>8301010155578</v>
      </c>
      <c r="E422" s="12">
        <v>211.8</v>
      </c>
      <c r="F422" s="13"/>
      <c r="G422" s="14">
        <f>F422*E422</f>
        <v>0</v>
      </c>
    </row>
    <row r="423" spans="2:7" ht="12.95" customHeight="1" outlineLevel="2">
      <c r="C423" s="10" t="s">
        <v>46</v>
      </c>
      <c r="D423" s="11">
        <v>8301010155585</v>
      </c>
      <c r="E423" s="12">
        <v>211.8</v>
      </c>
      <c r="F423" s="13"/>
      <c r="G423" s="14">
        <f>F423*E423</f>
        <v>0</v>
      </c>
    </row>
    <row r="424" spans="2:7" ht="12.95" customHeight="1" outlineLevel="2">
      <c r="C424" s="10" t="s">
        <v>20</v>
      </c>
      <c r="D424" s="11">
        <v>8301010155691</v>
      </c>
      <c r="E424" s="12">
        <v>211.8</v>
      </c>
      <c r="F424" s="13"/>
      <c r="G424" s="14">
        <f>F424*E424</f>
        <v>0</v>
      </c>
    </row>
    <row r="425" spans="2:7" ht="12.95" customHeight="1" outlineLevel="2">
      <c r="C425" s="10" t="s">
        <v>21</v>
      </c>
      <c r="D425" s="11">
        <v>8301010155707</v>
      </c>
      <c r="E425" s="12">
        <v>211.8</v>
      </c>
      <c r="F425" s="13"/>
      <c r="G425" s="14">
        <f>F425*E425</f>
        <v>0</v>
      </c>
    </row>
    <row r="426" spans="2:7" ht="12.95" customHeight="1" outlineLevel="2">
      <c r="C426" s="10" t="s">
        <v>41</v>
      </c>
      <c r="D426" s="11">
        <v>8301010155714</v>
      </c>
      <c r="E426" s="12">
        <v>211.8</v>
      </c>
      <c r="F426" s="13"/>
      <c r="G426" s="14">
        <f>F426*E426</f>
        <v>0</v>
      </c>
    </row>
    <row r="427" spans="2:7" ht="12.95" customHeight="1" outlineLevel="2">
      <c r="C427" s="10" t="s">
        <v>48</v>
      </c>
      <c r="D427" s="11">
        <v>8301010155721</v>
      </c>
      <c r="E427" s="12">
        <v>211.8</v>
      </c>
      <c r="F427" s="13"/>
      <c r="G427" s="14">
        <f>F427*E427</f>
        <v>0</v>
      </c>
    </row>
    <row r="428" spans="2:7" ht="12.95" customHeight="1" outlineLevel="2">
      <c r="C428" s="10"/>
      <c r="D428" s="10"/>
      <c r="E428" s="15"/>
      <c r="F428" s="13"/>
      <c r="G428" s="14"/>
    </row>
    <row r="429" spans="2:7" ht="12.95" customHeight="1" outlineLevel="2">
      <c r="C429" s="10"/>
      <c r="D429" s="10"/>
      <c r="E429" s="15"/>
      <c r="F429" s="13"/>
      <c r="G429" s="14"/>
    </row>
    <row r="430" spans="2:7" ht="12.95" customHeight="1" outlineLevel="2">
      <c r="C430" s="10"/>
      <c r="D430" s="10"/>
      <c r="E430" s="15"/>
      <c r="F430" s="13"/>
      <c r="G430" s="14"/>
    </row>
    <row r="431" spans="2:7" ht="12.95" customHeight="1" outlineLevel="2">
      <c r="B431" s="37" t="str">
        <f>HYPERLINK("http://galantphoto.ru/pictures_for_form/Rossoporpora/RP-DR111.jpg","увеличить")</f>
        <v>увеличить</v>
      </c>
      <c r="C431" s="10"/>
      <c r="D431" s="10"/>
      <c r="E431" s="15"/>
      <c r="F431" s="13"/>
      <c r="G431" s="14"/>
    </row>
    <row r="432" spans="2:7" ht="11.1" customHeight="1" outlineLevel="2">
      <c r="B432" s="30" t="s">
        <v>117</v>
      </c>
      <c r="C432" s="30"/>
      <c r="D432" s="17"/>
      <c r="E432" s="35" t="str">
        <f>HYPERLINK("https://www.galantholding.com/catalog/307/176919/","www.galantholding.ru")</f>
        <v>www.galantholding.ru</v>
      </c>
      <c r="F432" s="31"/>
      <c r="G432" s="31"/>
    </row>
    <row r="433" spans="2:7" ht="11.1" customHeight="1" outlineLevel="2">
      <c r="B433" s="29" t="s">
        <v>13</v>
      </c>
      <c r="C433" s="29"/>
      <c r="D433" s="29"/>
      <c r="E433" s="29"/>
      <c r="F433" s="9"/>
      <c r="G433" s="9"/>
    </row>
    <row r="434" spans="2:7" ht="12.95" customHeight="1" outlineLevel="2">
      <c r="C434" s="10" t="s">
        <v>14</v>
      </c>
      <c r="D434" s="11">
        <v>8301010123270</v>
      </c>
      <c r="E434" s="12">
        <v>263.60000000000002</v>
      </c>
      <c r="F434" s="13"/>
      <c r="G434" s="14">
        <f>F434*E434</f>
        <v>0</v>
      </c>
    </row>
    <row r="435" spans="2:7" ht="12.95" customHeight="1" outlineLevel="2">
      <c r="C435" s="10" t="s">
        <v>15</v>
      </c>
      <c r="D435" s="11">
        <v>8301010123287</v>
      </c>
      <c r="E435" s="12">
        <v>263.60000000000002</v>
      </c>
      <c r="F435" s="13"/>
      <c r="G435" s="14">
        <f>F435*E435</f>
        <v>0</v>
      </c>
    </row>
    <row r="436" spans="2:7" ht="12.95" customHeight="1" outlineLevel="2">
      <c r="C436" s="10" t="s">
        <v>16</v>
      </c>
      <c r="D436" s="11">
        <v>8301010123294</v>
      </c>
      <c r="E436" s="12">
        <v>263.60000000000002</v>
      </c>
      <c r="F436" s="13"/>
      <c r="G436" s="14">
        <f>F436*E436</f>
        <v>0</v>
      </c>
    </row>
    <row r="437" spans="2:7" ht="12.95" customHeight="1" outlineLevel="2">
      <c r="C437" s="10" t="s">
        <v>17</v>
      </c>
      <c r="D437" s="11">
        <v>8301010123300</v>
      </c>
      <c r="E437" s="12">
        <v>263.60000000000002</v>
      </c>
      <c r="F437" s="13"/>
      <c r="G437" s="14">
        <f>F437*E437</f>
        <v>0</v>
      </c>
    </row>
    <row r="438" spans="2:7" ht="12.95" customHeight="1" outlineLevel="2">
      <c r="C438" s="10" t="s">
        <v>18</v>
      </c>
      <c r="D438" s="11">
        <v>8301010123195</v>
      </c>
      <c r="E438" s="12">
        <v>263.60000000000002</v>
      </c>
      <c r="F438" s="13"/>
      <c r="G438" s="14">
        <f>F438*E438</f>
        <v>0</v>
      </c>
    </row>
    <row r="439" spans="2:7" ht="12.95" customHeight="1" outlineLevel="2">
      <c r="C439" s="10" t="s">
        <v>19</v>
      </c>
      <c r="D439" s="11">
        <v>8301010123201</v>
      </c>
      <c r="E439" s="12">
        <v>263.60000000000002</v>
      </c>
      <c r="F439" s="13"/>
      <c r="G439" s="14">
        <f>F439*E439</f>
        <v>0</v>
      </c>
    </row>
    <row r="440" spans="2:7" ht="12.95" customHeight="1" outlineLevel="2">
      <c r="C440" s="10" t="s">
        <v>20</v>
      </c>
      <c r="D440" s="11">
        <v>8301010123218</v>
      </c>
      <c r="E440" s="12">
        <v>263.60000000000002</v>
      </c>
      <c r="F440" s="13"/>
      <c r="G440" s="14">
        <f>F440*E440</f>
        <v>0</v>
      </c>
    </row>
    <row r="441" spans="2:7" ht="12.95" customHeight="1" outlineLevel="2">
      <c r="C441" s="10" t="s">
        <v>21</v>
      </c>
      <c r="D441" s="11">
        <v>8301010123225</v>
      </c>
      <c r="E441" s="12">
        <v>263.60000000000002</v>
      </c>
      <c r="F441" s="13"/>
      <c r="G441" s="14">
        <f>F441*E441</f>
        <v>0</v>
      </c>
    </row>
    <row r="442" spans="2:7" ht="12.95" customHeight="1" outlineLevel="2">
      <c r="C442" s="10"/>
      <c r="D442" s="10"/>
      <c r="E442" s="15"/>
      <c r="F442" s="13"/>
      <c r="G442" s="14"/>
    </row>
    <row r="443" spans="2:7" ht="12.95" customHeight="1" outlineLevel="2">
      <c r="C443" s="10"/>
      <c r="D443" s="10"/>
      <c r="E443" s="15"/>
      <c r="F443" s="13"/>
      <c r="G443" s="14"/>
    </row>
    <row r="444" spans="2:7" ht="12.95" customHeight="1" outlineLevel="2">
      <c r="C444" s="10"/>
      <c r="D444" s="10"/>
      <c r="E444" s="15"/>
      <c r="F444" s="13"/>
      <c r="G444" s="14"/>
    </row>
    <row r="445" spans="2:7" ht="12.95" customHeight="1" outlineLevel="2">
      <c r="B445" s="37" t="str">
        <f>HYPERLINK("http://galantphoto.ru/pictures_for_form/Rossoporpora/RP-DR201.jpg","увеличить")</f>
        <v>увеличить</v>
      </c>
      <c r="C445" s="10"/>
      <c r="D445" s="10"/>
      <c r="E445" s="15"/>
      <c r="F445" s="13"/>
      <c r="G445" s="14"/>
    </row>
    <row r="446" spans="2:7" ht="11.1" customHeight="1" outlineLevel="2">
      <c r="B446" s="30" t="s">
        <v>118</v>
      </c>
      <c r="C446" s="30"/>
      <c r="D446" s="17"/>
      <c r="E446" s="35" t="str">
        <f>HYPERLINK("https://www.galantholding.com/catalog/307/176920/","www.galantholding.ru")</f>
        <v>www.galantholding.ru</v>
      </c>
      <c r="F446" s="31"/>
      <c r="G446" s="31"/>
    </row>
    <row r="447" spans="2:7" ht="11.1" customHeight="1" outlineLevel="2">
      <c r="B447" s="29" t="s">
        <v>13</v>
      </c>
      <c r="C447" s="29"/>
      <c r="D447" s="29"/>
      <c r="E447" s="29"/>
      <c r="F447" s="9"/>
      <c r="G447" s="9"/>
    </row>
    <row r="448" spans="2:7" ht="12.95" customHeight="1" outlineLevel="2">
      <c r="C448" s="10" t="s">
        <v>15</v>
      </c>
      <c r="D448" s="11">
        <v>8301010157558</v>
      </c>
      <c r="E448" s="12">
        <v>263.60000000000002</v>
      </c>
      <c r="F448" s="13"/>
      <c r="G448" s="14">
        <f>F448*E448</f>
        <v>0</v>
      </c>
    </row>
    <row r="449" spans="2:7" ht="12.95" customHeight="1" outlineLevel="2">
      <c r="C449" s="10" t="s">
        <v>16</v>
      </c>
      <c r="D449" s="11">
        <v>8301010157565</v>
      </c>
      <c r="E449" s="12">
        <v>263.60000000000002</v>
      </c>
      <c r="F449" s="13"/>
      <c r="G449" s="14">
        <f>F449*E449</f>
        <v>0</v>
      </c>
    </row>
    <row r="450" spans="2:7" ht="12.95" customHeight="1" outlineLevel="2">
      <c r="C450" s="10" t="s">
        <v>17</v>
      </c>
      <c r="D450" s="11">
        <v>8301010157572</v>
      </c>
      <c r="E450" s="12">
        <v>263.60000000000002</v>
      </c>
      <c r="F450" s="13"/>
      <c r="G450" s="14">
        <f>F450*E450</f>
        <v>0</v>
      </c>
    </row>
    <row r="451" spans="2:7" ht="12.95" customHeight="1" outlineLevel="2">
      <c r="C451" s="10" t="s">
        <v>40</v>
      </c>
      <c r="D451" s="11">
        <v>8301010157589</v>
      </c>
      <c r="E451" s="12">
        <v>263.60000000000002</v>
      </c>
      <c r="F451" s="13"/>
      <c r="G451" s="14">
        <f>F451*E451</f>
        <v>0</v>
      </c>
    </row>
    <row r="452" spans="2:7" ht="12.95" customHeight="1" outlineLevel="2">
      <c r="C452" s="10" t="s">
        <v>19</v>
      </c>
      <c r="D452" s="11">
        <v>8301010157633</v>
      </c>
      <c r="E452" s="12">
        <v>263.60000000000002</v>
      </c>
      <c r="F452" s="13"/>
      <c r="G452" s="14">
        <f>F452*E452</f>
        <v>0</v>
      </c>
    </row>
    <row r="453" spans="2:7" ht="12.95" customHeight="1" outlineLevel="2">
      <c r="C453" s="10" t="s">
        <v>20</v>
      </c>
      <c r="D453" s="11">
        <v>8301010157640</v>
      </c>
      <c r="E453" s="12">
        <v>263.60000000000002</v>
      </c>
      <c r="F453" s="13"/>
      <c r="G453" s="14">
        <f>F453*E453</f>
        <v>0</v>
      </c>
    </row>
    <row r="454" spans="2:7" ht="12.95" customHeight="1" outlineLevel="2">
      <c r="C454" s="10" t="s">
        <v>21</v>
      </c>
      <c r="D454" s="11">
        <v>8301010157657</v>
      </c>
      <c r="E454" s="12">
        <v>263.60000000000002</v>
      </c>
      <c r="F454" s="13"/>
      <c r="G454" s="14">
        <f>F454*E454</f>
        <v>0</v>
      </c>
    </row>
    <row r="455" spans="2:7" ht="12.95" customHeight="1" outlineLevel="2">
      <c r="C455" s="10" t="s">
        <v>41</v>
      </c>
      <c r="D455" s="11">
        <v>8301010157664</v>
      </c>
      <c r="E455" s="12">
        <v>263.60000000000002</v>
      </c>
      <c r="F455" s="13"/>
      <c r="G455" s="14">
        <f>F455*E455</f>
        <v>0</v>
      </c>
    </row>
    <row r="456" spans="2:7" ht="12.95" customHeight="1" outlineLevel="2">
      <c r="C456" s="10"/>
      <c r="D456" s="10"/>
      <c r="E456" s="15"/>
      <c r="F456" s="13"/>
      <c r="G456" s="14"/>
    </row>
    <row r="457" spans="2:7" ht="12.95" customHeight="1" outlineLevel="2">
      <c r="C457" s="10"/>
      <c r="D457" s="10"/>
      <c r="E457" s="15"/>
      <c r="F457" s="13"/>
      <c r="G457" s="14"/>
    </row>
    <row r="458" spans="2:7" ht="12.95" customHeight="1" outlineLevel="2">
      <c r="C458" s="10"/>
      <c r="D458" s="10"/>
      <c r="E458" s="15"/>
      <c r="F458" s="13"/>
      <c r="G458" s="14"/>
    </row>
    <row r="459" spans="2:7" ht="12.95" customHeight="1" outlineLevel="2">
      <c r="B459" s="37" t="str">
        <f>HYPERLINK("http://galantphoto.ru/pictures_for_form/Rossoporpora/RP-DR208.jpg","увеличить")</f>
        <v>увеличить</v>
      </c>
      <c r="C459" s="10"/>
      <c r="D459" s="10"/>
      <c r="E459" s="15"/>
      <c r="F459" s="13"/>
      <c r="G459" s="14"/>
    </row>
    <row r="460" spans="2:7" ht="11.1" customHeight="1" outlineLevel="2">
      <c r="B460" s="30" t="s">
        <v>119</v>
      </c>
      <c r="C460" s="30"/>
      <c r="D460" s="17"/>
      <c r="E460" s="35" t="str">
        <f>HYPERLINK("https://www.galantholding.com/catalog/307/176921/","www.galantholding.ru")</f>
        <v>www.galantholding.ru</v>
      </c>
      <c r="F460" s="31"/>
      <c r="G460" s="31"/>
    </row>
    <row r="461" spans="2:7" ht="11.1" customHeight="1" outlineLevel="2">
      <c r="B461" s="29" t="s">
        <v>13</v>
      </c>
      <c r="C461" s="29"/>
      <c r="D461" s="29"/>
      <c r="E461" s="29"/>
      <c r="F461" s="9"/>
      <c r="G461" s="9"/>
    </row>
    <row r="462" spans="2:7" ht="12.95" customHeight="1" outlineLevel="2">
      <c r="C462" s="10" t="s">
        <v>16</v>
      </c>
      <c r="D462" s="11">
        <v>8301010158319</v>
      </c>
      <c r="E462" s="12">
        <v>291.7</v>
      </c>
      <c r="F462" s="13"/>
      <c r="G462" s="14">
        <f>F462*E462</f>
        <v>0</v>
      </c>
    </row>
    <row r="463" spans="2:7" ht="12.95" customHeight="1" outlineLevel="2">
      <c r="C463" s="10" t="s">
        <v>17</v>
      </c>
      <c r="D463" s="11">
        <v>8301010158326</v>
      </c>
      <c r="E463" s="12">
        <v>291.7</v>
      </c>
      <c r="F463" s="13"/>
      <c r="G463" s="14">
        <f>F463*E463</f>
        <v>0</v>
      </c>
    </row>
    <row r="464" spans="2:7" ht="12.95" customHeight="1" outlineLevel="2">
      <c r="C464" s="10" t="s">
        <v>40</v>
      </c>
      <c r="D464" s="11">
        <v>8301010158333</v>
      </c>
      <c r="E464" s="12">
        <v>291.7</v>
      </c>
      <c r="F464" s="13"/>
      <c r="G464" s="14">
        <f>F464*E464</f>
        <v>0</v>
      </c>
    </row>
    <row r="465" spans="2:7" ht="12.95" customHeight="1" outlineLevel="2">
      <c r="C465" s="10" t="s">
        <v>46</v>
      </c>
      <c r="D465" s="11">
        <v>8301010158340</v>
      </c>
      <c r="E465" s="12">
        <v>291.7</v>
      </c>
      <c r="F465" s="13"/>
      <c r="G465" s="14">
        <f>F465*E465</f>
        <v>0</v>
      </c>
    </row>
    <row r="466" spans="2:7" ht="12.95" customHeight="1" outlineLevel="2">
      <c r="C466" s="10" t="s">
        <v>20</v>
      </c>
      <c r="D466" s="11">
        <v>8301010158456</v>
      </c>
      <c r="E466" s="12">
        <v>291.7</v>
      </c>
      <c r="F466" s="13"/>
      <c r="G466" s="14">
        <f>F466*E466</f>
        <v>0</v>
      </c>
    </row>
    <row r="467" spans="2:7" ht="12.95" customHeight="1" outlineLevel="2">
      <c r="C467" s="10" t="s">
        <v>21</v>
      </c>
      <c r="D467" s="11">
        <v>8301010158463</v>
      </c>
      <c r="E467" s="12">
        <v>291.7</v>
      </c>
      <c r="F467" s="13"/>
      <c r="G467" s="14">
        <f>F467*E467</f>
        <v>0</v>
      </c>
    </row>
    <row r="468" spans="2:7" ht="12.95" customHeight="1" outlineLevel="2">
      <c r="C468" s="10" t="s">
        <v>41</v>
      </c>
      <c r="D468" s="11">
        <v>8301010158470</v>
      </c>
      <c r="E468" s="12">
        <v>291.7</v>
      </c>
      <c r="F468" s="13"/>
      <c r="G468" s="14">
        <f>F468*E468</f>
        <v>0</v>
      </c>
    </row>
    <row r="469" spans="2:7" ht="12.95" customHeight="1" outlineLevel="2">
      <c r="C469" s="10" t="s">
        <v>48</v>
      </c>
      <c r="D469" s="11">
        <v>8301010158487</v>
      </c>
      <c r="E469" s="12">
        <v>291.7</v>
      </c>
      <c r="F469" s="13"/>
      <c r="G469" s="14">
        <f>F469*E469</f>
        <v>0</v>
      </c>
    </row>
    <row r="470" spans="2:7" ht="12.95" customHeight="1" outlineLevel="2">
      <c r="C470" s="10"/>
      <c r="D470" s="10"/>
      <c r="E470" s="15"/>
      <c r="F470" s="13"/>
      <c r="G470" s="14"/>
    </row>
    <row r="471" spans="2:7" ht="12.95" customHeight="1" outlineLevel="2">
      <c r="C471" s="10"/>
      <c r="D471" s="10"/>
      <c r="E471" s="15"/>
      <c r="F471" s="13"/>
      <c r="G471" s="14"/>
    </row>
    <row r="472" spans="2:7" ht="12.95" customHeight="1" outlineLevel="2">
      <c r="C472" s="10"/>
      <c r="D472" s="10"/>
      <c r="E472" s="15"/>
      <c r="F472" s="13"/>
      <c r="G472" s="14"/>
    </row>
    <row r="473" spans="2:7" ht="12.95" customHeight="1" outlineLevel="2">
      <c r="B473" s="37" t="str">
        <f>HYPERLINK("http://galantphoto.ru/pictures_for_form/Rossoporpora/RP-DR632.jpg","увеличить")</f>
        <v>увеличить</v>
      </c>
      <c r="C473" s="10"/>
      <c r="D473" s="10"/>
      <c r="E473" s="15"/>
      <c r="F473" s="13"/>
      <c r="G473" s="14"/>
    </row>
    <row r="474" spans="2:7" ht="12.95" customHeight="1">
      <c r="B474" s="25" t="s">
        <v>120</v>
      </c>
      <c r="C474" s="25"/>
      <c r="D474" s="25"/>
      <c r="E474" s="25"/>
      <c r="F474" s="5"/>
      <c r="G474" s="5"/>
    </row>
    <row r="475" spans="2:7" ht="11.1" customHeight="1" outlineLevel="1">
      <c r="B475" s="16" t="s">
        <v>24</v>
      </c>
      <c r="C475" s="16"/>
      <c r="D475" s="16"/>
      <c r="E475" s="16"/>
      <c r="F475" s="16"/>
      <c r="G475" s="16"/>
    </row>
    <row r="476" spans="2:7" ht="11.1" customHeight="1" outlineLevel="2">
      <c r="B476" s="30" t="s">
        <v>121</v>
      </c>
      <c r="C476" s="30"/>
      <c r="D476" s="17"/>
      <c r="E476" s="35" t="str">
        <f>HYPERLINK("https://www.galantholding.com/catalog/318/176904/","www.galantholding.ru")</f>
        <v>www.galantholding.ru</v>
      </c>
      <c r="F476" s="31"/>
      <c r="G476" s="31"/>
    </row>
    <row r="477" spans="2:7" ht="11.1" customHeight="1" outlineLevel="2">
      <c r="B477" s="29" t="s">
        <v>45</v>
      </c>
      <c r="C477" s="29"/>
      <c r="D477" s="29"/>
      <c r="E477" s="29"/>
      <c r="F477" s="9"/>
      <c r="G477" s="9"/>
    </row>
    <row r="478" spans="2:7" ht="12.95" customHeight="1" outlineLevel="2">
      <c r="C478" s="10" t="s">
        <v>31</v>
      </c>
      <c r="D478" s="11">
        <v>8301010030035</v>
      </c>
      <c r="E478" s="12">
        <v>297.10000000000002</v>
      </c>
      <c r="F478" s="13"/>
      <c r="G478" s="14">
        <f>F478*E478</f>
        <v>0</v>
      </c>
    </row>
    <row r="479" spans="2:7" ht="12.95" customHeight="1" outlineLevel="2">
      <c r="C479" s="10" t="s">
        <v>58</v>
      </c>
      <c r="D479" s="11">
        <v>8301010030042</v>
      </c>
      <c r="E479" s="12">
        <v>297.10000000000002</v>
      </c>
      <c r="F479" s="13"/>
      <c r="G479" s="14">
        <f>F479*E479</f>
        <v>0</v>
      </c>
    </row>
    <row r="480" spans="2:7" ht="12.95" customHeight="1" outlineLevel="2">
      <c r="C480" s="10" t="s">
        <v>59</v>
      </c>
      <c r="D480" s="11">
        <v>8301010030059</v>
      </c>
      <c r="E480" s="12">
        <v>297.10000000000002</v>
      </c>
      <c r="F480" s="13"/>
      <c r="G480" s="14">
        <f>F480*E480</f>
        <v>0</v>
      </c>
    </row>
    <row r="481" spans="2:7" ht="12.95" customHeight="1" outlineLevel="2">
      <c r="C481" s="10" t="s">
        <v>60</v>
      </c>
      <c r="D481" s="11">
        <v>8301010030066</v>
      </c>
      <c r="E481" s="12">
        <v>297.10000000000002</v>
      </c>
      <c r="F481" s="13"/>
      <c r="G481" s="14">
        <f>F481*E481</f>
        <v>0</v>
      </c>
    </row>
    <row r="482" spans="2:7" ht="12.95" customHeight="1" outlineLevel="2">
      <c r="C482" s="10" t="s">
        <v>61</v>
      </c>
      <c r="D482" s="11">
        <v>8301010030073</v>
      </c>
      <c r="E482" s="12">
        <v>297.10000000000002</v>
      </c>
      <c r="F482" s="13"/>
      <c r="G482" s="14">
        <f>F482*E482</f>
        <v>0</v>
      </c>
    </row>
    <row r="483" spans="2:7" ht="12.95" customHeight="1" outlineLevel="2">
      <c r="C483" s="10" t="s">
        <v>21</v>
      </c>
      <c r="D483" s="11">
        <v>8301010808146</v>
      </c>
      <c r="E483" s="12">
        <v>297.10000000000002</v>
      </c>
      <c r="F483" s="13"/>
      <c r="G483" s="14">
        <f>F483*E483</f>
        <v>0</v>
      </c>
    </row>
    <row r="484" spans="2:7" ht="12.95" customHeight="1" outlineLevel="2">
      <c r="C484" s="10" t="s">
        <v>41</v>
      </c>
      <c r="D484" s="11">
        <v>8301010808153</v>
      </c>
      <c r="E484" s="12">
        <v>297.10000000000002</v>
      </c>
      <c r="F484" s="13"/>
      <c r="G484" s="14">
        <f>F484*E484</f>
        <v>0</v>
      </c>
    </row>
    <row r="485" spans="2:7" ht="12.95" customHeight="1" outlineLevel="2">
      <c r="C485" s="10" t="s">
        <v>48</v>
      </c>
      <c r="D485" s="11">
        <v>8301010808337</v>
      </c>
      <c r="E485" s="12">
        <v>297.10000000000002</v>
      </c>
      <c r="F485" s="13"/>
      <c r="G485" s="14">
        <f>F485*E485</f>
        <v>0</v>
      </c>
    </row>
    <row r="486" spans="2:7" ht="12.95" customHeight="1" outlineLevel="2">
      <c r="C486" s="10" t="s">
        <v>49</v>
      </c>
      <c r="D486" s="11">
        <v>8301010808344</v>
      </c>
      <c r="E486" s="12">
        <v>297.10000000000002</v>
      </c>
      <c r="F486" s="13"/>
      <c r="G486" s="14">
        <f>F486*E486</f>
        <v>0</v>
      </c>
    </row>
    <row r="487" spans="2:7" ht="12.95" customHeight="1" outlineLevel="2">
      <c r="C487" s="10" t="s">
        <v>52</v>
      </c>
      <c r="D487" s="11">
        <v>8301010808351</v>
      </c>
      <c r="E487" s="12">
        <v>297.10000000000002</v>
      </c>
      <c r="F487" s="13"/>
      <c r="G487" s="14">
        <f>F487*E487</f>
        <v>0</v>
      </c>
    </row>
    <row r="488" spans="2:7" ht="12.95" customHeight="1" outlineLevel="2">
      <c r="C488" s="10"/>
      <c r="D488" s="10"/>
      <c r="E488" s="15"/>
      <c r="F488" s="13"/>
      <c r="G488" s="14"/>
    </row>
    <row r="489" spans="2:7" ht="12.95" customHeight="1" outlineLevel="2">
      <c r="B489" s="37" t="str">
        <f>HYPERLINK("http://galantphoto.ru/pictures_for_form/Rossoporpora/RP-207.jpg","увеличить")</f>
        <v>увеличить</v>
      </c>
      <c r="C489" s="10"/>
      <c r="D489" s="10"/>
      <c r="E489" s="15"/>
      <c r="F489" s="13"/>
      <c r="G489" s="14"/>
    </row>
    <row r="490" spans="2:7" ht="11.1" customHeight="1" outlineLevel="2">
      <c r="B490" s="30" t="s">
        <v>122</v>
      </c>
      <c r="C490" s="30"/>
      <c r="D490" s="17"/>
      <c r="E490" s="35" t="str">
        <f>HYPERLINK("https://www.galantholding.com/catalog/373/176922/","www.galantholding.ru")</f>
        <v>www.galantholding.ru</v>
      </c>
      <c r="F490" s="31"/>
      <c r="G490" s="31"/>
    </row>
    <row r="491" spans="2:7" ht="11.1" customHeight="1" outlineLevel="2">
      <c r="B491" s="29" t="s">
        <v>45</v>
      </c>
      <c r="C491" s="29"/>
      <c r="D491" s="29"/>
      <c r="E491" s="29"/>
      <c r="F491" s="9"/>
      <c r="G491" s="9"/>
    </row>
    <row r="492" spans="2:7" ht="12.95" customHeight="1" outlineLevel="2">
      <c r="C492" s="10" t="s">
        <v>31</v>
      </c>
      <c r="D492" s="11">
        <v>8301010032077</v>
      </c>
      <c r="E492" s="12">
        <v>183.7</v>
      </c>
      <c r="F492" s="13"/>
      <c r="G492" s="14">
        <f>F492*E492</f>
        <v>0</v>
      </c>
    </row>
    <row r="493" spans="2:7" ht="12.95" customHeight="1" outlineLevel="2">
      <c r="C493" s="10" t="s">
        <v>58</v>
      </c>
      <c r="D493" s="11">
        <v>8301010032084</v>
      </c>
      <c r="E493" s="12">
        <v>183.7</v>
      </c>
      <c r="F493" s="13"/>
      <c r="G493" s="14">
        <f>F493*E493</f>
        <v>0</v>
      </c>
    </row>
    <row r="494" spans="2:7" ht="12.95" customHeight="1" outlineLevel="2">
      <c r="C494" s="10" t="s">
        <v>59</v>
      </c>
      <c r="D494" s="11">
        <v>8301010032091</v>
      </c>
      <c r="E494" s="12">
        <v>183.7</v>
      </c>
      <c r="F494" s="13"/>
      <c r="G494" s="14">
        <f>F494*E494</f>
        <v>0</v>
      </c>
    </row>
    <row r="495" spans="2:7" ht="12.95" customHeight="1" outlineLevel="2">
      <c r="C495" s="10" t="s">
        <v>60</v>
      </c>
      <c r="D495" s="11">
        <v>8301010032107</v>
      </c>
      <c r="E495" s="12">
        <v>183.7</v>
      </c>
      <c r="F495" s="13"/>
      <c r="G495" s="14">
        <f>F495*E495</f>
        <v>0</v>
      </c>
    </row>
    <row r="496" spans="2:7" ht="12.95" customHeight="1" outlineLevel="2">
      <c r="C496" s="10" t="s">
        <v>61</v>
      </c>
      <c r="D496" s="11">
        <v>8301010032114</v>
      </c>
      <c r="E496" s="12">
        <v>183.7</v>
      </c>
      <c r="F496" s="13"/>
      <c r="G496" s="14">
        <f>F496*E496</f>
        <v>0</v>
      </c>
    </row>
    <row r="497" spans="2:7" ht="12.95" customHeight="1" outlineLevel="2">
      <c r="C497" s="10" t="s">
        <v>21</v>
      </c>
      <c r="D497" s="11">
        <v>8301010821534</v>
      </c>
      <c r="E497" s="12">
        <v>183.7</v>
      </c>
      <c r="F497" s="13"/>
      <c r="G497" s="14">
        <f>F497*E497</f>
        <v>0</v>
      </c>
    </row>
    <row r="498" spans="2:7" ht="12.95" customHeight="1" outlineLevel="2">
      <c r="C498" s="10" t="s">
        <v>41</v>
      </c>
      <c r="D498" s="11">
        <v>8301010821541</v>
      </c>
      <c r="E498" s="12">
        <v>183.7</v>
      </c>
      <c r="F498" s="13"/>
      <c r="G498" s="14">
        <f>F498*E498</f>
        <v>0</v>
      </c>
    </row>
    <row r="499" spans="2:7" ht="12.95" customHeight="1" outlineLevel="2">
      <c r="C499" s="10" t="s">
        <v>48</v>
      </c>
      <c r="D499" s="11">
        <v>8301010821558</v>
      </c>
      <c r="E499" s="12">
        <v>183.7</v>
      </c>
      <c r="F499" s="13"/>
      <c r="G499" s="14">
        <f>F499*E499</f>
        <v>0</v>
      </c>
    </row>
    <row r="500" spans="2:7" ht="12.95" customHeight="1" outlineLevel="2">
      <c r="C500" s="10" t="s">
        <v>49</v>
      </c>
      <c r="D500" s="11">
        <v>8301010821930</v>
      </c>
      <c r="E500" s="12">
        <v>183.7</v>
      </c>
      <c r="F500" s="13"/>
      <c r="G500" s="14">
        <f>F500*E500</f>
        <v>0</v>
      </c>
    </row>
    <row r="501" spans="2:7" ht="12.95" customHeight="1" outlineLevel="2">
      <c r="C501" s="10" t="s">
        <v>52</v>
      </c>
      <c r="D501" s="11">
        <v>8301010821947</v>
      </c>
      <c r="E501" s="12">
        <v>183.7</v>
      </c>
      <c r="F501" s="13"/>
      <c r="G501" s="14">
        <f>F501*E501</f>
        <v>0</v>
      </c>
    </row>
    <row r="502" spans="2:7" ht="12.95" customHeight="1" outlineLevel="2">
      <c r="C502" s="10"/>
      <c r="D502" s="10"/>
      <c r="E502" s="15"/>
      <c r="F502" s="13"/>
      <c r="G502" s="14"/>
    </row>
    <row r="503" spans="2:7" ht="12.95" customHeight="1" outlineLevel="2">
      <c r="B503" s="37" t="str">
        <f>HYPERLINK("http://galantphoto.ru/pictures_for_form/Rossoporpora/RP-296.jpg","увеличить")</f>
        <v>увеличить</v>
      </c>
      <c r="C503" s="10"/>
      <c r="D503" s="10"/>
      <c r="E503" s="15"/>
      <c r="F503" s="13"/>
      <c r="G503" s="14"/>
    </row>
    <row r="504" spans="2:7" ht="11.1" customHeight="1" outlineLevel="2">
      <c r="B504" s="30" t="s">
        <v>123</v>
      </c>
      <c r="C504" s="30"/>
      <c r="D504" s="17"/>
      <c r="E504" s="35" t="str">
        <f>HYPERLINK("https://www.galantholding.com/catalog/322/176931/","www.galantholding.ru")</f>
        <v>www.galantholding.ru</v>
      </c>
      <c r="F504" s="31"/>
      <c r="G504" s="31"/>
    </row>
    <row r="505" spans="2:7" ht="11.1" customHeight="1" outlineLevel="2">
      <c r="B505" s="29" t="s">
        <v>13</v>
      </c>
      <c r="C505" s="29"/>
      <c r="D505" s="29"/>
      <c r="E505" s="29"/>
      <c r="F505" s="9"/>
      <c r="G505" s="9"/>
    </row>
    <row r="506" spans="2:7" ht="12.95" customHeight="1" outlineLevel="2">
      <c r="C506" s="10" t="s">
        <v>35</v>
      </c>
      <c r="D506" s="11">
        <v>8301010908730</v>
      </c>
      <c r="E506" s="12">
        <v>337.6</v>
      </c>
      <c r="F506" s="13"/>
      <c r="G506" s="14">
        <f>F506*E506</f>
        <v>0</v>
      </c>
    </row>
    <row r="507" spans="2:7" ht="12.95" customHeight="1" outlineLevel="2">
      <c r="C507" s="10" t="s">
        <v>36</v>
      </c>
      <c r="D507" s="11">
        <v>8301010908723</v>
      </c>
      <c r="E507" s="12">
        <v>337.6</v>
      </c>
      <c r="F507" s="13"/>
      <c r="G507" s="14">
        <f>F507*E507</f>
        <v>0</v>
      </c>
    </row>
    <row r="508" spans="2:7" ht="12.95" customHeight="1" outlineLevel="2">
      <c r="C508" s="10" t="s">
        <v>54</v>
      </c>
      <c r="D508" s="11">
        <v>8301010908716</v>
      </c>
      <c r="E508" s="12">
        <v>337.6</v>
      </c>
      <c r="F508" s="13"/>
      <c r="G508" s="14">
        <f>F508*E508</f>
        <v>0</v>
      </c>
    </row>
    <row r="509" spans="2:7" ht="12.95" customHeight="1" outlineLevel="2">
      <c r="C509" s="10" t="s">
        <v>55</v>
      </c>
      <c r="D509" s="11">
        <v>8301010908709</v>
      </c>
      <c r="E509" s="12">
        <v>337.6</v>
      </c>
      <c r="F509" s="13"/>
      <c r="G509" s="14">
        <f>F509*E509</f>
        <v>0</v>
      </c>
    </row>
    <row r="510" spans="2:7" ht="12.95" customHeight="1" outlineLevel="2">
      <c r="C510" s="10" t="s">
        <v>56</v>
      </c>
      <c r="D510" s="11">
        <v>8301010908693</v>
      </c>
      <c r="E510" s="12">
        <v>337.6</v>
      </c>
      <c r="F510" s="13"/>
      <c r="G510" s="14">
        <f>F510*E510</f>
        <v>0</v>
      </c>
    </row>
    <row r="511" spans="2:7" ht="12.95" customHeight="1" outlineLevel="2">
      <c r="C511" s="10" t="s">
        <v>30</v>
      </c>
      <c r="D511" s="11">
        <v>8301010908587</v>
      </c>
      <c r="E511" s="12">
        <v>337.6</v>
      </c>
      <c r="F511" s="13"/>
      <c r="G511" s="14">
        <f>F511*E511</f>
        <v>0</v>
      </c>
    </row>
    <row r="512" spans="2:7" ht="12.95" customHeight="1" outlineLevel="2">
      <c r="C512" s="10" t="s">
        <v>31</v>
      </c>
      <c r="D512" s="11">
        <v>8301010908570</v>
      </c>
      <c r="E512" s="12">
        <v>337.6</v>
      </c>
      <c r="F512" s="13"/>
      <c r="G512" s="14">
        <f>F512*E512</f>
        <v>0</v>
      </c>
    </row>
    <row r="513" spans="2:7" ht="12.95" customHeight="1" outlineLevel="2">
      <c r="C513" s="10" t="s">
        <v>58</v>
      </c>
      <c r="D513" s="11">
        <v>8301010908563</v>
      </c>
      <c r="E513" s="12">
        <v>337.6</v>
      </c>
      <c r="F513" s="13"/>
      <c r="G513" s="14">
        <f>F513*E513</f>
        <v>0</v>
      </c>
    </row>
    <row r="514" spans="2:7" ht="12.95" customHeight="1" outlineLevel="2">
      <c r="C514" s="10" t="s">
        <v>59</v>
      </c>
      <c r="D514" s="11">
        <v>8301010908556</v>
      </c>
      <c r="E514" s="12">
        <v>337.6</v>
      </c>
      <c r="F514" s="13"/>
      <c r="G514" s="14">
        <f>F514*E514</f>
        <v>0</v>
      </c>
    </row>
    <row r="515" spans="2:7" ht="12.95" customHeight="1" outlineLevel="2">
      <c r="C515" s="10" t="s">
        <v>60</v>
      </c>
      <c r="D515" s="11">
        <v>8301010908549</v>
      </c>
      <c r="E515" s="12">
        <v>337.6</v>
      </c>
      <c r="F515" s="13"/>
      <c r="G515" s="14">
        <f>F515*E515</f>
        <v>0</v>
      </c>
    </row>
    <row r="516" spans="2:7" ht="12.95" customHeight="1" outlineLevel="2">
      <c r="C516" s="10"/>
      <c r="D516" s="10"/>
      <c r="E516" s="15"/>
      <c r="F516" s="13"/>
      <c r="G516" s="14"/>
    </row>
    <row r="517" spans="2:7" ht="12.95" customHeight="1" outlineLevel="2">
      <c r="B517" s="37" t="str">
        <f>HYPERLINK("http://galantphoto.ru/pictures_for_form/Rossoporpora/RP-UB1534.jpg","увеличить")</f>
        <v>увеличить</v>
      </c>
      <c r="C517" s="10"/>
      <c r="D517" s="10"/>
      <c r="E517" s="15"/>
      <c r="F517" s="13"/>
      <c r="G517" s="14"/>
    </row>
    <row r="518" spans="2:7" ht="11.1" customHeight="1" outlineLevel="2">
      <c r="B518" s="30" t="s">
        <v>124</v>
      </c>
      <c r="C518" s="30"/>
      <c r="D518" s="17"/>
      <c r="E518" s="35" t="str">
        <f>HYPERLINK("https://www.galantholding.com/catalog/322/176932/","www.galantholding.ru")</f>
        <v>www.galantholding.ru</v>
      </c>
      <c r="F518" s="31"/>
      <c r="G518" s="31"/>
    </row>
    <row r="519" spans="2:7" ht="11.1" customHeight="1" outlineLevel="2">
      <c r="B519" s="29" t="s">
        <v>13</v>
      </c>
      <c r="C519" s="29"/>
      <c r="D519" s="29"/>
      <c r="E519" s="29"/>
      <c r="F519" s="9"/>
      <c r="G519" s="9"/>
    </row>
    <row r="520" spans="2:7" ht="12.95" customHeight="1" outlineLevel="2">
      <c r="C520" s="10" t="s">
        <v>125</v>
      </c>
      <c r="D520" s="11">
        <v>8301010928363</v>
      </c>
      <c r="E520" s="12">
        <v>384.9</v>
      </c>
      <c r="F520" s="13"/>
      <c r="G520" s="14">
        <f>F520*E520</f>
        <v>0</v>
      </c>
    </row>
    <row r="521" spans="2:7" ht="12.95" customHeight="1" outlineLevel="2">
      <c r="C521" s="10" t="s">
        <v>126</v>
      </c>
      <c r="D521" s="11">
        <v>8301010928356</v>
      </c>
      <c r="E521" s="12">
        <v>384.9</v>
      </c>
      <c r="F521" s="13"/>
      <c r="G521" s="14">
        <f>F521*E521</f>
        <v>0</v>
      </c>
    </row>
    <row r="522" spans="2:7" ht="12.95" customHeight="1" outlineLevel="2">
      <c r="C522" s="10" t="s">
        <v>127</v>
      </c>
      <c r="D522" s="11">
        <v>8301010928349</v>
      </c>
      <c r="E522" s="12">
        <v>384.9</v>
      </c>
      <c r="F522" s="13"/>
      <c r="G522" s="14">
        <f>F522*E522</f>
        <v>0</v>
      </c>
    </row>
    <row r="523" spans="2:7" ht="12.95" customHeight="1" outlineLevel="2">
      <c r="C523" s="10" t="s">
        <v>128</v>
      </c>
      <c r="D523" s="11">
        <v>8301010928332</v>
      </c>
      <c r="E523" s="12">
        <v>384.9</v>
      </c>
      <c r="F523" s="13"/>
      <c r="G523" s="14">
        <f>F523*E523</f>
        <v>0</v>
      </c>
    </row>
    <row r="524" spans="2:7" ht="12.95" customHeight="1" outlineLevel="2">
      <c r="C524" s="10" t="s">
        <v>129</v>
      </c>
      <c r="D524" s="11">
        <v>8301010928370</v>
      </c>
      <c r="E524" s="12">
        <v>384.9</v>
      </c>
      <c r="F524" s="13"/>
      <c r="G524" s="14">
        <f>F524*E524</f>
        <v>0</v>
      </c>
    </row>
    <row r="525" spans="2:7" ht="12.95" customHeight="1" outlineLevel="2">
      <c r="C525" s="10" t="s">
        <v>20</v>
      </c>
      <c r="D525" s="11">
        <v>8301010928189</v>
      </c>
      <c r="E525" s="12">
        <v>384.9</v>
      </c>
      <c r="F525" s="13"/>
      <c r="G525" s="14">
        <f>F525*E525</f>
        <v>0</v>
      </c>
    </row>
    <row r="526" spans="2:7" ht="12.95" customHeight="1" outlineLevel="2">
      <c r="C526" s="10" t="s">
        <v>21</v>
      </c>
      <c r="D526" s="11">
        <v>8301010928226</v>
      </c>
      <c r="E526" s="12">
        <v>384.9</v>
      </c>
      <c r="F526" s="13"/>
      <c r="G526" s="14">
        <f>F526*E526</f>
        <v>0</v>
      </c>
    </row>
    <row r="527" spans="2:7" ht="12.95" customHeight="1" outlineLevel="2">
      <c r="C527" s="10" t="s">
        <v>41</v>
      </c>
      <c r="D527" s="11">
        <v>8301010928219</v>
      </c>
      <c r="E527" s="12">
        <v>384.9</v>
      </c>
      <c r="F527" s="13"/>
      <c r="G527" s="14">
        <f>F527*E527</f>
        <v>0</v>
      </c>
    </row>
    <row r="528" spans="2:7" ht="12.95" customHeight="1" outlineLevel="2">
      <c r="C528" s="10" t="s">
        <v>48</v>
      </c>
      <c r="D528" s="11">
        <v>8301010928202</v>
      </c>
      <c r="E528" s="12">
        <v>384.9</v>
      </c>
      <c r="F528" s="13"/>
      <c r="G528" s="14">
        <f>F528*E528</f>
        <v>0</v>
      </c>
    </row>
    <row r="529" spans="2:7" ht="12.95" customHeight="1" outlineLevel="2">
      <c r="C529" s="10" t="s">
        <v>49</v>
      </c>
      <c r="D529" s="11">
        <v>8301010928196</v>
      </c>
      <c r="E529" s="12">
        <v>384.9</v>
      </c>
      <c r="F529" s="13"/>
      <c r="G529" s="14">
        <f>F529*E529</f>
        <v>0</v>
      </c>
    </row>
    <row r="530" spans="2:7" ht="12.95" customHeight="1" outlineLevel="2">
      <c r="C530" s="10"/>
      <c r="D530" s="10"/>
      <c r="E530" s="15"/>
      <c r="F530" s="13"/>
      <c r="G530" s="14"/>
    </row>
    <row r="531" spans="2:7" ht="12.95" customHeight="1" outlineLevel="2">
      <c r="B531" s="37" t="str">
        <f>HYPERLINK("http://galantphoto.ru/pictures_for_form/Rossoporpora/RP-UB1546.jpg","увеличить")</f>
        <v>увеличить</v>
      </c>
      <c r="C531" s="10"/>
      <c r="D531" s="10"/>
      <c r="E531" s="15"/>
      <c r="F531" s="13"/>
      <c r="G531" s="14"/>
    </row>
    <row r="532" spans="2:7" ht="11.1" customHeight="1" outlineLevel="2">
      <c r="B532" s="30" t="s">
        <v>130</v>
      </c>
      <c r="C532" s="30"/>
      <c r="D532" s="17"/>
      <c r="E532" s="35" t="str">
        <f>HYPERLINK("https://www.galantholding.com/catalog/322/176933/","www.galantholding.ru")</f>
        <v>www.galantholding.ru</v>
      </c>
      <c r="F532" s="31"/>
      <c r="G532" s="31"/>
    </row>
    <row r="533" spans="2:7" ht="11.1" customHeight="1" outlineLevel="2">
      <c r="B533" s="29" t="s">
        <v>13</v>
      </c>
      <c r="C533" s="29"/>
      <c r="D533" s="29"/>
      <c r="E533" s="29"/>
      <c r="F533" s="9"/>
      <c r="G533" s="9"/>
    </row>
    <row r="534" spans="2:7" ht="12.95" customHeight="1" outlineLevel="2">
      <c r="C534" s="10" t="s">
        <v>131</v>
      </c>
      <c r="D534" s="11">
        <v>8301010980170</v>
      </c>
      <c r="E534" s="12">
        <v>384.9</v>
      </c>
      <c r="F534" s="13"/>
      <c r="G534" s="14">
        <f>F534*E534</f>
        <v>0</v>
      </c>
    </row>
    <row r="535" spans="2:7" ht="12.95" customHeight="1" outlineLevel="2">
      <c r="C535" s="10" t="s">
        <v>132</v>
      </c>
      <c r="D535" s="11">
        <v>8301010980163</v>
      </c>
      <c r="E535" s="12">
        <v>384.9</v>
      </c>
      <c r="F535" s="13"/>
      <c r="G535" s="14">
        <f>F535*E535</f>
        <v>0</v>
      </c>
    </row>
    <row r="536" spans="2:7" ht="12.95" customHeight="1" outlineLevel="2">
      <c r="C536" s="10" t="s">
        <v>133</v>
      </c>
      <c r="D536" s="11">
        <v>8301010980156</v>
      </c>
      <c r="E536" s="12">
        <v>384.9</v>
      </c>
      <c r="F536" s="13"/>
      <c r="G536" s="14">
        <f>F536*E536</f>
        <v>0</v>
      </c>
    </row>
    <row r="537" spans="2:7" ht="12.95" customHeight="1" outlineLevel="2">
      <c r="C537" s="10" t="s">
        <v>134</v>
      </c>
      <c r="D537" s="11">
        <v>8301010980149</v>
      </c>
      <c r="E537" s="12">
        <v>384.9</v>
      </c>
      <c r="F537" s="13"/>
      <c r="G537" s="14">
        <f>F537*E537</f>
        <v>0</v>
      </c>
    </row>
    <row r="538" spans="2:7" ht="12.95" customHeight="1" outlineLevel="2">
      <c r="C538" s="10" t="s">
        <v>135</v>
      </c>
      <c r="D538" s="11">
        <v>8301010980132</v>
      </c>
      <c r="E538" s="12">
        <v>384.9</v>
      </c>
      <c r="F538" s="13"/>
      <c r="G538" s="14">
        <f>F538*E538</f>
        <v>0</v>
      </c>
    </row>
    <row r="539" spans="2:7" ht="12.95" customHeight="1" outlineLevel="2">
      <c r="C539" s="10" t="s">
        <v>35</v>
      </c>
      <c r="D539" s="11">
        <v>8301010980026</v>
      </c>
      <c r="E539" s="12">
        <v>384.9</v>
      </c>
      <c r="F539" s="13"/>
      <c r="G539" s="14">
        <f>F539*E539</f>
        <v>0</v>
      </c>
    </row>
    <row r="540" spans="2:7" ht="12.95" customHeight="1" outlineLevel="2">
      <c r="C540" s="10" t="s">
        <v>36</v>
      </c>
      <c r="D540" s="11">
        <v>8301010980019</v>
      </c>
      <c r="E540" s="12">
        <v>384.9</v>
      </c>
      <c r="F540" s="13"/>
      <c r="G540" s="14">
        <f>F540*E540</f>
        <v>0</v>
      </c>
    </row>
    <row r="541" spans="2:7" ht="12.95" customHeight="1" outlineLevel="2">
      <c r="C541" s="10" t="s">
        <v>54</v>
      </c>
      <c r="D541" s="11">
        <v>8301010980002</v>
      </c>
      <c r="E541" s="12">
        <v>384.9</v>
      </c>
      <c r="F541" s="13"/>
      <c r="G541" s="14">
        <f>F541*E541</f>
        <v>0</v>
      </c>
    </row>
    <row r="542" spans="2:7" ht="12.95" customHeight="1" outlineLevel="2">
      <c r="C542" s="10" t="s">
        <v>55</v>
      </c>
      <c r="D542" s="11">
        <v>8301010979990</v>
      </c>
      <c r="E542" s="12">
        <v>384.9</v>
      </c>
      <c r="F542" s="13"/>
      <c r="G542" s="14">
        <f>F542*E542</f>
        <v>0</v>
      </c>
    </row>
    <row r="543" spans="2:7" ht="12.95" customHeight="1" outlineLevel="2">
      <c r="C543" s="10" t="s">
        <v>56</v>
      </c>
      <c r="D543" s="11">
        <v>8301010979983</v>
      </c>
      <c r="E543" s="12">
        <v>384.9</v>
      </c>
      <c r="F543" s="13"/>
      <c r="G543" s="14">
        <f>F543*E543</f>
        <v>0</v>
      </c>
    </row>
    <row r="544" spans="2:7" ht="12.95" customHeight="1" outlineLevel="2">
      <c r="C544" s="10" t="s">
        <v>30</v>
      </c>
      <c r="D544" s="11">
        <v>8301010980309</v>
      </c>
      <c r="E544" s="12">
        <v>384.9</v>
      </c>
      <c r="F544" s="13"/>
      <c r="G544" s="14">
        <f>F544*E544</f>
        <v>0</v>
      </c>
    </row>
    <row r="545" spans="2:7" ht="12.95" customHeight="1" outlineLevel="2">
      <c r="B545" s="37" t="str">
        <f>HYPERLINK("http://galantphoto.ru/pictures_for_form/Rossoporpora/RP-UB1548.jpg","увеличить")</f>
        <v>увеличить</v>
      </c>
      <c r="C545" s="10" t="s">
        <v>31</v>
      </c>
      <c r="D545" s="11">
        <v>8301010980293</v>
      </c>
      <c r="E545" s="12">
        <v>384.9</v>
      </c>
      <c r="F545" s="13"/>
      <c r="G545" s="14">
        <f>F545*E545</f>
        <v>0</v>
      </c>
    </row>
    <row r="546" spans="2:7" ht="12.95" customHeight="1" outlineLevel="2">
      <c r="C546" s="10" t="s">
        <v>58</v>
      </c>
      <c r="D546" s="11">
        <v>8301010980286</v>
      </c>
      <c r="E546" s="12">
        <v>384.9</v>
      </c>
      <c r="F546" s="13"/>
      <c r="G546" s="14">
        <f>F546*E546</f>
        <v>0</v>
      </c>
    </row>
    <row r="547" spans="2:7" ht="12.95" customHeight="1" outlineLevel="2">
      <c r="C547" s="10" t="s">
        <v>59</v>
      </c>
      <c r="D547" s="11">
        <v>8301010980323</v>
      </c>
      <c r="E547" s="12">
        <v>384.9</v>
      </c>
      <c r="F547" s="13"/>
      <c r="G547" s="14">
        <f>F547*E547</f>
        <v>0</v>
      </c>
    </row>
    <row r="548" spans="2:7" ht="12.95" customHeight="1" outlineLevel="2">
      <c r="C548" s="10" t="s">
        <v>60</v>
      </c>
      <c r="D548" s="11">
        <v>8301010980316</v>
      </c>
      <c r="E548" s="12">
        <v>384.9</v>
      </c>
      <c r="F548" s="13"/>
      <c r="G548" s="14">
        <f>F548*E548</f>
        <v>0</v>
      </c>
    </row>
    <row r="549" spans="2:7" ht="11.1" customHeight="1" outlineLevel="2">
      <c r="B549" s="30" t="s">
        <v>136</v>
      </c>
      <c r="C549" s="30"/>
      <c r="D549" s="17"/>
      <c r="E549" s="35" t="str">
        <f>HYPERLINK("https://www.galantholding.com/catalog/322/177316/","www.galantholding.ru")</f>
        <v>www.galantholding.ru</v>
      </c>
      <c r="F549" s="31"/>
      <c r="G549" s="31"/>
    </row>
    <row r="550" spans="2:7" ht="11.1" customHeight="1" outlineLevel="2">
      <c r="B550" s="29" t="s">
        <v>13</v>
      </c>
      <c r="C550" s="29"/>
      <c r="D550" s="29"/>
      <c r="E550" s="29"/>
      <c r="F550" s="9"/>
      <c r="G550" s="9"/>
    </row>
    <row r="551" spans="2:7" ht="12.95" customHeight="1" outlineLevel="2">
      <c r="C551" s="10" t="s">
        <v>35</v>
      </c>
      <c r="D551" s="11">
        <v>8055499033338</v>
      </c>
      <c r="E551" s="12">
        <v>405.2</v>
      </c>
      <c r="F551" s="13"/>
      <c r="G551" s="14">
        <f>F551*E551</f>
        <v>0</v>
      </c>
    </row>
    <row r="552" spans="2:7" ht="12.95" customHeight="1" outlineLevel="2">
      <c r="C552" s="10" t="s">
        <v>36</v>
      </c>
      <c r="D552" s="11">
        <v>8055499033369</v>
      </c>
      <c r="E552" s="12">
        <v>405.2</v>
      </c>
      <c r="F552" s="13"/>
      <c r="G552" s="14">
        <f>F552*E552</f>
        <v>0</v>
      </c>
    </row>
    <row r="553" spans="2:7" ht="12.95" customHeight="1" outlineLevel="2">
      <c r="C553" s="10" t="s">
        <v>54</v>
      </c>
      <c r="D553" s="11">
        <v>8055499033390</v>
      </c>
      <c r="E553" s="12">
        <v>405.2</v>
      </c>
      <c r="F553" s="13"/>
      <c r="G553" s="14">
        <f>F553*E553</f>
        <v>0</v>
      </c>
    </row>
    <row r="554" spans="2:7" ht="12.95" customHeight="1" outlineLevel="2">
      <c r="C554" s="10" t="s">
        <v>56</v>
      </c>
      <c r="D554" s="11">
        <v>8055499033451</v>
      </c>
      <c r="E554" s="12">
        <v>405.2</v>
      </c>
      <c r="F554" s="13"/>
      <c r="G554" s="14">
        <f>F554*E554</f>
        <v>0</v>
      </c>
    </row>
    <row r="555" spans="2:7" ht="12.95" customHeight="1" outlineLevel="2">
      <c r="C555" s="10" t="s">
        <v>30</v>
      </c>
      <c r="D555" s="11">
        <v>8055499033154</v>
      </c>
      <c r="E555" s="12">
        <v>405.2</v>
      </c>
      <c r="F555" s="13"/>
      <c r="G555" s="14">
        <f>F555*E555</f>
        <v>0</v>
      </c>
    </row>
    <row r="556" spans="2:7" ht="12.95" customHeight="1" outlineLevel="2">
      <c r="C556" s="10" t="s">
        <v>31</v>
      </c>
      <c r="D556" s="11">
        <v>8055499033185</v>
      </c>
      <c r="E556" s="12">
        <v>405.2</v>
      </c>
      <c r="F556" s="13"/>
      <c r="G556" s="14">
        <f>F556*E556</f>
        <v>0</v>
      </c>
    </row>
    <row r="557" spans="2:7" ht="12.95" customHeight="1" outlineLevel="2">
      <c r="C557" s="10" t="s">
        <v>20</v>
      </c>
      <c r="D557" s="11">
        <v>8055499033512</v>
      </c>
      <c r="E557" s="12">
        <v>405.2</v>
      </c>
      <c r="F557" s="13"/>
      <c r="G557" s="14">
        <f>F557*E557</f>
        <v>0</v>
      </c>
    </row>
    <row r="558" spans="2:7" ht="12.95" customHeight="1" outlineLevel="2">
      <c r="C558" s="10" t="s">
        <v>21</v>
      </c>
      <c r="D558" s="11">
        <v>8055499033543</v>
      </c>
      <c r="E558" s="12">
        <v>405.2</v>
      </c>
      <c r="F558" s="13"/>
      <c r="G558" s="14">
        <f>F558*E558</f>
        <v>0</v>
      </c>
    </row>
    <row r="559" spans="2:7" ht="12.95" customHeight="1" outlineLevel="2">
      <c r="C559" s="10" t="s">
        <v>41</v>
      </c>
      <c r="D559" s="11">
        <v>8055499033574</v>
      </c>
      <c r="E559" s="12">
        <v>405.2</v>
      </c>
      <c r="F559" s="13"/>
      <c r="G559" s="14">
        <f>F559*E559</f>
        <v>0</v>
      </c>
    </row>
    <row r="560" spans="2:7" ht="12.95" customHeight="1" outlineLevel="2">
      <c r="C560" s="10" t="s">
        <v>48</v>
      </c>
      <c r="D560" s="11">
        <v>8055499033604</v>
      </c>
      <c r="E560" s="12">
        <v>405.2</v>
      </c>
      <c r="F560" s="13"/>
      <c r="G560" s="14">
        <f>F560*E560</f>
        <v>0</v>
      </c>
    </row>
    <row r="561" spans="2:7" ht="12.95" customHeight="1" outlineLevel="2">
      <c r="C561" s="10" t="s">
        <v>49</v>
      </c>
      <c r="D561" s="11">
        <v>8055499033635</v>
      </c>
      <c r="E561" s="12">
        <v>405.2</v>
      </c>
      <c r="F561" s="13"/>
      <c r="G561" s="14">
        <f>F561*E561</f>
        <v>0</v>
      </c>
    </row>
    <row r="562" spans="2:7" ht="12.95" customHeight="1" outlineLevel="2">
      <c r="B562" s="37" t="str">
        <f>HYPERLINK("http://galantphoto.ru/pictures_for_form/Rossoporpora/RP-UB1584.jpg","увеличить")</f>
        <v>увеличить</v>
      </c>
      <c r="C562" s="10"/>
      <c r="D562" s="10"/>
      <c r="E562" s="15"/>
      <c r="F562" s="13"/>
      <c r="G562" s="14"/>
    </row>
    <row r="563" spans="2:7" ht="11.1" customHeight="1" outlineLevel="2">
      <c r="B563" s="30" t="s">
        <v>137</v>
      </c>
      <c r="C563" s="30"/>
      <c r="D563" s="17"/>
      <c r="E563" s="35" t="str">
        <f>HYPERLINK("https://www.galantholding.com/catalog/322/176934/","www.galantholding.ru")</f>
        <v>www.galantholding.ru</v>
      </c>
      <c r="F563" s="31"/>
      <c r="G563" s="31"/>
    </row>
    <row r="564" spans="2:7" ht="11.1" customHeight="1" outlineLevel="2">
      <c r="B564" s="29" t="s">
        <v>13</v>
      </c>
      <c r="C564" s="29"/>
      <c r="D564" s="29"/>
      <c r="E564" s="29"/>
      <c r="F564" s="9"/>
      <c r="G564" s="9"/>
    </row>
    <row r="565" spans="2:7" ht="12.95" customHeight="1" outlineLevel="2">
      <c r="C565" s="10" t="s">
        <v>93</v>
      </c>
      <c r="D565" s="11">
        <v>8055499034052</v>
      </c>
      <c r="E565" s="12">
        <v>405.2</v>
      </c>
      <c r="F565" s="13"/>
      <c r="G565" s="14">
        <f>F565*E565</f>
        <v>0</v>
      </c>
    </row>
    <row r="566" spans="2:7" ht="12.95" customHeight="1" outlineLevel="2">
      <c r="C566" s="10" t="s">
        <v>94</v>
      </c>
      <c r="D566" s="11">
        <v>8055499034083</v>
      </c>
      <c r="E566" s="12">
        <v>405.2</v>
      </c>
      <c r="F566" s="13"/>
      <c r="G566" s="14">
        <f>F566*E566</f>
        <v>0</v>
      </c>
    </row>
    <row r="567" spans="2:7" ht="12.95" customHeight="1" outlineLevel="2">
      <c r="C567" s="10" t="s">
        <v>138</v>
      </c>
      <c r="D567" s="11">
        <v>8055499034113</v>
      </c>
      <c r="E567" s="12">
        <v>405.2</v>
      </c>
      <c r="F567" s="13"/>
      <c r="G567" s="14">
        <f>F567*E567</f>
        <v>0</v>
      </c>
    </row>
    <row r="568" spans="2:7" ht="12.95" customHeight="1" outlineLevel="2">
      <c r="C568" s="10" t="s">
        <v>139</v>
      </c>
      <c r="D568" s="11">
        <v>8055499034144</v>
      </c>
      <c r="E568" s="12">
        <v>405.2</v>
      </c>
      <c r="F568" s="13"/>
      <c r="G568" s="14">
        <f>F568*E568</f>
        <v>0</v>
      </c>
    </row>
    <row r="569" spans="2:7" ht="12.95" customHeight="1" outlineLevel="2">
      <c r="C569" s="10" t="s">
        <v>140</v>
      </c>
      <c r="D569" s="11">
        <v>8055499034175</v>
      </c>
      <c r="E569" s="12">
        <v>405.2</v>
      </c>
      <c r="F569" s="13"/>
      <c r="G569" s="14">
        <f>F569*E569</f>
        <v>0</v>
      </c>
    </row>
    <row r="570" spans="2:7" ht="12.95" customHeight="1" outlineLevel="2">
      <c r="C570" s="10" t="s">
        <v>35</v>
      </c>
      <c r="D570" s="11">
        <v>8055499033871</v>
      </c>
      <c r="E570" s="12">
        <v>405.2</v>
      </c>
      <c r="F570" s="13"/>
      <c r="G570" s="14">
        <f>F570*E570</f>
        <v>0</v>
      </c>
    </row>
    <row r="571" spans="2:7" ht="12.95" customHeight="1" outlineLevel="2">
      <c r="C571" s="10" t="s">
        <v>36</v>
      </c>
      <c r="D571" s="11">
        <v>8055499033901</v>
      </c>
      <c r="E571" s="12">
        <v>405.2</v>
      </c>
      <c r="F571" s="13"/>
      <c r="G571" s="14">
        <f>F571*E571</f>
        <v>0</v>
      </c>
    </row>
    <row r="572" spans="2:7" ht="12.95" customHeight="1" outlineLevel="2">
      <c r="C572" s="10" t="s">
        <v>54</v>
      </c>
      <c r="D572" s="11">
        <v>8055499033932</v>
      </c>
      <c r="E572" s="12">
        <v>405.2</v>
      </c>
      <c r="F572" s="13"/>
      <c r="G572" s="14">
        <f>F572*E572</f>
        <v>0</v>
      </c>
    </row>
    <row r="573" spans="2:7" ht="12.95" customHeight="1" outlineLevel="2">
      <c r="C573" s="10" t="s">
        <v>55</v>
      </c>
      <c r="D573" s="11">
        <v>8055499033963</v>
      </c>
      <c r="E573" s="12">
        <v>405.2</v>
      </c>
      <c r="F573" s="13"/>
      <c r="G573" s="14">
        <f>F573*E573</f>
        <v>0</v>
      </c>
    </row>
    <row r="574" spans="2:7" ht="12.95" customHeight="1" outlineLevel="2">
      <c r="C574" s="10" t="s">
        <v>56</v>
      </c>
      <c r="D574" s="11">
        <v>8055499033994</v>
      </c>
      <c r="E574" s="12">
        <v>405.2</v>
      </c>
      <c r="F574" s="13"/>
      <c r="G574" s="14">
        <f>F574*E574</f>
        <v>0</v>
      </c>
    </row>
    <row r="575" spans="2:7" ht="12.95" customHeight="1" outlineLevel="2">
      <c r="C575" s="10" t="s">
        <v>30</v>
      </c>
      <c r="D575" s="11">
        <v>8055499033697</v>
      </c>
      <c r="E575" s="12">
        <v>405.2</v>
      </c>
      <c r="F575" s="13"/>
      <c r="G575" s="14">
        <f>F575*E575</f>
        <v>0</v>
      </c>
    </row>
    <row r="576" spans="2:7" ht="12.95" customHeight="1" outlineLevel="2">
      <c r="B576" s="37" t="str">
        <f>HYPERLINK("http://galantphoto.ru/pictures_for_form/Rossoporpora/RP-UB1588.jpg","увеличить")</f>
        <v>увеличить</v>
      </c>
      <c r="C576" s="10" t="s">
        <v>31</v>
      </c>
      <c r="D576" s="11">
        <v>8055499033727</v>
      </c>
      <c r="E576" s="12">
        <v>405.2</v>
      </c>
      <c r="F576" s="13"/>
      <c r="G576" s="14">
        <f>F576*E576</f>
        <v>0</v>
      </c>
    </row>
    <row r="577" spans="2:7" ht="12.95" customHeight="1" outlineLevel="2">
      <c r="C577" s="10" t="s">
        <v>58</v>
      </c>
      <c r="D577" s="11">
        <v>8055499033758</v>
      </c>
      <c r="E577" s="12">
        <v>405.2</v>
      </c>
      <c r="F577" s="13"/>
      <c r="G577" s="14">
        <f>F577*E577</f>
        <v>0</v>
      </c>
    </row>
    <row r="578" spans="2:7" ht="12.95" customHeight="1" outlineLevel="2">
      <c r="C578" s="10" t="s">
        <v>59</v>
      </c>
      <c r="D578" s="11">
        <v>8055499033789</v>
      </c>
      <c r="E578" s="12">
        <v>405.2</v>
      </c>
      <c r="F578" s="13"/>
      <c r="G578" s="14">
        <f>F578*E578</f>
        <v>0</v>
      </c>
    </row>
    <row r="579" spans="2:7" ht="12.95" customHeight="1" outlineLevel="2">
      <c r="C579" s="10" t="s">
        <v>60</v>
      </c>
      <c r="D579" s="11">
        <v>8055499033819</v>
      </c>
      <c r="E579" s="12">
        <v>405.2</v>
      </c>
      <c r="F579" s="13"/>
      <c r="G579" s="14">
        <f>F579*E579</f>
        <v>0</v>
      </c>
    </row>
    <row r="580" spans="2:7" ht="11.1" customHeight="1" outlineLevel="1">
      <c r="B580" s="16" t="s">
        <v>11</v>
      </c>
      <c r="C580" s="16"/>
      <c r="D580" s="16"/>
      <c r="E580" s="16"/>
      <c r="F580" s="16"/>
      <c r="G580" s="16"/>
    </row>
    <row r="581" spans="2:7" ht="11.1" customHeight="1" outlineLevel="2">
      <c r="B581" s="30" t="s">
        <v>141</v>
      </c>
      <c r="C581" s="30"/>
      <c r="D581" s="17"/>
      <c r="E581" s="35" t="str">
        <f>HYPERLINK("https://www.galantholding.com/catalog/373/176923/","www.galantholding.ru")</f>
        <v>www.galantholding.ru</v>
      </c>
      <c r="F581" s="31"/>
      <c r="G581" s="31"/>
    </row>
    <row r="582" spans="2:7" ht="11.1" customHeight="1" outlineLevel="2">
      <c r="B582" s="29" t="s">
        <v>142</v>
      </c>
      <c r="C582" s="29"/>
      <c r="D582" s="29"/>
      <c r="E582" s="29"/>
      <c r="F582" s="9"/>
      <c r="G582" s="9"/>
    </row>
    <row r="583" spans="2:7" ht="12.95" customHeight="1" outlineLevel="2">
      <c r="C583" s="10" t="s">
        <v>143</v>
      </c>
      <c r="D583" s="11">
        <v>8301010202357</v>
      </c>
      <c r="E583" s="12">
        <v>522.70000000000005</v>
      </c>
      <c r="F583" s="13"/>
      <c r="G583" s="14">
        <f>F583*E583</f>
        <v>0</v>
      </c>
    </row>
    <row r="584" spans="2:7" ht="12.95" customHeight="1" outlineLevel="2">
      <c r="C584" s="10" t="s">
        <v>144</v>
      </c>
      <c r="D584" s="11">
        <v>8301010202364</v>
      </c>
      <c r="E584" s="12">
        <v>522.70000000000005</v>
      </c>
      <c r="F584" s="13"/>
      <c r="G584" s="14">
        <f>F584*E584</f>
        <v>0</v>
      </c>
    </row>
    <row r="585" spans="2:7" ht="12.95" customHeight="1" outlineLevel="2">
      <c r="C585" s="10" t="s">
        <v>145</v>
      </c>
      <c r="D585" s="11">
        <v>8301010202371</v>
      </c>
      <c r="E585" s="12">
        <v>522.70000000000005</v>
      </c>
      <c r="F585" s="13"/>
      <c r="G585" s="14">
        <f>F585*E585</f>
        <v>0</v>
      </c>
    </row>
    <row r="586" spans="2:7" ht="12.95" customHeight="1" outlineLevel="2">
      <c r="C586" s="10" t="s">
        <v>146</v>
      </c>
      <c r="D586" s="11">
        <v>8301010202388</v>
      </c>
      <c r="E586" s="12">
        <v>522.70000000000005</v>
      </c>
      <c r="F586" s="13"/>
      <c r="G586" s="14">
        <f>F586*E586</f>
        <v>0</v>
      </c>
    </row>
    <row r="587" spans="2:7" ht="12.95" customHeight="1" outlineLevel="2">
      <c r="C587" s="10"/>
      <c r="D587" s="10"/>
      <c r="E587" s="15"/>
      <c r="F587" s="13"/>
      <c r="G587" s="14"/>
    </row>
    <row r="588" spans="2:7" ht="12.95" customHeight="1" outlineLevel="2">
      <c r="C588" s="10"/>
      <c r="D588" s="10"/>
      <c r="E588" s="15"/>
      <c r="F588" s="13"/>
      <c r="G588" s="14"/>
    </row>
    <row r="589" spans="2:7" ht="12.95" customHeight="1" outlineLevel="2">
      <c r="C589" s="10"/>
      <c r="D589" s="10"/>
      <c r="E589" s="15"/>
      <c r="F589" s="13"/>
      <c r="G589" s="14"/>
    </row>
    <row r="590" spans="2:7" ht="12.95" customHeight="1" outlineLevel="2">
      <c r="C590" s="10"/>
      <c r="D590" s="10"/>
      <c r="E590" s="15"/>
      <c r="F590" s="13"/>
      <c r="G590" s="14"/>
    </row>
    <row r="591" spans="2:7" ht="12.95" customHeight="1" outlineLevel="2">
      <c r="C591" s="10"/>
      <c r="D591" s="10"/>
      <c r="E591" s="15"/>
      <c r="F591" s="13"/>
      <c r="G591" s="14"/>
    </row>
    <row r="592" spans="2:7" ht="12.95" customHeight="1" outlineLevel="2">
      <c r="C592" s="10"/>
      <c r="D592" s="10"/>
      <c r="E592" s="15"/>
      <c r="F592" s="13"/>
      <c r="G592" s="14"/>
    </row>
    <row r="593" spans="2:7" ht="12.95" customHeight="1" outlineLevel="2">
      <c r="C593" s="10"/>
      <c r="D593" s="10"/>
      <c r="E593" s="15"/>
      <c r="F593" s="13"/>
      <c r="G593" s="14"/>
    </row>
    <row r="594" spans="2:7" ht="12.95" customHeight="1" outlineLevel="2">
      <c r="B594" s="37" t="str">
        <f>HYPERLINK("http://galantphoto.ru/pictures_for_form/Rossoporpora/RP-ROBY.jpg","увеличить")</f>
        <v>увеличить</v>
      </c>
      <c r="C594" s="10"/>
      <c r="D594" s="10"/>
      <c r="E594" s="15"/>
      <c r="F594" s="13"/>
      <c r="G594" s="14"/>
    </row>
    <row r="595" spans="2:7" ht="11.1" customHeight="1" outlineLevel="2">
      <c r="B595" s="30" t="s">
        <v>147</v>
      </c>
      <c r="C595" s="30"/>
      <c r="D595" s="17"/>
      <c r="E595" s="35" t="str">
        <f>HYPERLINK("https://www.galantholding.com/catalog/373/176924/","www.galantholding.ru")</f>
        <v>www.galantholding.ru</v>
      </c>
      <c r="F595" s="31"/>
      <c r="G595" s="31"/>
    </row>
    <row r="596" spans="2:7" ht="11.1" customHeight="1" outlineLevel="2">
      <c r="B596" s="29" t="s">
        <v>142</v>
      </c>
      <c r="C596" s="29"/>
      <c r="D596" s="29"/>
      <c r="E596" s="29"/>
      <c r="F596" s="9"/>
      <c r="G596" s="9"/>
    </row>
    <row r="597" spans="2:7" ht="12.95" customHeight="1" outlineLevel="2">
      <c r="C597" s="10" t="s">
        <v>143</v>
      </c>
      <c r="D597" s="11">
        <v>8301010208656</v>
      </c>
      <c r="E597" s="12">
        <v>545.6</v>
      </c>
      <c r="F597" s="13"/>
      <c r="G597" s="14">
        <f>F597*E597</f>
        <v>0</v>
      </c>
    </row>
    <row r="598" spans="2:7" ht="12.95" customHeight="1" outlineLevel="2">
      <c r="C598" s="10" t="s">
        <v>144</v>
      </c>
      <c r="D598" s="11">
        <v>8301010208663</v>
      </c>
      <c r="E598" s="12">
        <v>545.6</v>
      </c>
      <c r="F598" s="13"/>
      <c r="G598" s="14">
        <f>F598*E598</f>
        <v>0</v>
      </c>
    </row>
    <row r="599" spans="2:7" ht="12.95" customHeight="1" outlineLevel="2">
      <c r="C599" s="10" t="s">
        <v>145</v>
      </c>
      <c r="D599" s="11">
        <v>8301010208670</v>
      </c>
      <c r="E599" s="12">
        <v>545.6</v>
      </c>
      <c r="F599" s="13"/>
      <c r="G599" s="14">
        <f>F599*E599</f>
        <v>0</v>
      </c>
    </row>
    <row r="600" spans="2:7" ht="12.95" customHeight="1" outlineLevel="2">
      <c r="C600" s="10"/>
      <c r="D600" s="10"/>
      <c r="E600" s="15"/>
      <c r="F600" s="13"/>
      <c r="G600" s="14"/>
    </row>
    <row r="601" spans="2:7" ht="12.95" customHeight="1" outlineLevel="2">
      <c r="C601" s="10"/>
      <c r="D601" s="10"/>
      <c r="E601" s="15"/>
      <c r="F601" s="13"/>
      <c r="G601" s="14"/>
    </row>
    <row r="602" spans="2:7" ht="12.95" customHeight="1" outlineLevel="2">
      <c r="C602" s="10"/>
      <c r="D602" s="10"/>
      <c r="E602" s="15"/>
      <c r="F602" s="13"/>
      <c r="G602" s="14"/>
    </row>
    <row r="603" spans="2:7" ht="12.95" customHeight="1" outlineLevel="2">
      <c r="C603" s="10"/>
      <c r="D603" s="10"/>
      <c r="E603" s="15"/>
      <c r="F603" s="13"/>
      <c r="G603" s="14"/>
    </row>
    <row r="604" spans="2:7" ht="12.95" customHeight="1" outlineLevel="2">
      <c r="C604" s="10"/>
      <c r="D604" s="10"/>
      <c r="E604" s="15"/>
      <c r="F604" s="13"/>
      <c r="G604" s="14"/>
    </row>
    <row r="605" spans="2:7" ht="12.95" customHeight="1" outlineLevel="2">
      <c r="C605" s="10"/>
      <c r="D605" s="10"/>
      <c r="E605" s="15"/>
      <c r="F605" s="13"/>
      <c r="G605" s="14"/>
    </row>
    <row r="606" spans="2:7" ht="12.95" customHeight="1" outlineLevel="2">
      <c r="C606" s="10"/>
      <c r="D606" s="10"/>
      <c r="E606" s="15"/>
      <c r="F606" s="13"/>
      <c r="G606" s="14"/>
    </row>
    <row r="607" spans="2:7" ht="12.95" customHeight="1" outlineLevel="2">
      <c r="C607" s="10"/>
      <c r="D607" s="10"/>
      <c r="E607" s="15"/>
      <c r="F607" s="13"/>
      <c r="G607" s="14"/>
    </row>
    <row r="608" spans="2:7" ht="12.95" customHeight="1" outlineLevel="2">
      <c r="B608" s="37" t="str">
        <f>HYPERLINK("http://galantphoto.ru/pictures_for_form/Rossoporpora/RP-ROSS.jpg","увеличить")</f>
        <v>увеличить</v>
      </c>
      <c r="C608" s="10"/>
      <c r="D608" s="10"/>
      <c r="E608" s="15"/>
      <c r="F608" s="13"/>
      <c r="G608" s="14"/>
    </row>
    <row r="609" spans="2:7" ht="11.1" customHeight="1" outlineLevel="2">
      <c r="B609" s="30" t="s">
        <v>148</v>
      </c>
      <c r="C609" s="30"/>
      <c r="D609" s="17"/>
      <c r="E609" s="35" t="str">
        <f>HYPERLINK("https://www.galantholding.com/catalog/322/176927/","www.galantholding.ru")</f>
        <v>www.galantholding.ru</v>
      </c>
      <c r="F609" s="31"/>
      <c r="G609" s="31"/>
    </row>
    <row r="610" spans="2:7" ht="11.1" customHeight="1" outlineLevel="2">
      <c r="B610" s="29" t="s">
        <v>149</v>
      </c>
      <c r="C610" s="29"/>
      <c r="D610" s="29"/>
      <c r="E610" s="29"/>
      <c r="F610" s="9"/>
      <c r="G610" s="9"/>
    </row>
    <row r="611" spans="2:7" ht="12.95" customHeight="1" outlineLevel="2">
      <c r="C611" s="10" t="s">
        <v>36</v>
      </c>
      <c r="D611" s="11">
        <v>8301010821954</v>
      </c>
      <c r="E611" s="12">
        <v>365.2</v>
      </c>
      <c r="F611" s="13"/>
      <c r="G611" s="14">
        <f>F611*E611</f>
        <v>0</v>
      </c>
    </row>
    <row r="612" spans="2:7" ht="12.95" customHeight="1" outlineLevel="2">
      <c r="C612" s="10" t="s">
        <v>54</v>
      </c>
      <c r="D612" s="11">
        <v>8301010822531</v>
      </c>
      <c r="E612" s="12">
        <v>365.2</v>
      </c>
      <c r="F612" s="13"/>
      <c r="G612" s="14">
        <f>F612*E612</f>
        <v>0</v>
      </c>
    </row>
    <row r="613" spans="2:7" ht="12.95" customHeight="1" outlineLevel="2">
      <c r="C613" s="10" t="s">
        <v>55</v>
      </c>
      <c r="D613" s="11">
        <v>8301010822555</v>
      </c>
      <c r="E613" s="12">
        <v>365.2</v>
      </c>
      <c r="F613" s="13"/>
      <c r="G613" s="14">
        <f>F613*E613</f>
        <v>0</v>
      </c>
    </row>
    <row r="614" spans="2:7" ht="12.95" customHeight="1" outlineLevel="2">
      <c r="C614" s="10" t="s">
        <v>56</v>
      </c>
      <c r="D614" s="11">
        <v>8301010822753</v>
      </c>
      <c r="E614" s="12">
        <v>365.2</v>
      </c>
      <c r="F614" s="13"/>
      <c r="G614" s="14">
        <f>F614*E614</f>
        <v>0</v>
      </c>
    </row>
    <row r="615" spans="2:7" ht="12.95" customHeight="1" outlineLevel="2">
      <c r="C615" s="10" t="s">
        <v>31</v>
      </c>
      <c r="D615" s="11">
        <v>8301010047910</v>
      </c>
      <c r="E615" s="12">
        <v>365.2</v>
      </c>
      <c r="F615" s="13"/>
      <c r="G615" s="14">
        <f>F615*E615</f>
        <v>0</v>
      </c>
    </row>
    <row r="616" spans="2:7" ht="12.95" customHeight="1" outlineLevel="2">
      <c r="C616" s="10" t="s">
        <v>58</v>
      </c>
      <c r="D616" s="11">
        <v>8301010047927</v>
      </c>
      <c r="E616" s="12">
        <v>365.2</v>
      </c>
      <c r="F616" s="13"/>
      <c r="G616" s="14">
        <f>F616*E616</f>
        <v>0</v>
      </c>
    </row>
    <row r="617" spans="2:7" ht="12.95" customHeight="1" outlineLevel="2">
      <c r="C617" s="10" t="s">
        <v>59</v>
      </c>
      <c r="D617" s="11">
        <v>8301010047934</v>
      </c>
      <c r="E617" s="12">
        <v>365.2</v>
      </c>
      <c r="F617" s="13"/>
      <c r="G617" s="14">
        <f>F617*E617</f>
        <v>0</v>
      </c>
    </row>
    <row r="618" spans="2:7" ht="12.95" customHeight="1" outlineLevel="2">
      <c r="C618" s="10" t="s">
        <v>60</v>
      </c>
      <c r="D618" s="11">
        <v>8301010047941</v>
      </c>
      <c r="E618" s="12">
        <v>365.2</v>
      </c>
      <c r="F618" s="13"/>
      <c r="G618" s="14">
        <f>F618*E618</f>
        <v>0</v>
      </c>
    </row>
    <row r="619" spans="2:7" ht="12.95" customHeight="1" outlineLevel="2">
      <c r="C619" s="10" t="s">
        <v>21</v>
      </c>
      <c r="D619" s="11">
        <v>8301010822951</v>
      </c>
      <c r="E619" s="12">
        <v>365.2</v>
      </c>
      <c r="F619" s="13"/>
      <c r="G619" s="14">
        <f>F619*E619</f>
        <v>0</v>
      </c>
    </row>
    <row r="620" spans="2:7" ht="12.95" customHeight="1" outlineLevel="2">
      <c r="C620" s="10" t="s">
        <v>41</v>
      </c>
      <c r="D620" s="11">
        <v>8301010823033</v>
      </c>
      <c r="E620" s="12">
        <v>365.2</v>
      </c>
      <c r="F620" s="13"/>
      <c r="G620" s="14">
        <f>F620*E620</f>
        <v>0</v>
      </c>
    </row>
    <row r="621" spans="2:7" ht="12.95" customHeight="1" outlineLevel="2">
      <c r="C621" s="10" t="s">
        <v>48</v>
      </c>
      <c r="D621" s="11">
        <v>8301010823040</v>
      </c>
      <c r="E621" s="12">
        <v>365.2</v>
      </c>
      <c r="F621" s="13"/>
      <c r="G621" s="14">
        <f>F621*E621</f>
        <v>0</v>
      </c>
    </row>
    <row r="622" spans="2:7" ht="12.95" customHeight="1" outlineLevel="2">
      <c r="B622" s="37" t="str">
        <f>HYPERLINK("http://galantphoto.ru/pictures_for_form/Rossoporpora/RP-500.jpg","увеличить")</f>
        <v>увеличить</v>
      </c>
      <c r="C622" s="10" t="s">
        <v>49</v>
      </c>
      <c r="D622" s="11">
        <v>8301010823354</v>
      </c>
      <c r="E622" s="12">
        <v>365.2</v>
      </c>
      <c r="F622" s="13"/>
      <c r="G622" s="14">
        <f>F622*E622</f>
        <v>0</v>
      </c>
    </row>
    <row r="623" spans="2:7" ht="11.1" customHeight="1" outlineLevel="2">
      <c r="B623" s="30" t="s">
        <v>150</v>
      </c>
      <c r="C623" s="30"/>
      <c r="D623" s="17"/>
      <c r="E623" s="35" t="str">
        <f>HYPERLINK("https://www.galantholding.com/catalog/322/176928/","www.galantholding.ru")</f>
        <v>www.galantholding.ru</v>
      </c>
      <c r="F623" s="31"/>
      <c r="G623" s="31"/>
    </row>
    <row r="624" spans="2:7" ht="11.1" customHeight="1" outlineLevel="2">
      <c r="B624" s="29" t="s">
        <v>13</v>
      </c>
      <c r="C624" s="29"/>
      <c r="D624" s="29"/>
      <c r="E624" s="29"/>
      <c r="F624" s="9"/>
      <c r="G624" s="9"/>
    </row>
    <row r="625" spans="2:7" ht="12.95" customHeight="1" outlineLevel="2">
      <c r="C625" s="10" t="s">
        <v>36</v>
      </c>
      <c r="D625" s="11">
        <v>8301010048818</v>
      </c>
      <c r="E625" s="12">
        <v>270.10000000000002</v>
      </c>
      <c r="F625" s="13"/>
      <c r="G625" s="14">
        <f>F625*E625</f>
        <v>0</v>
      </c>
    </row>
    <row r="626" spans="2:7" ht="12.95" customHeight="1" outlineLevel="2">
      <c r="C626" s="10" t="s">
        <v>54</v>
      </c>
      <c r="D626" s="11">
        <v>8301010048825</v>
      </c>
      <c r="E626" s="12">
        <v>270.10000000000002</v>
      </c>
      <c r="F626" s="13"/>
      <c r="G626" s="14">
        <f>F626*E626</f>
        <v>0</v>
      </c>
    </row>
    <row r="627" spans="2:7" ht="12.95" customHeight="1" outlineLevel="2">
      <c r="C627" s="10" t="s">
        <v>55</v>
      </c>
      <c r="D627" s="11">
        <v>8301010048832</v>
      </c>
      <c r="E627" s="12">
        <v>270.10000000000002</v>
      </c>
      <c r="F627" s="13"/>
      <c r="G627" s="14">
        <f>F627*E627</f>
        <v>0</v>
      </c>
    </row>
    <row r="628" spans="2:7" ht="12.95" customHeight="1" outlineLevel="2">
      <c r="C628" s="10" t="s">
        <v>56</v>
      </c>
      <c r="D628" s="11">
        <v>8301010048849</v>
      </c>
      <c r="E628" s="12">
        <v>270.10000000000002</v>
      </c>
      <c r="F628" s="13"/>
      <c r="G628" s="14">
        <f>F628*E628</f>
        <v>0</v>
      </c>
    </row>
    <row r="629" spans="2:7" ht="12.95" customHeight="1" outlineLevel="2">
      <c r="C629" s="10" t="s">
        <v>31</v>
      </c>
      <c r="D629" s="11">
        <v>8301010048665</v>
      </c>
      <c r="E629" s="12">
        <v>270.10000000000002</v>
      </c>
      <c r="F629" s="13"/>
      <c r="G629" s="14">
        <f>F629*E629</f>
        <v>0</v>
      </c>
    </row>
    <row r="630" spans="2:7" ht="12.95" customHeight="1" outlineLevel="2">
      <c r="C630" s="10" t="s">
        <v>58</v>
      </c>
      <c r="D630" s="11">
        <v>8301010048672</v>
      </c>
      <c r="E630" s="12">
        <v>270.10000000000002</v>
      </c>
      <c r="F630" s="13"/>
      <c r="G630" s="14">
        <f>F630*E630</f>
        <v>0</v>
      </c>
    </row>
    <row r="631" spans="2:7" ht="12.95" customHeight="1" outlineLevel="2">
      <c r="C631" s="10" t="s">
        <v>59</v>
      </c>
      <c r="D631" s="11">
        <v>8301010048689</v>
      </c>
      <c r="E631" s="12">
        <v>270.10000000000002</v>
      </c>
      <c r="F631" s="13"/>
      <c r="G631" s="14">
        <f>F631*E631</f>
        <v>0</v>
      </c>
    </row>
    <row r="632" spans="2:7" ht="12.95" customHeight="1" outlineLevel="2">
      <c r="C632" s="10" t="s">
        <v>60</v>
      </c>
      <c r="D632" s="11">
        <v>8301010048696</v>
      </c>
      <c r="E632" s="12">
        <v>270.10000000000002</v>
      </c>
      <c r="F632" s="13"/>
      <c r="G632" s="14">
        <f>F632*E632</f>
        <v>0</v>
      </c>
    </row>
    <row r="633" spans="2:7" ht="12.95" customHeight="1" outlineLevel="2">
      <c r="C633" s="10" t="s">
        <v>21</v>
      </c>
      <c r="D633" s="11">
        <v>8301010823538</v>
      </c>
      <c r="E633" s="12">
        <v>270.10000000000002</v>
      </c>
      <c r="F633" s="13"/>
      <c r="G633" s="14">
        <f>F633*E633</f>
        <v>0</v>
      </c>
    </row>
    <row r="634" spans="2:7" ht="12.95" customHeight="1" outlineLevel="2">
      <c r="C634" s="10" t="s">
        <v>41</v>
      </c>
      <c r="D634" s="11">
        <v>8301010823545</v>
      </c>
      <c r="E634" s="12">
        <v>270.10000000000002</v>
      </c>
      <c r="F634" s="13"/>
      <c r="G634" s="14">
        <f>F634*E634</f>
        <v>0</v>
      </c>
    </row>
    <row r="635" spans="2:7" ht="12.95" customHeight="1" outlineLevel="2">
      <c r="C635" s="10" t="s">
        <v>48</v>
      </c>
      <c r="D635" s="11">
        <v>8301010823552</v>
      </c>
      <c r="E635" s="12">
        <v>270.10000000000002</v>
      </c>
      <c r="F635" s="13"/>
      <c r="G635" s="14">
        <f>F635*E635</f>
        <v>0</v>
      </c>
    </row>
    <row r="636" spans="2:7" ht="12.95" customHeight="1" outlineLevel="2">
      <c r="B636" s="37" t="str">
        <f>HYPERLINK("http://galantphoto.ru/pictures_for_form/Rossoporpora/RP-510.jpg","увеличить")</f>
        <v>увеличить</v>
      </c>
      <c r="C636" s="10" t="s">
        <v>49</v>
      </c>
      <c r="D636" s="11">
        <v>8301010824153</v>
      </c>
      <c r="E636" s="12">
        <v>270.10000000000002</v>
      </c>
      <c r="F636" s="13"/>
      <c r="G636" s="14">
        <f>F636*E636</f>
        <v>0</v>
      </c>
    </row>
    <row r="637" spans="2:7" ht="11.1" customHeight="1" outlineLevel="2">
      <c r="B637" s="30" t="s">
        <v>151</v>
      </c>
      <c r="C637" s="30"/>
      <c r="D637" s="17"/>
      <c r="E637" s="35" t="str">
        <f>HYPERLINK("https://www.galantholding.com/catalog/322/176929/","www.galantholding.ru")</f>
        <v>www.galantholding.ru</v>
      </c>
      <c r="F637" s="31"/>
      <c r="G637" s="31"/>
    </row>
    <row r="638" spans="2:7" ht="11.1" customHeight="1" outlineLevel="2">
      <c r="B638" s="29" t="s">
        <v>142</v>
      </c>
      <c r="C638" s="29"/>
      <c r="D638" s="29"/>
      <c r="E638" s="29"/>
      <c r="F638" s="9"/>
      <c r="G638" s="9"/>
    </row>
    <row r="639" spans="2:7" ht="12.95" customHeight="1" outlineLevel="2">
      <c r="C639" s="10" t="s">
        <v>143</v>
      </c>
      <c r="D639" s="11">
        <v>8301010202555</v>
      </c>
      <c r="E639" s="12">
        <v>648.20000000000005</v>
      </c>
      <c r="F639" s="13"/>
      <c r="G639" s="14">
        <f>F639*E639</f>
        <v>0</v>
      </c>
    </row>
    <row r="640" spans="2:7" ht="12.95" customHeight="1" outlineLevel="2">
      <c r="C640" s="10" t="s">
        <v>144</v>
      </c>
      <c r="D640" s="11">
        <v>8301010202562</v>
      </c>
      <c r="E640" s="12">
        <v>648.20000000000005</v>
      </c>
      <c r="F640" s="13"/>
      <c r="G640" s="14">
        <f>F640*E640</f>
        <v>0</v>
      </c>
    </row>
    <row r="641" spans="2:7" ht="12.95" customHeight="1" outlineLevel="2">
      <c r="C641" s="10" t="s">
        <v>145</v>
      </c>
      <c r="D641" s="11">
        <v>8301010202579</v>
      </c>
      <c r="E641" s="12">
        <v>648.20000000000005</v>
      </c>
      <c r="F641" s="13"/>
      <c r="G641" s="14">
        <f>F641*E641</f>
        <v>0</v>
      </c>
    </row>
    <row r="642" spans="2:7" ht="12.95" customHeight="1" outlineLevel="2">
      <c r="C642" s="10" t="s">
        <v>146</v>
      </c>
      <c r="D642" s="11">
        <v>8301010202586</v>
      </c>
      <c r="E642" s="12">
        <v>648.20000000000005</v>
      </c>
      <c r="F642" s="13"/>
      <c r="G642" s="14">
        <f>F642*E642</f>
        <v>0</v>
      </c>
    </row>
    <row r="643" spans="2:7" ht="12.95" customHeight="1" outlineLevel="2">
      <c r="C643" s="10"/>
      <c r="D643" s="10"/>
      <c r="E643" s="15"/>
      <c r="F643" s="13"/>
      <c r="G643" s="14"/>
    </row>
    <row r="644" spans="2:7" ht="12.95" customHeight="1" outlineLevel="2">
      <c r="C644" s="10"/>
      <c r="D644" s="10"/>
      <c r="E644" s="15"/>
      <c r="F644" s="13"/>
      <c r="G644" s="14"/>
    </row>
    <row r="645" spans="2:7" ht="12.95" customHeight="1" outlineLevel="2">
      <c r="C645" s="10"/>
      <c r="D645" s="10"/>
      <c r="E645" s="15"/>
      <c r="F645" s="13"/>
      <c r="G645" s="14"/>
    </row>
    <row r="646" spans="2:7" ht="12.95" customHeight="1" outlineLevel="2">
      <c r="C646" s="10"/>
      <c r="D646" s="10"/>
      <c r="E646" s="15"/>
      <c r="F646" s="13"/>
      <c r="G646" s="14"/>
    </row>
    <row r="647" spans="2:7" ht="12.95" customHeight="1" outlineLevel="2">
      <c r="C647" s="10"/>
      <c r="D647" s="10"/>
      <c r="E647" s="15"/>
      <c r="F647" s="13"/>
      <c r="G647" s="14"/>
    </row>
    <row r="648" spans="2:7" ht="12.95" customHeight="1" outlineLevel="2">
      <c r="C648" s="10"/>
      <c r="D648" s="10"/>
      <c r="E648" s="15"/>
      <c r="F648" s="13"/>
      <c r="G648" s="14"/>
    </row>
    <row r="649" spans="2:7" ht="12.95" customHeight="1" outlineLevel="2">
      <c r="C649" s="10"/>
      <c r="D649" s="10"/>
      <c r="E649" s="15"/>
      <c r="F649" s="13"/>
      <c r="G649" s="14"/>
    </row>
    <row r="650" spans="2:7" ht="12.95" customHeight="1" outlineLevel="2">
      <c r="B650" s="37" t="str">
        <f>HYPERLINK("http://galantphoto.ru/pictures_for_form/Rossoporpora/RP-FABRY.jpg","увеличить")</f>
        <v>увеличить</v>
      </c>
      <c r="C650" s="10"/>
      <c r="D650" s="10"/>
      <c r="E650" s="15"/>
      <c r="F650" s="13"/>
      <c r="G650" s="14"/>
    </row>
    <row r="651" spans="2:7" ht="11.1" customHeight="1" outlineLevel="2">
      <c r="B651" s="30" t="s">
        <v>152</v>
      </c>
      <c r="C651" s="30"/>
      <c r="D651" s="17"/>
      <c r="E651" s="35" t="str">
        <f>HYPERLINK("https://www.galantholding.com/catalog/322/176930/","www.galantholding.ru")</f>
        <v>www.galantholding.ru</v>
      </c>
      <c r="F651" s="31"/>
      <c r="G651" s="31"/>
    </row>
    <row r="652" spans="2:7" ht="11.1" customHeight="1" outlineLevel="2">
      <c r="B652" s="29" t="s">
        <v>142</v>
      </c>
      <c r="C652" s="29"/>
      <c r="D652" s="29"/>
      <c r="E652" s="29"/>
      <c r="F652" s="9"/>
      <c r="G652" s="9"/>
    </row>
    <row r="653" spans="2:7" ht="12.95" customHeight="1" outlineLevel="2">
      <c r="C653" s="10" t="s">
        <v>143</v>
      </c>
      <c r="D653" s="11">
        <v>8301010208816</v>
      </c>
      <c r="E653" s="12">
        <v>710.9</v>
      </c>
      <c r="F653" s="13"/>
      <c r="G653" s="14">
        <f>F653*E653</f>
        <v>0</v>
      </c>
    </row>
    <row r="654" spans="2:7" ht="12.95" customHeight="1" outlineLevel="2">
      <c r="C654" s="10" t="s">
        <v>144</v>
      </c>
      <c r="D654" s="11">
        <v>8301010208823</v>
      </c>
      <c r="E654" s="12">
        <v>710.9</v>
      </c>
      <c r="F654" s="13"/>
      <c r="G654" s="14">
        <f>F654*E654</f>
        <v>0</v>
      </c>
    </row>
    <row r="655" spans="2:7" ht="12.95" customHeight="1" outlineLevel="2">
      <c r="C655" s="10" t="s">
        <v>145</v>
      </c>
      <c r="D655" s="11">
        <v>8301010208830</v>
      </c>
      <c r="E655" s="12">
        <v>710.9</v>
      </c>
      <c r="F655" s="13"/>
      <c r="G655" s="14">
        <f>F655*E655</f>
        <v>0</v>
      </c>
    </row>
    <row r="656" spans="2:7" ht="12.95" customHeight="1" outlineLevel="2">
      <c r="C656" s="10" t="s">
        <v>146</v>
      </c>
      <c r="D656" s="11">
        <v>8301010208847</v>
      </c>
      <c r="E656" s="12">
        <v>710.9</v>
      </c>
      <c r="F656" s="13"/>
      <c r="G656" s="14">
        <f>F656*E656</f>
        <v>0</v>
      </c>
    </row>
    <row r="657" spans="2:7" ht="12.95" customHeight="1" outlineLevel="2">
      <c r="C657" s="10"/>
      <c r="D657" s="10"/>
      <c r="E657" s="15"/>
      <c r="F657" s="13"/>
      <c r="G657" s="14"/>
    </row>
    <row r="658" spans="2:7" ht="12.95" customHeight="1" outlineLevel="2">
      <c r="C658" s="10"/>
      <c r="D658" s="10"/>
      <c r="E658" s="15"/>
      <c r="F658" s="13"/>
      <c r="G658" s="14"/>
    </row>
    <row r="659" spans="2:7" ht="12.95" customHeight="1" outlineLevel="2">
      <c r="C659" s="10"/>
      <c r="D659" s="10"/>
      <c r="E659" s="15"/>
      <c r="F659" s="13"/>
      <c r="G659" s="14"/>
    </row>
    <row r="660" spans="2:7" ht="12.95" customHeight="1" outlineLevel="2">
      <c r="C660" s="10"/>
      <c r="D660" s="10"/>
      <c r="E660" s="15"/>
      <c r="F660" s="13"/>
      <c r="G660" s="14"/>
    </row>
    <row r="661" spans="2:7" ht="12.95" customHeight="1" outlineLevel="2">
      <c r="C661" s="10"/>
      <c r="D661" s="10"/>
      <c r="E661" s="15"/>
      <c r="F661" s="13"/>
      <c r="G661" s="14"/>
    </row>
    <row r="662" spans="2:7" ht="12.95" customHeight="1" outlineLevel="2">
      <c r="C662" s="10"/>
      <c r="D662" s="10"/>
      <c r="E662" s="15"/>
      <c r="F662" s="13"/>
      <c r="G662" s="14"/>
    </row>
    <row r="663" spans="2:7" ht="12.95" customHeight="1" outlineLevel="2">
      <c r="C663" s="10"/>
      <c r="D663" s="10"/>
      <c r="E663" s="15"/>
      <c r="F663" s="13"/>
      <c r="G663" s="14"/>
    </row>
    <row r="664" spans="2:7" ht="12.95" customHeight="1" outlineLevel="2">
      <c r="B664" s="37" t="str">
        <f>HYPERLINK("http://galantphoto.ru/pictures_for_form/Rossoporpora/RP-GIGI.jpg","увеличить")</f>
        <v>увеличить</v>
      </c>
      <c r="C664" s="10"/>
      <c r="D664" s="10"/>
      <c r="E664" s="15"/>
      <c r="F664" s="13"/>
      <c r="G664" s="14"/>
    </row>
    <row r="665" spans="2:7" ht="11.1" customHeight="1" outlineLevel="2">
      <c r="B665" s="30" t="s">
        <v>153</v>
      </c>
      <c r="C665" s="30"/>
      <c r="D665" s="17"/>
      <c r="E665" s="35" t="str">
        <f>HYPERLINK("https://www.galantholding.com/catalog/322/176935/","www.galantholding.ru")</f>
        <v>www.galantholding.ru</v>
      </c>
      <c r="F665" s="31"/>
      <c r="G665" s="31"/>
    </row>
    <row r="666" spans="2:7" ht="11.1" customHeight="1" outlineLevel="2">
      <c r="B666" s="29" t="s">
        <v>154</v>
      </c>
      <c r="C666" s="29"/>
      <c r="D666" s="29"/>
      <c r="E666" s="29"/>
      <c r="F666" s="9"/>
      <c r="G666" s="9"/>
    </row>
    <row r="667" spans="2:7" ht="12.95" customHeight="1" outlineLevel="2">
      <c r="C667" s="10" t="s">
        <v>144</v>
      </c>
      <c r="D667" s="11">
        <v>8301010052112</v>
      </c>
      <c r="E667" s="19">
        <v>1032.9000000000001</v>
      </c>
      <c r="F667" s="13"/>
      <c r="G667" s="14">
        <f>F667*E667</f>
        <v>0</v>
      </c>
    </row>
    <row r="668" spans="2:7" ht="12.95" customHeight="1" outlineLevel="2">
      <c r="C668" s="10" t="s">
        <v>145</v>
      </c>
      <c r="D668" s="11">
        <v>8301010052129</v>
      </c>
      <c r="E668" s="19">
        <v>1032.9000000000001</v>
      </c>
      <c r="F668" s="13"/>
      <c r="G668" s="14">
        <f>F668*E668</f>
        <v>0</v>
      </c>
    </row>
    <row r="669" spans="2:7" ht="12.95" customHeight="1" outlineLevel="2">
      <c r="C669" s="10" t="s">
        <v>146</v>
      </c>
      <c r="D669" s="11">
        <v>8301010052136</v>
      </c>
      <c r="E669" s="19">
        <v>1032.9000000000001</v>
      </c>
      <c r="F669" s="13"/>
      <c r="G669" s="14">
        <f>F669*E669</f>
        <v>0</v>
      </c>
    </row>
    <row r="670" spans="2:7" ht="12.95" customHeight="1" outlineLevel="2">
      <c r="C670" s="10" t="s">
        <v>155</v>
      </c>
      <c r="D670" s="11">
        <v>8301010052143</v>
      </c>
      <c r="E670" s="19">
        <v>1032.9000000000001</v>
      </c>
      <c r="F670" s="13"/>
      <c r="G670" s="14">
        <f>F670*E670</f>
        <v>0</v>
      </c>
    </row>
    <row r="671" spans="2:7" ht="12.95" customHeight="1" outlineLevel="2">
      <c r="C671" s="10"/>
      <c r="D671" s="10"/>
      <c r="E671" s="15"/>
      <c r="F671" s="13"/>
      <c r="G671" s="14"/>
    </row>
    <row r="672" spans="2:7" ht="12.95" customHeight="1" outlineLevel="2">
      <c r="C672" s="10"/>
      <c r="D672" s="10"/>
      <c r="E672" s="15"/>
      <c r="F672" s="13"/>
      <c r="G672" s="14"/>
    </row>
    <row r="673" spans="2:7" ht="12.95" customHeight="1" outlineLevel="2">
      <c r="C673" s="10"/>
      <c r="D673" s="10"/>
      <c r="E673" s="15"/>
      <c r="F673" s="13"/>
      <c r="G673" s="14"/>
    </row>
    <row r="674" spans="2:7" ht="12.95" customHeight="1" outlineLevel="2">
      <c r="C674" s="10"/>
      <c r="D674" s="10"/>
      <c r="E674" s="15"/>
      <c r="F674" s="13"/>
      <c r="G674" s="14"/>
    </row>
    <row r="675" spans="2:7" ht="12.95" customHeight="1" outlineLevel="2">
      <c r="C675" s="10"/>
      <c r="D675" s="10"/>
      <c r="E675" s="15"/>
      <c r="F675" s="13"/>
      <c r="G675" s="14"/>
    </row>
    <row r="676" spans="2:7" ht="12.95" customHeight="1" outlineLevel="2">
      <c r="C676" s="10"/>
      <c r="D676" s="10"/>
      <c r="E676" s="15"/>
      <c r="F676" s="13"/>
      <c r="G676" s="14"/>
    </row>
    <row r="677" spans="2:7" ht="12.95" customHeight="1" outlineLevel="2">
      <c r="C677" s="10"/>
      <c r="D677" s="10"/>
      <c r="E677" s="15"/>
      <c r="F677" s="13"/>
      <c r="G677" s="14"/>
    </row>
    <row r="678" spans="2:7" ht="12.95" customHeight="1" outlineLevel="2">
      <c r="B678" s="37" t="str">
        <f>HYPERLINK("http://galantphoto.ru/pictures_for_form/Rossoporpora/RP-UB450.jpg","увеличить")</f>
        <v>увеличить</v>
      </c>
      <c r="C678" s="10"/>
      <c r="D678" s="10"/>
      <c r="E678" s="15"/>
      <c r="F678" s="13"/>
      <c r="G678" s="14"/>
    </row>
    <row r="679" spans="2:7" ht="11.1" customHeight="1" outlineLevel="2">
      <c r="B679" s="30" t="s">
        <v>156</v>
      </c>
      <c r="C679" s="30"/>
      <c r="D679" s="17"/>
      <c r="E679" s="35" t="str">
        <f>HYPERLINK("https://www.galantholding.com/catalog/322/176936/","www.galantholding.ru")</f>
        <v>www.galantholding.ru</v>
      </c>
      <c r="F679" s="31"/>
      <c r="G679" s="31"/>
    </row>
    <row r="680" spans="2:7" ht="11.1" customHeight="1" outlineLevel="2">
      <c r="B680" s="29" t="s">
        <v>154</v>
      </c>
      <c r="C680" s="29"/>
      <c r="D680" s="29"/>
      <c r="E680" s="29"/>
      <c r="F680" s="9"/>
      <c r="G680" s="9"/>
    </row>
    <row r="681" spans="2:7" ht="12.95" customHeight="1" outlineLevel="2">
      <c r="C681" s="10" t="s">
        <v>144</v>
      </c>
      <c r="D681" s="11">
        <v>8301010050910</v>
      </c>
      <c r="E681" s="19">
        <v>1032.9000000000001</v>
      </c>
      <c r="F681" s="13"/>
      <c r="G681" s="14">
        <f>F681*E681</f>
        <v>0</v>
      </c>
    </row>
    <row r="682" spans="2:7" ht="12.95" customHeight="1" outlineLevel="2">
      <c r="C682" s="10" t="s">
        <v>145</v>
      </c>
      <c r="D682" s="11">
        <v>8301010050927</v>
      </c>
      <c r="E682" s="19">
        <v>1032.9000000000001</v>
      </c>
      <c r="F682" s="13"/>
      <c r="G682" s="14">
        <f>F682*E682</f>
        <v>0</v>
      </c>
    </row>
    <row r="683" spans="2:7" ht="12.95" customHeight="1" outlineLevel="2">
      <c r="C683" s="10" t="s">
        <v>146</v>
      </c>
      <c r="D683" s="11">
        <v>8301010050934</v>
      </c>
      <c r="E683" s="19">
        <v>1032.9000000000001</v>
      </c>
      <c r="F683" s="13"/>
      <c r="G683" s="14">
        <f>F683*E683</f>
        <v>0</v>
      </c>
    </row>
    <row r="684" spans="2:7" ht="12.95" customHeight="1" outlineLevel="2">
      <c r="C684" s="10"/>
      <c r="D684" s="10"/>
      <c r="E684" s="15"/>
      <c r="F684" s="13"/>
      <c r="G684" s="14"/>
    </row>
    <row r="685" spans="2:7" ht="12.95" customHeight="1" outlineLevel="2">
      <c r="C685" s="10"/>
      <c r="D685" s="10"/>
      <c r="E685" s="15"/>
      <c r="F685" s="13"/>
      <c r="G685" s="14"/>
    </row>
    <row r="686" spans="2:7" ht="12.95" customHeight="1" outlineLevel="2">
      <c r="C686" s="10"/>
      <c r="D686" s="10"/>
      <c r="E686" s="15"/>
      <c r="F686" s="13"/>
      <c r="G686" s="14"/>
    </row>
    <row r="687" spans="2:7" ht="12.95" customHeight="1" outlineLevel="2">
      <c r="C687" s="10"/>
      <c r="D687" s="10"/>
      <c r="E687" s="15"/>
      <c r="F687" s="13"/>
      <c r="G687" s="14"/>
    </row>
    <row r="688" spans="2:7" ht="12.95" customHeight="1" outlineLevel="2">
      <c r="C688" s="10"/>
      <c r="D688" s="10"/>
      <c r="E688" s="15"/>
      <c r="F688" s="13"/>
      <c r="G688" s="14"/>
    </row>
    <row r="689" spans="1:7" ht="12.95" customHeight="1" outlineLevel="2">
      <c r="C689" s="10"/>
      <c r="D689" s="10"/>
      <c r="E689" s="15"/>
      <c r="F689" s="13"/>
      <c r="G689" s="14"/>
    </row>
    <row r="690" spans="1:7" ht="12.95" customHeight="1" outlineLevel="2">
      <c r="C690" s="10"/>
      <c r="D690" s="10"/>
      <c r="E690" s="15"/>
      <c r="F690" s="13"/>
      <c r="G690" s="14"/>
    </row>
    <row r="691" spans="1:7" ht="12.95" customHeight="1" outlineLevel="2">
      <c r="C691" s="10"/>
      <c r="D691" s="10"/>
      <c r="E691" s="15"/>
      <c r="F691" s="13"/>
      <c r="G691" s="14"/>
    </row>
    <row r="692" spans="1:7" ht="12.95" customHeight="1" outlineLevel="2">
      <c r="B692" s="37" t="str">
        <f>HYPERLINK("http://galantphoto.ru/pictures_for_form/Rossoporpora/RP-UBT012.jpg","увеличить")</f>
        <v>увеличить</v>
      </c>
      <c r="C692" s="10"/>
      <c r="D692" s="10"/>
      <c r="E692" s="15"/>
      <c r="F692" s="13"/>
      <c r="G692" s="14"/>
    </row>
    <row r="693" spans="1:7" ht="11.1" customHeight="1">
      <c r="B693" s="20"/>
      <c r="C693" s="20"/>
      <c r="D693" s="20"/>
      <c r="E693" s="21"/>
    </row>
    <row r="694" spans="1:7" ht="12.95" customHeight="1">
      <c r="A694" s="1" t="s">
        <v>157</v>
      </c>
      <c r="E694" s="22" t="s">
        <v>158</v>
      </c>
      <c r="F694" s="23">
        <f>SUM(F1:F692)</f>
        <v>0</v>
      </c>
      <c r="G694" s="23">
        <f>SUM(G1:G692)</f>
        <v>0</v>
      </c>
    </row>
  </sheetData>
  <mergeCells count="149">
    <mergeCell ref="B680:E680"/>
    <mergeCell ref="B638:E638"/>
    <mergeCell ref="B651:C651"/>
    <mergeCell ref="E651:G651"/>
    <mergeCell ref="B652:E652"/>
    <mergeCell ref="B665:C665"/>
    <mergeCell ref="E665:G665"/>
    <mergeCell ref="B666:E666"/>
    <mergeCell ref="B679:C679"/>
    <mergeCell ref="E679:G679"/>
    <mergeCell ref="B596:E596"/>
    <mergeCell ref="B609:C609"/>
    <mergeCell ref="E609:G609"/>
    <mergeCell ref="B610:E610"/>
    <mergeCell ref="B623:C623"/>
    <mergeCell ref="E623:G623"/>
    <mergeCell ref="B624:E624"/>
    <mergeCell ref="B637:C637"/>
    <mergeCell ref="E637:G637"/>
    <mergeCell ref="B550:E550"/>
    <mergeCell ref="B563:C563"/>
    <mergeCell ref="E563:G563"/>
    <mergeCell ref="B564:E564"/>
    <mergeCell ref="B581:C581"/>
    <mergeCell ref="E581:G581"/>
    <mergeCell ref="B582:E582"/>
    <mergeCell ref="B595:C595"/>
    <mergeCell ref="E595:G595"/>
    <mergeCell ref="B505:E505"/>
    <mergeCell ref="B518:C518"/>
    <mergeCell ref="E518:G518"/>
    <mergeCell ref="B519:E519"/>
    <mergeCell ref="B532:C532"/>
    <mergeCell ref="E532:G532"/>
    <mergeCell ref="B533:E533"/>
    <mergeCell ref="B549:C549"/>
    <mergeCell ref="E549:G549"/>
    <mergeCell ref="B461:E461"/>
    <mergeCell ref="B474:E474"/>
    <mergeCell ref="B476:C476"/>
    <mergeCell ref="E476:G476"/>
    <mergeCell ref="B477:E477"/>
    <mergeCell ref="B490:C490"/>
    <mergeCell ref="E490:G490"/>
    <mergeCell ref="B491:E491"/>
    <mergeCell ref="B504:C504"/>
    <mergeCell ref="E504:G504"/>
    <mergeCell ref="B419:E419"/>
    <mergeCell ref="B432:C432"/>
    <mergeCell ref="E432:G432"/>
    <mergeCell ref="B433:E433"/>
    <mergeCell ref="B446:C446"/>
    <mergeCell ref="E446:G446"/>
    <mergeCell ref="B447:E447"/>
    <mergeCell ref="B460:C460"/>
    <mergeCell ref="E460:G460"/>
    <mergeCell ref="B377:E377"/>
    <mergeCell ref="B390:C390"/>
    <mergeCell ref="E390:G390"/>
    <mergeCell ref="B391:E391"/>
    <mergeCell ref="B404:C404"/>
    <mergeCell ref="E404:G404"/>
    <mergeCell ref="B405:E405"/>
    <mergeCell ref="B418:C418"/>
    <mergeCell ref="E418:G418"/>
    <mergeCell ref="B335:E335"/>
    <mergeCell ref="B348:C348"/>
    <mergeCell ref="E348:G348"/>
    <mergeCell ref="B349:E349"/>
    <mergeCell ref="B362:C362"/>
    <mergeCell ref="E362:G362"/>
    <mergeCell ref="B363:E363"/>
    <mergeCell ref="B376:C376"/>
    <mergeCell ref="E376:G376"/>
    <mergeCell ref="B293:E293"/>
    <mergeCell ref="B306:C306"/>
    <mergeCell ref="E306:G306"/>
    <mergeCell ref="B307:E307"/>
    <mergeCell ref="B320:C320"/>
    <mergeCell ref="E320:G320"/>
    <mergeCell ref="B321:E321"/>
    <mergeCell ref="B334:C334"/>
    <mergeCell ref="E334:G334"/>
    <mergeCell ref="B250:E250"/>
    <mergeCell ref="B263:C263"/>
    <mergeCell ref="E263:G263"/>
    <mergeCell ref="B264:E264"/>
    <mergeCell ref="B277:C277"/>
    <mergeCell ref="E277:G277"/>
    <mergeCell ref="B278:E278"/>
    <mergeCell ref="B292:C292"/>
    <mergeCell ref="E292:G292"/>
    <mergeCell ref="B208:E208"/>
    <mergeCell ref="B221:C221"/>
    <mergeCell ref="E221:G221"/>
    <mergeCell ref="B222:E222"/>
    <mergeCell ref="B235:C235"/>
    <mergeCell ref="E235:G235"/>
    <mergeCell ref="B236:E236"/>
    <mergeCell ref="B249:C249"/>
    <mergeCell ref="E249:G249"/>
    <mergeCell ref="B156:E156"/>
    <mergeCell ref="B173:C173"/>
    <mergeCell ref="E173:G173"/>
    <mergeCell ref="B174:E174"/>
    <mergeCell ref="B191:E191"/>
    <mergeCell ref="B193:C193"/>
    <mergeCell ref="E193:G193"/>
    <mergeCell ref="B194:E194"/>
    <mergeCell ref="B207:C207"/>
    <mergeCell ref="E207:G207"/>
    <mergeCell ref="B113:E113"/>
    <mergeCell ref="B126:E126"/>
    <mergeCell ref="B127:C127"/>
    <mergeCell ref="E127:G127"/>
    <mergeCell ref="B128:E128"/>
    <mergeCell ref="B141:C141"/>
    <mergeCell ref="E141:G141"/>
    <mergeCell ref="B142:E142"/>
    <mergeCell ref="B155:C155"/>
    <mergeCell ref="E155:G155"/>
    <mergeCell ref="B70:E70"/>
    <mergeCell ref="B83:C83"/>
    <mergeCell ref="E83:G83"/>
    <mergeCell ref="B84:E84"/>
    <mergeCell ref="B97:E97"/>
    <mergeCell ref="B98:C98"/>
    <mergeCell ref="E98:G98"/>
    <mergeCell ref="B99:E99"/>
    <mergeCell ref="B112:C112"/>
    <mergeCell ref="E112:G112"/>
    <mergeCell ref="B38:E38"/>
    <mergeCell ref="B40:C40"/>
    <mergeCell ref="E40:G40"/>
    <mergeCell ref="B41:E41"/>
    <mergeCell ref="B54:C54"/>
    <mergeCell ref="E54:G54"/>
    <mergeCell ref="B55:E55"/>
    <mergeCell ref="B69:C69"/>
    <mergeCell ref="E69:G69"/>
    <mergeCell ref="F4:G4"/>
    <mergeCell ref="B7:E7"/>
    <mergeCell ref="B8:C8"/>
    <mergeCell ref="B10:C10"/>
    <mergeCell ref="E10:G10"/>
    <mergeCell ref="B11:E11"/>
    <mergeCell ref="B24:C24"/>
    <mergeCell ref="E24:G24"/>
    <mergeCell ref="B25:E25"/>
  </mergeCells>
  <pageMargins left="0.75" right="1" top="0.75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mustaeva</cp:lastModifiedBy>
  <dcterms:modified xsi:type="dcterms:W3CDTF">2018-10-18T09:02:19Z</dcterms:modified>
</cp:coreProperties>
</file>