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049" i="1"/>
  <c r="B1035"/>
  <c r="B1018"/>
  <c r="B988"/>
  <c r="B973"/>
  <c r="B958"/>
  <c r="B944"/>
  <c r="B930"/>
  <c r="B916"/>
  <c r="B902"/>
  <c r="B887"/>
  <c r="B856"/>
  <c r="B842"/>
  <c r="B828"/>
  <c r="B814"/>
  <c r="B800"/>
  <c r="B786"/>
  <c r="B771"/>
  <c r="B757"/>
  <c r="B743"/>
  <c r="B729"/>
  <c r="B715"/>
  <c r="B690"/>
  <c r="B673"/>
  <c r="B658"/>
  <c r="B634"/>
  <c r="B616"/>
  <c r="B601"/>
  <c r="B587"/>
  <c r="B573"/>
  <c r="B559"/>
  <c r="B544"/>
  <c r="B529"/>
  <c r="B515"/>
  <c r="B501"/>
  <c r="B481"/>
  <c r="B462"/>
  <c r="B448"/>
  <c r="B434"/>
  <c r="B420"/>
  <c r="B405"/>
  <c r="B385"/>
  <c r="B368"/>
  <c r="B319"/>
  <c r="B283"/>
  <c r="B269"/>
  <c r="B254"/>
  <c r="B240"/>
  <c r="B226"/>
  <c r="B212"/>
  <c r="B198"/>
  <c r="B184"/>
  <c r="B169"/>
  <c r="B155"/>
  <c r="B141"/>
  <c r="B126"/>
  <c r="B111"/>
  <c r="B53"/>
  <c r="B38"/>
  <c r="B23"/>
  <c r="E1036"/>
  <c r="E1022"/>
  <c r="E1005"/>
  <c r="E975"/>
  <c r="E960"/>
  <c r="E945"/>
  <c r="E931"/>
  <c r="E917"/>
  <c r="E903"/>
  <c r="E889"/>
  <c r="E874"/>
  <c r="E843"/>
  <c r="E829"/>
  <c r="E815"/>
  <c r="E801"/>
  <c r="E787"/>
  <c r="E773"/>
  <c r="E758"/>
  <c r="E744"/>
  <c r="E730"/>
  <c r="E716"/>
  <c r="E702"/>
  <c r="E677"/>
  <c r="E660"/>
  <c r="E645"/>
  <c r="E621"/>
  <c r="E603"/>
  <c r="E588"/>
  <c r="E574"/>
  <c r="E560"/>
  <c r="E546"/>
  <c r="E531"/>
  <c r="E516"/>
  <c r="E502"/>
  <c r="E488"/>
  <c r="E468"/>
  <c r="E449"/>
  <c r="E435"/>
  <c r="E421"/>
  <c r="E407"/>
  <c r="E392"/>
  <c r="E372"/>
  <c r="E355"/>
  <c r="E306"/>
  <c r="E270"/>
  <c r="E256"/>
  <c r="E241"/>
  <c r="E227"/>
  <c r="E213"/>
  <c r="E199"/>
  <c r="E185"/>
  <c r="E171"/>
  <c r="E156"/>
  <c r="E142"/>
  <c r="E128"/>
  <c r="E113"/>
  <c r="E98"/>
  <c r="E55"/>
  <c r="E40"/>
  <c r="E25"/>
  <c r="E10"/>
  <c r="F1057"/>
  <c r="G1057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4"/>
  <c r="G1033"/>
  <c r="G1032"/>
  <c r="G1031"/>
  <c r="G1030"/>
  <c r="G1029"/>
  <c r="G1028"/>
  <c r="G1027"/>
  <c r="G1026"/>
  <c r="G1025"/>
  <c r="G1024"/>
  <c r="G1021"/>
  <c r="G1020"/>
  <c r="G1019"/>
  <c r="G1018"/>
  <c r="G1017"/>
  <c r="G1016"/>
  <c r="G1015"/>
  <c r="G1014"/>
  <c r="G1013"/>
  <c r="G1012"/>
  <c r="G1011"/>
  <c r="G1010"/>
  <c r="G1009"/>
  <c r="G1008"/>
  <c r="G1007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65"/>
  <c r="G964"/>
  <c r="G963"/>
  <c r="G962"/>
  <c r="G952"/>
  <c r="G951"/>
  <c r="G950"/>
  <c r="G949"/>
  <c r="G948"/>
  <c r="G947"/>
  <c r="G940"/>
  <c r="G939"/>
  <c r="G938"/>
  <c r="G937"/>
  <c r="G936"/>
  <c r="G935"/>
  <c r="G934"/>
  <c r="G933"/>
  <c r="G930"/>
  <c r="G929"/>
  <c r="G928"/>
  <c r="G927"/>
  <c r="G926"/>
  <c r="G925"/>
  <c r="G924"/>
  <c r="G923"/>
  <c r="G922"/>
  <c r="G921"/>
  <c r="G920"/>
  <c r="G919"/>
  <c r="G913"/>
  <c r="G912"/>
  <c r="G911"/>
  <c r="G910"/>
  <c r="G909"/>
  <c r="G908"/>
  <c r="G907"/>
  <c r="G906"/>
  <c r="G905"/>
  <c r="G898"/>
  <c r="G897"/>
  <c r="G896"/>
  <c r="G895"/>
  <c r="G894"/>
  <c r="G893"/>
  <c r="G892"/>
  <c r="G891"/>
  <c r="G879"/>
  <c r="G878"/>
  <c r="G877"/>
  <c r="G876"/>
  <c r="G863"/>
  <c r="G862"/>
  <c r="G861"/>
  <c r="G845"/>
  <c r="G833"/>
  <c r="G832"/>
  <c r="G831"/>
  <c r="G822"/>
  <c r="G821"/>
  <c r="G820"/>
  <c r="G819"/>
  <c r="G818"/>
  <c r="G817"/>
  <c r="G813"/>
  <c r="G812"/>
  <c r="G811"/>
  <c r="G810"/>
  <c r="G809"/>
  <c r="G808"/>
  <c r="G807"/>
  <c r="G806"/>
  <c r="G805"/>
  <c r="G804"/>
  <c r="G803"/>
  <c r="G793"/>
  <c r="G792"/>
  <c r="G791"/>
  <c r="G790"/>
  <c r="G789"/>
  <c r="G778"/>
  <c r="G777"/>
  <c r="G776"/>
  <c r="G775"/>
  <c r="G766"/>
  <c r="G765"/>
  <c r="G764"/>
  <c r="G763"/>
  <c r="G762"/>
  <c r="G761"/>
  <c r="G760"/>
  <c r="G753"/>
  <c r="G752"/>
  <c r="G751"/>
  <c r="G750"/>
  <c r="G749"/>
  <c r="G748"/>
  <c r="G747"/>
  <c r="G746"/>
  <c r="G741"/>
  <c r="G740"/>
  <c r="G739"/>
  <c r="G738"/>
  <c r="G737"/>
  <c r="G736"/>
  <c r="G735"/>
  <c r="G734"/>
  <c r="G733"/>
  <c r="G732"/>
  <c r="G726"/>
  <c r="G725"/>
  <c r="G724"/>
  <c r="G723"/>
  <c r="G722"/>
  <c r="G721"/>
  <c r="G720"/>
  <c r="G719"/>
  <c r="G718"/>
  <c r="G708"/>
  <c r="G707"/>
  <c r="G706"/>
  <c r="G705"/>
  <c r="G704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6"/>
  <c r="G675"/>
  <c r="G674"/>
  <c r="G673"/>
  <c r="G672"/>
  <c r="G671"/>
  <c r="G670"/>
  <c r="G669"/>
  <c r="G668"/>
  <c r="G667"/>
  <c r="G666"/>
  <c r="G665"/>
  <c r="G664"/>
  <c r="G663"/>
  <c r="G662"/>
  <c r="G659"/>
  <c r="G658"/>
  <c r="G657"/>
  <c r="G656"/>
  <c r="G655"/>
  <c r="G654"/>
  <c r="G653"/>
  <c r="G652"/>
  <c r="G651"/>
  <c r="G650"/>
  <c r="G649"/>
  <c r="G648"/>
  <c r="G647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0"/>
  <c r="G619"/>
  <c r="G618"/>
  <c r="G617"/>
  <c r="G616"/>
  <c r="G615"/>
  <c r="G614"/>
  <c r="G613"/>
  <c r="G612"/>
  <c r="G611"/>
  <c r="G610"/>
  <c r="G609"/>
  <c r="G608"/>
  <c r="G607"/>
  <c r="G606"/>
  <c r="G605"/>
  <c r="G598"/>
  <c r="G597"/>
  <c r="G596"/>
  <c r="G595"/>
  <c r="G594"/>
  <c r="G593"/>
  <c r="G592"/>
  <c r="G591"/>
  <c r="G590"/>
  <c r="G579"/>
  <c r="G578"/>
  <c r="G577"/>
  <c r="G576"/>
  <c r="G563"/>
  <c r="G562"/>
  <c r="G550"/>
  <c r="G549"/>
  <c r="G548"/>
  <c r="G542"/>
  <c r="G541"/>
  <c r="G540"/>
  <c r="G539"/>
  <c r="G538"/>
  <c r="G537"/>
  <c r="G536"/>
  <c r="G535"/>
  <c r="G534"/>
  <c r="G533"/>
  <c r="G530"/>
  <c r="G529"/>
  <c r="G528"/>
  <c r="G527"/>
  <c r="G526"/>
  <c r="G525"/>
  <c r="G524"/>
  <c r="G523"/>
  <c r="G522"/>
  <c r="G521"/>
  <c r="G520"/>
  <c r="G519"/>
  <c r="G518"/>
  <c r="G508"/>
  <c r="G507"/>
  <c r="G506"/>
  <c r="G505"/>
  <c r="G504"/>
  <c r="G501"/>
  <c r="G500"/>
  <c r="G499"/>
  <c r="G498"/>
  <c r="G497"/>
  <c r="G496"/>
  <c r="G495"/>
  <c r="G494"/>
  <c r="G493"/>
  <c r="G492"/>
  <c r="G491"/>
  <c r="G490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44"/>
  <c r="G443"/>
  <c r="G442"/>
  <c r="G441"/>
  <c r="G440"/>
  <c r="G439"/>
  <c r="G438"/>
  <c r="G437"/>
  <c r="G428"/>
  <c r="G427"/>
  <c r="G426"/>
  <c r="G425"/>
  <c r="G424"/>
  <c r="G423"/>
  <c r="G416"/>
  <c r="G415"/>
  <c r="G414"/>
  <c r="G413"/>
  <c r="G412"/>
  <c r="G411"/>
  <c r="G410"/>
  <c r="G409"/>
  <c r="G397"/>
  <c r="G396"/>
  <c r="G395"/>
  <c r="G394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1"/>
  <c r="G370"/>
  <c r="G369"/>
  <c r="G368"/>
  <c r="G367"/>
  <c r="G366"/>
  <c r="G365"/>
  <c r="G364"/>
  <c r="G363"/>
  <c r="G362"/>
  <c r="G361"/>
  <c r="G360"/>
  <c r="G359"/>
  <c r="G358"/>
  <c r="G357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64"/>
  <c r="G263"/>
  <c r="G262"/>
  <c r="G261"/>
  <c r="G260"/>
  <c r="G259"/>
  <c r="G258"/>
  <c r="G254"/>
  <c r="G253"/>
  <c r="G252"/>
  <c r="G251"/>
  <c r="G250"/>
  <c r="G249"/>
  <c r="G248"/>
  <c r="G247"/>
  <c r="G246"/>
  <c r="G245"/>
  <c r="G244"/>
  <c r="G243"/>
  <c r="G233"/>
  <c r="G232"/>
  <c r="G231"/>
  <c r="G230"/>
  <c r="G229"/>
  <c r="G223"/>
  <c r="G222"/>
  <c r="G221"/>
  <c r="G220"/>
  <c r="G219"/>
  <c r="G218"/>
  <c r="G217"/>
  <c r="G216"/>
  <c r="G215"/>
  <c r="G208"/>
  <c r="G207"/>
  <c r="G206"/>
  <c r="G205"/>
  <c r="G204"/>
  <c r="G203"/>
  <c r="G202"/>
  <c r="G201"/>
  <c r="G195"/>
  <c r="G194"/>
  <c r="G193"/>
  <c r="G192"/>
  <c r="G191"/>
  <c r="G190"/>
  <c r="G189"/>
  <c r="G188"/>
  <c r="G187"/>
  <c r="G182"/>
  <c r="G181"/>
  <c r="G180"/>
  <c r="G179"/>
  <c r="G178"/>
  <c r="G177"/>
  <c r="G176"/>
  <c r="G175"/>
  <c r="G174"/>
  <c r="G173"/>
  <c r="G168"/>
  <c r="G167"/>
  <c r="G166"/>
  <c r="G165"/>
  <c r="G164"/>
  <c r="G163"/>
  <c r="G162"/>
  <c r="G161"/>
  <c r="G160"/>
  <c r="G159"/>
  <c r="G158"/>
  <c r="G147"/>
  <c r="G146"/>
  <c r="G145"/>
  <c r="G144"/>
  <c r="G131"/>
  <c r="G130"/>
  <c r="G126"/>
  <c r="G125"/>
  <c r="G124"/>
  <c r="G123"/>
  <c r="G122"/>
  <c r="G121"/>
  <c r="G120"/>
  <c r="G119"/>
  <c r="G118"/>
  <c r="G117"/>
  <c r="G116"/>
  <c r="G115"/>
  <c r="G106"/>
  <c r="G105"/>
  <c r="G104"/>
  <c r="G103"/>
  <c r="G102"/>
  <c r="G101"/>
  <c r="G100"/>
  <c r="G87"/>
  <c r="G86"/>
  <c r="G85"/>
  <c r="G72"/>
  <c r="G71"/>
  <c r="G58"/>
  <c r="G57"/>
  <c r="G52"/>
  <c r="G51"/>
  <c r="G50"/>
  <c r="G49"/>
  <c r="G48"/>
  <c r="G47"/>
  <c r="G46"/>
  <c r="G45"/>
  <c r="G44"/>
  <c r="G43"/>
  <c r="G42"/>
  <c r="G27"/>
  <c r="G12"/>
</calcChain>
</file>

<file path=xl/sharedStrings.xml><?xml version="1.0" encoding="utf-8"?>
<sst xmlns="http://schemas.openxmlformats.org/spreadsheetml/2006/main" count="793" uniqueCount="331">
  <si>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</si>
  <si>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</si>
  <si>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</si>
  <si>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</si>
  <si>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</si>
  <si>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</si>
  <si>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</si>
  <si>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</si>
  <si>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</si>
  <si>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</si>
  <si>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Mioocchi(Миокки), Италия</t>
  </si>
  <si>
    <t>Assoluta</t>
  </si>
  <si>
    <t>трусы бразилианы жен. MIOOCCHI-6470*</t>
  </si>
  <si>
    <t>77,8%ПА15,6%ЭЛ6,6%Вис,тк72%ПА28%ЭЛ,ласт100%ХБ(в уп.-1шт.)</t>
  </si>
  <si>
    <t>42, белый</t>
  </si>
  <si>
    <t>Audace</t>
  </si>
  <si>
    <t>пояс для чулок жен. MIOOCCHI-7479</t>
  </si>
  <si>
    <t>90% полиамид, 10% эластан(в уп.-1шт.)</t>
  </si>
  <si>
    <t>UNICO, черный</t>
  </si>
  <si>
    <t>Diva</t>
  </si>
  <si>
    <t>трусы слип жен. MIOOCCHI-7463</t>
  </si>
  <si>
    <t>85% ПА15% ЭЛ, ластовица :100%ХБ(в уп.-1шт.)</t>
  </si>
  <si>
    <t>38, белый</t>
  </si>
  <si>
    <t>40, белый</t>
  </si>
  <si>
    <t>44, белый</t>
  </si>
  <si>
    <t>46, белый</t>
  </si>
  <si>
    <t>48, белый</t>
  </si>
  <si>
    <t>38, телесный</t>
  </si>
  <si>
    <t>48, телесный</t>
  </si>
  <si>
    <t>38, черный</t>
  </si>
  <si>
    <t>40, черный</t>
  </si>
  <si>
    <t>48, черный</t>
  </si>
  <si>
    <t>Dolce</t>
  </si>
  <si>
    <t>трусы бразилианы жен. MIOOCCHI-7487</t>
  </si>
  <si>
    <t>кр.89% па, 11% эл.,фибра 88%пэ.12%эл.,ласт.100%хл(в уп.-1шт.)</t>
  </si>
  <si>
    <t>40, черный-айвори</t>
  </si>
  <si>
    <t>42, черный-айвори</t>
  </si>
  <si>
    <t>трусы слип жен. MIOOCCHI-7488</t>
  </si>
  <si>
    <t>трусы стринг жен. MIOOCCHI-7486</t>
  </si>
  <si>
    <t>38, черный-айвори</t>
  </si>
  <si>
    <t>Imperia</t>
  </si>
  <si>
    <t>трусы слип жен. MIOOCCHI-3811*</t>
  </si>
  <si>
    <t>80%полиэстер14%эластан 6%хлопок(в уп.-1шт.)</t>
  </si>
  <si>
    <t>4, белый</t>
  </si>
  <si>
    <t>5, белый</t>
  </si>
  <si>
    <t>4, черный</t>
  </si>
  <si>
    <t>5, черный</t>
  </si>
  <si>
    <t>3, шампань</t>
  </si>
  <si>
    <t>4, шампань</t>
  </si>
  <si>
    <t>5, шампань</t>
  </si>
  <si>
    <t>Mini Maxi</t>
  </si>
  <si>
    <t>трусы слип жен. MIOOCCHI-6206</t>
  </si>
  <si>
    <t>40, телесный</t>
  </si>
  <si>
    <t>42, телесный</t>
  </si>
  <si>
    <t>44, телесный</t>
  </si>
  <si>
    <t>46, телесный</t>
  </si>
  <si>
    <t>42, черный</t>
  </si>
  <si>
    <t>44, черный</t>
  </si>
  <si>
    <t>46, черный</t>
  </si>
  <si>
    <t>Plisse</t>
  </si>
  <si>
    <t>трусы бразилианы жен. MIOOCCHI-7475</t>
  </si>
  <si>
    <t>86%ПА 14%ЭЛ кружево90%ПА10%ЭЛ ластовица100%ХБ(в уп.-1шт.)</t>
  </si>
  <si>
    <t>36, черный</t>
  </si>
  <si>
    <t>трусы слип жен. MIOOCCHI-7476</t>
  </si>
  <si>
    <t>40, коричневый-розовый</t>
  </si>
  <si>
    <t>42, коричневый-розовый</t>
  </si>
  <si>
    <t>трусы стринг жен. MIOOCCHI-7474</t>
  </si>
  <si>
    <t>38, коричневый-розовый</t>
  </si>
  <si>
    <t>36, красно-коричневый</t>
  </si>
  <si>
    <t>38, шампань</t>
  </si>
  <si>
    <t>40, шампань</t>
  </si>
  <si>
    <t>42, шампань</t>
  </si>
  <si>
    <t>Rita Mioocchi</t>
  </si>
  <si>
    <t>бюстгальтер пуш-ап жен. MIOOCCHI-6343</t>
  </si>
  <si>
    <t>кр-во:88% ПА /12% ЭЛ, сатин:92% ПЭ/8%ЭЛ,чаш.100%ПЭ(в уп.-1шт.)</t>
  </si>
  <si>
    <t>70, C, белый</t>
  </si>
  <si>
    <t>75, C, белый</t>
  </si>
  <si>
    <t>80, B, белый</t>
  </si>
  <si>
    <t>80, C, белый</t>
  </si>
  <si>
    <t>70, B, черный</t>
  </si>
  <si>
    <t>70, C, черный</t>
  </si>
  <si>
    <t>75, B, черный</t>
  </si>
  <si>
    <t>75, C, черный</t>
  </si>
  <si>
    <t>80, B, черный</t>
  </si>
  <si>
    <t>80, C, черный</t>
  </si>
  <si>
    <t>бюстгальтер пуш-ап жен. MIOOCCHI-6345</t>
  </si>
  <si>
    <t>2, C, bianco</t>
  </si>
  <si>
    <t>3, C, bianco</t>
  </si>
  <si>
    <t>4, B, bianco</t>
  </si>
  <si>
    <t>4, C, bianco</t>
  </si>
  <si>
    <t>1, B, nero</t>
  </si>
  <si>
    <t>2, B, nero</t>
  </si>
  <si>
    <t>2, C, nero</t>
  </si>
  <si>
    <t>3, C, nero</t>
  </si>
  <si>
    <t>4, C, nero</t>
  </si>
  <si>
    <t>трусы бразилианы жен. MIOOCCHI-6443</t>
  </si>
  <si>
    <t>кр-во:88% па,12% эл.,сатин:92% пэ, 8эл.ласт.100%хл(в уп.-1шт.)</t>
  </si>
  <si>
    <t>1, bianco</t>
  </si>
  <si>
    <t>2, bianco</t>
  </si>
  <si>
    <t>3, bianco</t>
  </si>
  <si>
    <t>4, bianco</t>
  </si>
  <si>
    <t>1, nero</t>
  </si>
  <si>
    <t>2, nero</t>
  </si>
  <si>
    <t>3, nero</t>
  </si>
  <si>
    <t>4, nero</t>
  </si>
  <si>
    <t>трусы бразилианы жен. MIOOCCHI-6444</t>
  </si>
  <si>
    <t>кр-во:88% ПА12% ЭЛ, сатин:92%ПЭ8%ЭЛ ласт.100%хб(в уп.-1шт.)</t>
  </si>
  <si>
    <t>5, bianco</t>
  </si>
  <si>
    <t>трусы брифы-макси жен. MIOOCCHI-6446</t>
  </si>
  <si>
    <t>трусы слип жен. MIOOCCHI-6445</t>
  </si>
  <si>
    <t>6, bianco</t>
  </si>
  <si>
    <t>5, nero</t>
  </si>
  <si>
    <t>6, nero</t>
  </si>
  <si>
    <t>Rosita</t>
  </si>
  <si>
    <t>бюстгальтер мягк. жен. MIOOCCHI-7373</t>
  </si>
  <si>
    <t>91%ПА9%ЭЛ(в уп.-1шт.)</t>
  </si>
  <si>
    <t>бюстгальтер пуш-ап жен. MIOOCCHI-7371</t>
  </si>
  <si>
    <t>91%ПА9%ЭЛподкладка65%ПЭ35%ХБ(в уп.-1шт.)</t>
  </si>
  <si>
    <t>65, C, белый</t>
  </si>
  <si>
    <t>70, A, белый</t>
  </si>
  <si>
    <t>70, B, белый</t>
  </si>
  <si>
    <t>75, A, белый</t>
  </si>
  <si>
    <t>80, A, белый</t>
  </si>
  <si>
    <t>85, B, белый</t>
  </si>
  <si>
    <t>65, C, пудра</t>
  </si>
  <si>
    <t>70, A, пудра</t>
  </si>
  <si>
    <t>70, B, пудра</t>
  </si>
  <si>
    <t>70, C, пудра</t>
  </si>
  <si>
    <t>75, A, пудра</t>
  </si>
  <si>
    <t>75, B, пудра</t>
  </si>
  <si>
    <t>75, C, пудра</t>
  </si>
  <si>
    <t>80, A, пудра</t>
  </si>
  <si>
    <t>80, C, пудра</t>
  </si>
  <si>
    <t>85, B, пудра</t>
  </si>
  <si>
    <t>70, B, розита</t>
  </si>
  <si>
    <t>70, C, розита</t>
  </si>
  <si>
    <t>75, B, розита</t>
  </si>
  <si>
    <t>75, C, розита</t>
  </si>
  <si>
    <t>80, B, розита</t>
  </si>
  <si>
    <t>80, C, розита</t>
  </si>
  <si>
    <t>65, C, черный</t>
  </si>
  <si>
    <t>70, A, черный</t>
  </si>
  <si>
    <t>85, B, черный</t>
  </si>
  <si>
    <t>бюстгальтер-балконет жен. MIOOCCHI-7372</t>
  </si>
  <si>
    <t>70, D, белый</t>
  </si>
  <si>
    <t>75, B, белый</t>
  </si>
  <si>
    <t>75, D, белый</t>
  </si>
  <si>
    <t>80, D, белый</t>
  </si>
  <si>
    <t>85, C, белый</t>
  </si>
  <si>
    <t>85, D, белый</t>
  </si>
  <si>
    <t>70, D, пудра</t>
  </si>
  <si>
    <t>75, D, пудра</t>
  </si>
  <si>
    <t>80, B, пудра</t>
  </si>
  <si>
    <t>80, D, пудра</t>
  </si>
  <si>
    <t>85, C, пудра</t>
  </si>
  <si>
    <t>85, D, пудра</t>
  </si>
  <si>
    <t>70, D, розита</t>
  </si>
  <si>
    <t>75, D, розита</t>
  </si>
  <si>
    <t>80, D, розита</t>
  </si>
  <si>
    <t>85, B, розита</t>
  </si>
  <si>
    <t>85, C, розита</t>
  </si>
  <si>
    <t>85, D, розита</t>
  </si>
  <si>
    <t>70, D, черный</t>
  </si>
  <si>
    <t>75, D, черный</t>
  </si>
  <si>
    <t>80, D, черный</t>
  </si>
  <si>
    <t>85, C, черный</t>
  </si>
  <si>
    <t>85, D, черный</t>
  </si>
  <si>
    <t>трусы бразилианы жен. MIOOCCHI-7471</t>
  </si>
  <si>
    <t>36, белый</t>
  </si>
  <si>
    <t>38, пудра</t>
  </si>
  <si>
    <t>40, пудра</t>
  </si>
  <si>
    <t>42, пудра</t>
  </si>
  <si>
    <t>36, розита</t>
  </si>
  <si>
    <t>38, розита</t>
  </si>
  <si>
    <t>40, розита</t>
  </si>
  <si>
    <t>42, розита</t>
  </si>
  <si>
    <t>44, розита</t>
  </si>
  <si>
    <t>трусы слип жен. MIOOCCHI-7472</t>
  </si>
  <si>
    <t>36, пудра</t>
  </si>
  <si>
    <t>44, пудра</t>
  </si>
  <si>
    <t>46, пудра</t>
  </si>
  <si>
    <t>трусы шорты жен. MIOOCCHI-7473</t>
  </si>
  <si>
    <t>Seduzione</t>
  </si>
  <si>
    <t>боди жен. MIOOCCHI-7383</t>
  </si>
  <si>
    <t>кр-во:90% па,10% эл,сетка:90% па10%эл, ласт.100%хл(в уп.-1шт.)</t>
  </si>
  <si>
    <t>XS, белый</t>
  </si>
  <si>
    <t>S, белый</t>
  </si>
  <si>
    <t>M, белый</t>
  </si>
  <si>
    <t>L, белый</t>
  </si>
  <si>
    <t>XL, белый</t>
  </si>
  <si>
    <t>XS, черный</t>
  </si>
  <si>
    <t>S, черный</t>
  </si>
  <si>
    <t>M, черный</t>
  </si>
  <si>
    <t>бралетт жен. MIOOCCHI-7384</t>
  </si>
  <si>
    <t>кр-во: 90% па.,10% эл.,под-ка  65%пэ, 35%хл.(в уп.-1шт.)</t>
  </si>
  <si>
    <t>бралетт жен. MIOOCCHI-7385</t>
  </si>
  <si>
    <t>65, B, черный</t>
  </si>
  <si>
    <t>бюстгальтер пуш-ап жен. MIOOCCHI-7380</t>
  </si>
  <si>
    <t>65, B, белый</t>
  </si>
  <si>
    <t>бюстгальтер-балконет жен. MIOOCCHI-7381</t>
  </si>
  <si>
    <t>бюстгальтер-балконет жен. MIOOCCHI-7382</t>
  </si>
  <si>
    <t>трусы бразилианы жен. MIOOCCHI-7480</t>
  </si>
  <si>
    <t>кр-во:90% па,10% эл,сетка:90% па10%эл, ласт.35%хл(в уп.-1шт.)</t>
  </si>
  <si>
    <t>трусы бразилианы жен. MIOOCCHI-7481</t>
  </si>
  <si>
    <t>38, айвори</t>
  </si>
  <si>
    <t>40, айвори</t>
  </si>
  <si>
    <t>42, айвори</t>
  </si>
  <si>
    <t>44, айвори</t>
  </si>
  <si>
    <t>трусы слип жен. MIOOCCHI-7482</t>
  </si>
  <si>
    <t>Sensuale</t>
  </si>
  <si>
    <t>бюстгальтер-невидимка жен. MIOOCCHI-6161*</t>
  </si>
  <si>
    <t>82% полиамид,18% эластан(в уп.-1шт.)</t>
  </si>
  <si>
    <t>A, бежевый</t>
  </si>
  <si>
    <t>B, бежевый</t>
  </si>
  <si>
    <t>A, черный</t>
  </si>
  <si>
    <t>бюстгальтер-невидимка жен. MIOOCCHI-6162*</t>
  </si>
  <si>
    <t>82%полиамид,18%эластан(в уп.-1шт.)</t>
  </si>
  <si>
    <t>D, черный</t>
  </si>
  <si>
    <t>бюстгальтер-невидимка пуш-ап жен. MIOOCCHI-6160*</t>
  </si>
  <si>
    <t>C, бежевый</t>
  </si>
  <si>
    <t>C, черный</t>
  </si>
  <si>
    <t>трусы стринг жен. MIOOCCHI-6261*</t>
  </si>
  <si>
    <t>80%полиамид,14%эластан,6%хлопок(в уп.-1шт.)</t>
  </si>
  <si>
    <t>XS, бежевый</t>
  </si>
  <si>
    <t>S, бежевый</t>
  </si>
  <si>
    <t>L, бежевый</t>
  </si>
  <si>
    <t>XL, бежевый</t>
  </si>
  <si>
    <t>L, черный</t>
  </si>
  <si>
    <t>XL, черный</t>
  </si>
  <si>
    <t>Tessa</t>
  </si>
  <si>
    <t>бралетт жен. MIOOCCHI-7504</t>
  </si>
  <si>
    <t>86% полиамид, 14% эластан(в уп.-1шт.)</t>
  </si>
  <si>
    <t>бюстгальтер пуш-ап жен. MIOOCCHI-7500</t>
  </si>
  <si>
    <t>75, A, черный</t>
  </si>
  <si>
    <t>бюстгальтер-балконет жен. MIOOCCHI-7501</t>
  </si>
  <si>
    <t>бюстгальтер-балконет жен. MIOOCCHI-7502</t>
  </si>
  <si>
    <t>бюстгальтер-балконет жен. MIOOCCHI-7503</t>
  </si>
  <si>
    <t>75, E, белый</t>
  </si>
  <si>
    <t>80, E, белый</t>
  </si>
  <si>
    <t>75, E, черный</t>
  </si>
  <si>
    <t>80, E, черный</t>
  </si>
  <si>
    <t>сорочка жен. MIOOCCHI-7505</t>
  </si>
  <si>
    <t>трусы бразилианы жен. MIOOCCHI-7600</t>
  </si>
  <si>
    <t>88% полиамид, 12% эластан(в уп.-1шт.)</t>
  </si>
  <si>
    <t>трусы бразилианы жен. MIOOCCHI-7602</t>
  </si>
  <si>
    <t>трусы слип жен. MIOOCCHI-7601</t>
  </si>
  <si>
    <t>трусы слип жен. MIOOCCHI-7603</t>
  </si>
  <si>
    <t>88% полиэстер, 12% эластан(в уп.-1шт.)</t>
  </si>
  <si>
    <t>Wanda</t>
  </si>
  <si>
    <t>боди жен. MIOOCCHI-7516</t>
  </si>
  <si>
    <t>(в уп.-1шт.)</t>
  </si>
  <si>
    <t>бюстгальтер пуш-ап жен. MIOOCCHI-7510</t>
  </si>
  <si>
    <t>70, B, огненный</t>
  </si>
  <si>
    <t>70, C, огненный</t>
  </si>
  <si>
    <t>75, B, огненный</t>
  </si>
  <si>
    <t>75, C, огненный</t>
  </si>
  <si>
    <t>80, B, огненный</t>
  </si>
  <si>
    <t>бюстгальтер-балконет жен. MIOOCCHI-7512</t>
  </si>
  <si>
    <t>трусы бразилианы жен. MIOOCCHI-7610</t>
  </si>
  <si>
    <t>38, огненный</t>
  </si>
  <si>
    <t>40, огненный</t>
  </si>
  <si>
    <t>42, огненный</t>
  </si>
  <si>
    <t>трусы бразилианы жен. MIOOCCHI-7612</t>
  </si>
  <si>
    <t>трусы слип жен. MIOOCCHI-7613</t>
  </si>
  <si>
    <t>Мода</t>
  </si>
  <si>
    <t>Bella</t>
  </si>
  <si>
    <t>комплект жен. MIOOCCHI-739091</t>
  </si>
  <si>
    <t>76% па,10% эл,14% вискоза,65% п/эстер,35%хл/100%хл(в уп.-1шт.)</t>
  </si>
  <si>
    <t>Blanca</t>
  </si>
  <si>
    <t>комплект жен. MIOOCCHI-738282</t>
  </si>
  <si>
    <t>65% полиэстер,35% хлопок; 85% полиэстер,15%эластан(в уп.-1шт.)</t>
  </si>
  <si>
    <t>65, B, небесный</t>
  </si>
  <si>
    <t>70, B, небесный</t>
  </si>
  <si>
    <t>80, B, небесный</t>
  </si>
  <si>
    <t>65, B, пудра</t>
  </si>
  <si>
    <t>Dafna</t>
  </si>
  <si>
    <t>комплект жен. MIOOCCHI-750606</t>
  </si>
  <si>
    <t>ткань 86%па,14%эл,кр-во66%па,10эл,ласт.100%хл(в уп.-1шт.)</t>
  </si>
  <si>
    <t>65, B, бежевый-черный</t>
  </si>
  <si>
    <t>65, C, бежевый-черный</t>
  </si>
  <si>
    <t>70, B, бежевый-черный</t>
  </si>
  <si>
    <t>70, C, бежевый-черный</t>
  </si>
  <si>
    <t>75, B, бежевый-черный</t>
  </si>
  <si>
    <t>75, C, бежевый-черный</t>
  </si>
  <si>
    <t>85, B, бежевый-черный</t>
  </si>
  <si>
    <t>85, C, бежевый-черный</t>
  </si>
  <si>
    <t>комплект жен. MIOOCCHI-750707</t>
  </si>
  <si>
    <t>70, D, бежевый-черный</t>
  </si>
  <si>
    <t>80, B, бежевый-черный</t>
  </si>
  <si>
    <t>80, C, бежевый-черный</t>
  </si>
  <si>
    <t>80, D, бежевый-черный</t>
  </si>
  <si>
    <t>комплект жен. MIOOCCHI-750808</t>
  </si>
  <si>
    <t>70, A, бежевый-черный</t>
  </si>
  <si>
    <t>75, A, бежевый-черный</t>
  </si>
  <si>
    <t>80, A, бежевый-черный</t>
  </si>
  <si>
    <t>комплект жен. MIOOCCHI-750906</t>
  </si>
  <si>
    <t>комплект жен. MIOOCCHI-750907</t>
  </si>
  <si>
    <t>65, D, бежевый-черный</t>
  </si>
  <si>
    <t>70, E, бежевый-черный</t>
  </si>
  <si>
    <t>75, D, бежевый-черный</t>
  </si>
  <si>
    <t>80, E, бежевый-черный</t>
  </si>
  <si>
    <t>Jacklin</t>
  </si>
  <si>
    <t>комплект жен. MIOOCCHI-738181*</t>
  </si>
  <si>
    <t>88%пэ,12%эл: кружево87%па,8%эл,5%вис.,ласт 100%хл.(в уп.-1шт.)</t>
  </si>
  <si>
    <t>70, B, альба</t>
  </si>
  <si>
    <t>70, C, альба</t>
  </si>
  <si>
    <t>80, B, альба</t>
  </si>
  <si>
    <t>80, D, альба</t>
  </si>
  <si>
    <t>Oro</t>
  </si>
  <si>
    <t>комплект жен. MIOOCCHI-739393</t>
  </si>
  <si>
    <t>65, B, красный</t>
  </si>
  <si>
    <t>70, A, красный</t>
  </si>
  <si>
    <t>70, B, красный</t>
  </si>
  <si>
    <t>70, C, красный</t>
  </si>
  <si>
    <t>70, D, красный</t>
  </si>
  <si>
    <t>75, A, красный</t>
  </si>
  <si>
    <t>75, B, красный</t>
  </si>
  <si>
    <t>75, C, красный</t>
  </si>
  <si>
    <t>75, D, красный</t>
  </si>
  <si>
    <t>80, A, красный</t>
  </si>
  <si>
    <t>80, B, красный</t>
  </si>
  <si>
    <t>80, C, красный</t>
  </si>
  <si>
    <t>80, D, красный</t>
  </si>
  <si>
    <t>85, B, красный</t>
  </si>
  <si>
    <t>85, C, красный</t>
  </si>
  <si>
    <t>80, A, черный</t>
  </si>
  <si>
    <t>комплект жен. MIOOCCHI-739494</t>
  </si>
  <si>
    <t>комплект жен. MIOOCCHI-739595</t>
  </si>
  <si>
    <t>комплект жен. MIOOCCHI-739693</t>
  </si>
  <si>
    <t>-</t>
  </si>
  <si>
    <t>ИТОГО: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</si>
</sst>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i/>
      <sz val="8"/>
      <color rgb="FF0000FF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10" fillId="6" borderId="0" xfId="1" applyFill="1" applyAlignment="1" applyProtection="1">
      <alignment horizontal="left" wrapText="1" indent="9"/>
    </xf>
    <xf numFmtId="0" fontId="10" fillId="6" borderId="0" xfId="1" applyFill="1" applyAlignment="1" applyProtection="1">
      <alignment horizontal="left" wrapText="1" indent="6"/>
    </xf>
    <xf numFmtId="0" fontId="10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19050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2</xdr:col>
      <xdr:colOff>0</xdr:colOff>
      <xdr:row>37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2</xdr:col>
      <xdr:colOff>0</xdr:colOff>
      <xdr:row>52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2</xdr:col>
      <xdr:colOff>0</xdr:colOff>
      <xdr:row>67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70</xdr:row>
      <xdr:rowOff>9525</xdr:rowOff>
    </xdr:from>
    <xdr:to>
      <xdr:col>2</xdr:col>
      <xdr:colOff>0</xdr:colOff>
      <xdr:row>81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84</xdr:row>
      <xdr:rowOff>9525</xdr:rowOff>
    </xdr:from>
    <xdr:to>
      <xdr:col>2</xdr:col>
      <xdr:colOff>0</xdr:colOff>
      <xdr:row>95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</xdr:row>
      <xdr:rowOff>9525</xdr:rowOff>
    </xdr:from>
    <xdr:to>
      <xdr:col>2</xdr:col>
      <xdr:colOff>0</xdr:colOff>
      <xdr:row>110</xdr:row>
      <xdr:rowOff>19050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2</xdr:col>
      <xdr:colOff>0</xdr:colOff>
      <xdr:row>125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129</xdr:row>
      <xdr:rowOff>9525</xdr:rowOff>
    </xdr:from>
    <xdr:to>
      <xdr:col>2</xdr:col>
      <xdr:colOff>0</xdr:colOff>
      <xdr:row>140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143</xdr:row>
      <xdr:rowOff>9525</xdr:rowOff>
    </xdr:from>
    <xdr:to>
      <xdr:col>2</xdr:col>
      <xdr:colOff>0</xdr:colOff>
      <xdr:row>154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157</xdr:row>
      <xdr:rowOff>9525</xdr:rowOff>
    </xdr:from>
    <xdr:to>
      <xdr:col>2</xdr:col>
      <xdr:colOff>0</xdr:colOff>
      <xdr:row>168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172</xdr:row>
      <xdr:rowOff>9525</xdr:rowOff>
    </xdr:from>
    <xdr:to>
      <xdr:col>2</xdr:col>
      <xdr:colOff>0</xdr:colOff>
      <xdr:row>183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2</xdr:col>
      <xdr:colOff>0</xdr:colOff>
      <xdr:row>197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200</xdr:row>
      <xdr:rowOff>9525</xdr:rowOff>
    </xdr:from>
    <xdr:to>
      <xdr:col>2</xdr:col>
      <xdr:colOff>0</xdr:colOff>
      <xdr:row>211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214</xdr:row>
      <xdr:rowOff>9525</xdr:rowOff>
    </xdr:from>
    <xdr:to>
      <xdr:col>2</xdr:col>
      <xdr:colOff>0</xdr:colOff>
      <xdr:row>225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228</xdr:row>
      <xdr:rowOff>9525</xdr:rowOff>
    </xdr:from>
    <xdr:to>
      <xdr:col>2</xdr:col>
      <xdr:colOff>0</xdr:colOff>
      <xdr:row>239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242</xdr:row>
      <xdr:rowOff>9525</xdr:rowOff>
    </xdr:from>
    <xdr:to>
      <xdr:col>2</xdr:col>
      <xdr:colOff>0</xdr:colOff>
      <xdr:row>253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257</xdr:row>
      <xdr:rowOff>9525</xdr:rowOff>
    </xdr:from>
    <xdr:to>
      <xdr:col>2</xdr:col>
      <xdr:colOff>0</xdr:colOff>
      <xdr:row>268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271</xdr:row>
      <xdr:rowOff>9525</xdr:rowOff>
    </xdr:from>
    <xdr:to>
      <xdr:col>2</xdr:col>
      <xdr:colOff>0</xdr:colOff>
      <xdr:row>282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307</xdr:row>
      <xdr:rowOff>9525</xdr:rowOff>
    </xdr:from>
    <xdr:to>
      <xdr:col>2</xdr:col>
      <xdr:colOff>0</xdr:colOff>
      <xdr:row>318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356</xdr:row>
      <xdr:rowOff>9525</xdr:rowOff>
    </xdr:from>
    <xdr:to>
      <xdr:col>2</xdr:col>
      <xdr:colOff>0</xdr:colOff>
      <xdr:row>367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373</xdr:row>
      <xdr:rowOff>9525</xdr:rowOff>
    </xdr:from>
    <xdr:to>
      <xdr:col>2</xdr:col>
      <xdr:colOff>0</xdr:colOff>
      <xdr:row>384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393</xdr:row>
      <xdr:rowOff>9525</xdr:rowOff>
    </xdr:from>
    <xdr:to>
      <xdr:col>2</xdr:col>
      <xdr:colOff>0</xdr:colOff>
      <xdr:row>404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408</xdr:row>
      <xdr:rowOff>9525</xdr:rowOff>
    </xdr:from>
    <xdr:to>
      <xdr:col>2</xdr:col>
      <xdr:colOff>0</xdr:colOff>
      <xdr:row>419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422</xdr:row>
      <xdr:rowOff>9525</xdr:rowOff>
    </xdr:from>
    <xdr:to>
      <xdr:col>2</xdr:col>
      <xdr:colOff>0</xdr:colOff>
      <xdr:row>433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436</xdr:row>
      <xdr:rowOff>9525</xdr:rowOff>
    </xdr:from>
    <xdr:to>
      <xdr:col>2</xdr:col>
      <xdr:colOff>0</xdr:colOff>
      <xdr:row>447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450</xdr:row>
      <xdr:rowOff>9525</xdr:rowOff>
    </xdr:from>
    <xdr:to>
      <xdr:col>2</xdr:col>
      <xdr:colOff>0</xdr:colOff>
      <xdr:row>461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469</xdr:row>
      <xdr:rowOff>9525</xdr:rowOff>
    </xdr:from>
    <xdr:to>
      <xdr:col>2</xdr:col>
      <xdr:colOff>0</xdr:colOff>
      <xdr:row>480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489</xdr:row>
      <xdr:rowOff>9525</xdr:rowOff>
    </xdr:from>
    <xdr:to>
      <xdr:col>2</xdr:col>
      <xdr:colOff>0</xdr:colOff>
      <xdr:row>500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503</xdr:row>
      <xdr:rowOff>9525</xdr:rowOff>
    </xdr:from>
    <xdr:to>
      <xdr:col>2</xdr:col>
      <xdr:colOff>0</xdr:colOff>
      <xdr:row>514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517</xdr:row>
      <xdr:rowOff>9525</xdr:rowOff>
    </xdr:from>
    <xdr:to>
      <xdr:col>2</xdr:col>
      <xdr:colOff>0</xdr:colOff>
      <xdr:row>528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532</xdr:row>
      <xdr:rowOff>9525</xdr:rowOff>
    </xdr:from>
    <xdr:to>
      <xdr:col>2</xdr:col>
      <xdr:colOff>0</xdr:colOff>
      <xdr:row>543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547</xdr:row>
      <xdr:rowOff>9525</xdr:rowOff>
    </xdr:from>
    <xdr:to>
      <xdr:col>2</xdr:col>
      <xdr:colOff>0</xdr:colOff>
      <xdr:row>558</xdr:row>
      <xdr:rowOff>19050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561</xdr:row>
      <xdr:rowOff>9525</xdr:rowOff>
    </xdr:from>
    <xdr:to>
      <xdr:col>2</xdr:col>
      <xdr:colOff>0</xdr:colOff>
      <xdr:row>572</xdr:row>
      <xdr:rowOff>19050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575</xdr:row>
      <xdr:rowOff>9525</xdr:rowOff>
    </xdr:from>
    <xdr:to>
      <xdr:col>2</xdr:col>
      <xdr:colOff>0</xdr:colOff>
      <xdr:row>586</xdr:row>
      <xdr:rowOff>19050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589</xdr:row>
      <xdr:rowOff>9525</xdr:rowOff>
    </xdr:from>
    <xdr:to>
      <xdr:col>2</xdr:col>
      <xdr:colOff>0</xdr:colOff>
      <xdr:row>600</xdr:row>
      <xdr:rowOff>19050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604</xdr:row>
      <xdr:rowOff>9525</xdr:rowOff>
    </xdr:from>
    <xdr:to>
      <xdr:col>2</xdr:col>
      <xdr:colOff>0</xdr:colOff>
      <xdr:row>615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622</xdr:row>
      <xdr:rowOff>9525</xdr:rowOff>
    </xdr:from>
    <xdr:to>
      <xdr:col>2</xdr:col>
      <xdr:colOff>0</xdr:colOff>
      <xdr:row>633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646</xdr:row>
      <xdr:rowOff>9525</xdr:rowOff>
    </xdr:from>
    <xdr:to>
      <xdr:col>2</xdr:col>
      <xdr:colOff>0</xdr:colOff>
      <xdr:row>657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661</xdr:row>
      <xdr:rowOff>9525</xdr:rowOff>
    </xdr:from>
    <xdr:to>
      <xdr:col>2</xdr:col>
      <xdr:colOff>0</xdr:colOff>
      <xdr:row>672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678</xdr:row>
      <xdr:rowOff>9525</xdr:rowOff>
    </xdr:from>
    <xdr:to>
      <xdr:col>2</xdr:col>
      <xdr:colOff>0</xdr:colOff>
      <xdr:row>689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703</xdr:row>
      <xdr:rowOff>9525</xdr:rowOff>
    </xdr:from>
    <xdr:to>
      <xdr:col>2</xdr:col>
      <xdr:colOff>0</xdr:colOff>
      <xdr:row>714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717</xdr:row>
      <xdr:rowOff>9525</xdr:rowOff>
    </xdr:from>
    <xdr:to>
      <xdr:col>2</xdr:col>
      <xdr:colOff>0</xdr:colOff>
      <xdr:row>728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731</xdr:row>
      <xdr:rowOff>9525</xdr:rowOff>
    </xdr:from>
    <xdr:to>
      <xdr:col>2</xdr:col>
      <xdr:colOff>0</xdr:colOff>
      <xdr:row>742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745</xdr:row>
      <xdr:rowOff>9525</xdr:rowOff>
    </xdr:from>
    <xdr:to>
      <xdr:col>2</xdr:col>
      <xdr:colOff>0</xdr:colOff>
      <xdr:row>756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759</xdr:row>
      <xdr:rowOff>9525</xdr:rowOff>
    </xdr:from>
    <xdr:to>
      <xdr:col>2</xdr:col>
      <xdr:colOff>0</xdr:colOff>
      <xdr:row>770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774</xdr:row>
      <xdr:rowOff>9525</xdr:rowOff>
    </xdr:from>
    <xdr:to>
      <xdr:col>2</xdr:col>
      <xdr:colOff>0</xdr:colOff>
      <xdr:row>785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788</xdr:row>
      <xdr:rowOff>9525</xdr:rowOff>
    </xdr:from>
    <xdr:to>
      <xdr:col>2</xdr:col>
      <xdr:colOff>0</xdr:colOff>
      <xdr:row>799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802</xdr:row>
      <xdr:rowOff>9525</xdr:rowOff>
    </xdr:from>
    <xdr:to>
      <xdr:col>2</xdr:col>
      <xdr:colOff>0</xdr:colOff>
      <xdr:row>813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816</xdr:row>
      <xdr:rowOff>9525</xdr:rowOff>
    </xdr:from>
    <xdr:to>
      <xdr:col>2</xdr:col>
      <xdr:colOff>0</xdr:colOff>
      <xdr:row>827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830</xdr:row>
      <xdr:rowOff>9525</xdr:rowOff>
    </xdr:from>
    <xdr:to>
      <xdr:col>2</xdr:col>
      <xdr:colOff>0</xdr:colOff>
      <xdr:row>841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844</xdr:row>
      <xdr:rowOff>9525</xdr:rowOff>
    </xdr:from>
    <xdr:to>
      <xdr:col>2</xdr:col>
      <xdr:colOff>0</xdr:colOff>
      <xdr:row>855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860</xdr:row>
      <xdr:rowOff>9525</xdr:rowOff>
    </xdr:from>
    <xdr:to>
      <xdr:col>2</xdr:col>
      <xdr:colOff>0</xdr:colOff>
      <xdr:row>871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875</xdr:row>
      <xdr:rowOff>9525</xdr:rowOff>
    </xdr:from>
    <xdr:to>
      <xdr:col>2</xdr:col>
      <xdr:colOff>0</xdr:colOff>
      <xdr:row>886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890</xdr:row>
      <xdr:rowOff>9525</xdr:rowOff>
    </xdr:from>
    <xdr:to>
      <xdr:col>2</xdr:col>
      <xdr:colOff>0</xdr:colOff>
      <xdr:row>901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904</xdr:row>
      <xdr:rowOff>9525</xdr:rowOff>
    </xdr:from>
    <xdr:to>
      <xdr:col>2</xdr:col>
      <xdr:colOff>0</xdr:colOff>
      <xdr:row>915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918</xdr:row>
      <xdr:rowOff>9525</xdr:rowOff>
    </xdr:from>
    <xdr:to>
      <xdr:col>2</xdr:col>
      <xdr:colOff>0</xdr:colOff>
      <xdr:row>929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932</xdr:row>
      <xdr:rowOff>9525</xdr:rowOff>
    </xdr:from>
    <xdr:to>
      <xdr:col>2</xdr:col>
      <xdr:colOff>0</xdr:colOff>
      <xdr:row>943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946</xdr:row>
      <xdr:rowOff>9525</xdr:rowOff>
    </xdr:from>
    <xdr:to>
      <xdr:col>2</xdr:col>
      <xdr:colOff>0</xdr:colOff>
      <xdr:row>957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961</xdr:row>
      <xdr:rowOff>9525</xdr:rowOff>
    </xdr:from>
    <xdr:to>
      <xdr:col>2</xdr:col>
      <xdr:colOff>0</xdr:colOff>
      <xdr:row>972</xdr:row>
      <xdr:rowOff>19050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976</xdr:row>
      <xdr:rowOff>9525</xdr:rowOff>
    </xdr:from>
    <xdr:to>
      <xdr:col>2</xdr:col>
      <xdr:colOff>0</xdr:colOff>
      <xdr:row>987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1006</xdr:row>
      <xdr:rowOff>9525</xdr:rowOff>
    </xdr:from>
    <xdr:to>
      <xdr:col>2</xdr:col>
      <xdr:colOff>0</xdr:colOff>
      <xdr:row>1017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1023</xdr:row>
      <xdr:rowOff>9525</xdr:rowOff>
    </xdr:from>
    <xdr:to>
      <xdr:col>2</xdr:col>
      <xdr:colOff>0</xdr:colOff>
      <xdr:row>1034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1037</xdr:row>
      <xdr:rowOff>9525</xdr:rowOff>
    </xdr:from>
    <xdr:to>
      <xdr:col>2</xdr:col>
      <xdr:colOff>0</xdr:colOff>
      <xdr:row>1048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057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6" t="s">
        <v>1</v>
      </c>
      <c r="G4" s="26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7" t="s">
        <v>9</v>
      </c>
      <c r="C7" s="27"/>
      <c r="D7" s="27"/>
      <c r="E7" s="27"/>
      <c r="F7" s="5"/>
      <c r="G7" s="5"/>
    </row>
    <row r="8" spans="2:7" ht="11.1" customHeight="1" outlineLevel="1">
      <c r="B8" s="28" t="s">
        <v>10</v>
      </c>
      <c r="C8" s="28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9" t="s">
        <v>12</v>
      </c>
      <c r="C10" s="29"/>
      <c r="D10" s="8"/>
      <c r="E10" s="34" t="str">
        <f>HYPERLINK("http://www.galantholding.ru/catalog/303/145180/","www.galantholding.ru")</f>
        <v>www.galantholding.ru</v>
      </c>
      <c r="F10" s="30"/>
      <c r="G10" s="30"/>
    </row>
    <row r="11" spans="2:7" ht="11.1" customHeight="1" outlineLevel="3">
      <c r="B11" s="31" t="s">
        <v>13</v>
      </c>
      <c r="C11" s="31"/>
      <c r="D11" s="31"/>
      <c r="E11" s="31"/>
      <c r="F11" s="9"/>
      <c r="G11" s="9"/>
    </row>
    <row r="12" spans="2:7" ht="12.95" customHeight="1" outlineLevel="3">
      <c r="C12" s="10" t="s">
        <v>14</v>
      </c>
      <c r="D12" s="11">
        <v>8301755037641</v>
      </c>
      <c r="E12" s="12">
        <v>300</v>
      </c>
      <c r="F12" s="13"/>
      <c r="G12" s="14">
        <f>F12*E12</f>
        <v>0</v>
      </c>
    </row>
    <row r="13" spans="2:7" ht="12.95" customHeight="1" outlineLevel="3">
      <c r="C13" s="10"/>
      <c r="D13" s="10"/>
      <c r="E13" s="15"/>
      <c r="F13" s="13"/>
      <c r="G13" s="14"/>
    </row>
    <row r="14" spans="2:7" ht="12.95" customHeight="1" outlineLevel="3">
      <c r="C14" s="10"/>
      <c r="D14" s="10"/>
      <c r="E14" s="15"/>
      <c r="F14" s="13"/>
      <c r="G14" s="14"/>
    </row>
    <row r="15" spans="2:7" ht="12.95" customHeight="1" outlineLevel="3">
      <c r="C15" s="10"/>
      <c r="D15" s="10"/>
      <c r="E15" s="15"/>
      <c r="F15" s="13"/>
      <c r="G15" s="14"/>
    </row>
    <row r="16" spans="2:7" ht="12.95" customHeight="1" outlineLevel="3">
      <c r="C16" s="10"/>
      <c r="D16" s="10"/>
      <c r="E16" s="15"/>
      <c r="F16" s="13"/>
      <c r="G16" s="14"/>
    </row>
    <row r="17" spans="2:7" ht="12.95" customHeight="1" outlineLevel="3">
      <c r="C17" s="10"/>
      <c r="D17" s="10"/>
      <c r="E17" s="15"/>
      <c r="F17" s="13"/>
      <c r="G17" s="14"/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36" t="str">
        <f>HYPERLINK("http://galantphoto.ru/pictures_for_form/Mioocchi/MIOOCCHI-6470.jpg","увеличить")</f>
        <v>увеличить</v>
      </c>
      <c r="C23" s="10"/>
      <c r="D23" s="10"/>
      <c r="E23" s="15"/>
      <c r="F23" s="13"/>
      <c r="G23" s="14"/>
    </row>
    <row r="24" spans="2:7" ht="11.1" customHeight="1" outlineLevel="2">
      <c r="B24" s="7" t="s">
        <v>15</v>
      </c>
      <c r="C24" s="7"/>
      <c r="D24" s="7"/>
      <c r="E24" s="7"/>
      <c r="F24" s="7"/>
      <c r="G24" s="7"/>
    </row>
    <row r="25" spans="2:7" ht="11.1" customHeight="1" outlineLevel="3">
      <c r="B25" s="29" t="s">
        <v>16</v>
      </c>
      <c r="C25" s="29"/>
      <c r="D25" s="8"/>
      <c r="E25" s="34" t="str">
        <f>HYPERLINK("http://www.galantholding.ru/catalog/296/146619/","www.galantholding.ru")</f>
        <v>www.galantholding.ru</v>
      </c>
      <c r="F25" s="30"/>
      <c r="G25" s="30"/>
    </row>
    <row r="26" spans="2:7" ht="11.1" customHeight="1" outlineLevel="3">
      <c r="B26" s="31" t="s">
        <v>17</v>
      </c>
      <c r="C26" s="31"/>
      <c r="D26" s="31"/>
      <c r="E26" s="31"/>
      <c r="F26" s="9"/>
      <c r="G26" s="9"/>
    </row>
    <row r="27" spans="2:7" ht="12.95" customHeight="1" outlineLevel="3">
      <c r="C27" s="10" t="s">
        <v>18</v>
      </c>
      <c r="D27" s="11">
        <v>8301755064111</v>
      </c>
      <c r="E27" s="17">
        <v>379.5</v>
      </c>
      <c r="F27" s="13"/>
      <c r="G27" s="14">
        <f>F27*E27</f>
        <v>0</v>
      </c>
    </row>
    <row r="28" spans="2:7" ht="12.95" customHeight="1" outlineLevel="3">
      <c r="C28" s="10"/>
      <c r="D28" s="10"/>
      <c r="E28" s="18"/>
      <c r="F28" s="13"/>
      <c r="G28" s="14"/>
    </row>
    <row r="29" spans="2:7" ht="12.95" customHeight="1" outlineLevel="3">
      <c r="C29" s="10"/>
      <c r="D29" s="10"/>
      <c r="E29" s="18"/>
      <c r="F29" s="13"/>
      <c r="G29" s="14"/>
    </row>
    <row r="30" spans="2:7" ht="12.95" customHeight="1" outlineLevel="3">
      <c r="C30" s="10"/>
      <c r="D30" s="10"/>
      <c r="E30" s="18"/>
      <c r="F30" s="13"/>
      <c r="G30" s="14"/>
    </row>
    <row r="31" spans="2:7" ht="12.95" customHeight="1" outlineLevel="3">
      <c r="C31" s="10"/>
      <c r="D31" s="10"/>
      <c r="E31" s="18"/>
      <c r="F31" s="13"/>
      <c r="G31" s="14"/>
    </row>
    <row r="32" spans="2:7" ht="12.95" customHeight="1" outlineLevel="3">
      <c r="C32" s="10"/>
      <c r="D32" s="10"/>
      <c r="E32" s="18"/>
      <c r="F32" s="13"/>
      <c r="G32" s="14"/>
    </row>
    <row r="33" spans="2:7" ht="12.95" customHeight="1" outlineLevel="3">
      <c r="C33" s="10"/>
      <c r="D33" s="10"/>
      <c r="E33" s="18"/>
      <c r="F33" s="13"/>
      <c r="G33" s="14"/>
    </row>
    <row r="34" spans="2:7" ht="12.95" customHeight="1" outlineLevel="3">
      <c r="C34" s="10"/>
      <c r="D34" s="10"/>
      <c r="E34" s="18"/>
      <c r="F34" s="13"/>
      <c r="G34" s="14"/>
    </row>
    <row r="35" spans="2:7" ht="12.95" customHeight="1" outlineLevel="3">
      <c r="C35" s="10"/>
      <c r="D35" s="10"/>
      <c r="E35" s="18"/>
      <c r="F35" s="13"/>
      <c r="G35" s="14"/>
    </row>
    <row r="36" spans="2:7" ht="12.95" customHeight="1" outlineLevel="3">
      <c r="C36" s="10"/>
      <c r="D36" s="10"/>
      <c r="E36" s="18"/>
      <c r="F36" s="13"/>
      <c r="G36" s="14"/>
    </row>
    <row r="37" spans="2:7" ht="12.95" customHeight="1" outlineLevel="3">
      <c r="C37" s="10"/>
      <c r="D37" s="10"/>
      <c r="E37" s="18"/>
      <c r="F37" s="13"/>
      <c r="G37" s="14"/>
    </row>
    <row r="38" spans="2:7" ht="12.95" customHeight="1" outlineLevel="3">
      <c r="B38" s="36" t="str">
        <f>HYPERLINK("http://galantphoto.ru/pictures_for_form/Mioocchi/MIOOCCHI-7479.jpg","увеличить")</f>
        <v>увеличить</v>
      </c>
      <c r="C38" s="10"/>
      <c r="D38" s="10"/>
      <c r="E38" s="18"/>
      <c r="F38" s="13"/>
      <c r="G38" s="14"/>
    </row>
    <row r="39" spans="2:7" ht="11.1" customHeight="1" outlineLevel="2">
      <c r="B39" s="7" t="s">
        <v>19</v>
      </c>
      <c r="C39" s="7"/>
      <c r="D39" s="7"/>
      <c r="E39" s="7"/>
      <c r="F39" s="7"/>
      <c r="G39" s="7"/>
    </row>
    <row r="40" spans="2:7" ht="11.1" customHeight="1" outlineLevel="3">
      <c r="B40" s="29" t="s">
        <v>20</v>
      </c>
      <c r="C40" s="29"/>
      <c r="D40" s="8"/>
      <c r="E40" s="34" t="str">
        <f>HYPERLINK("http://www.galantholding.ru/catalog/307/145190/","www.galantholding.ru")</f>
        <v>www.galantholding.ru</v>
      </c>
      <c r="F40" s="30"/>
      <c r="G40" s="30"/>
    </row>
    <row r="41" spans="2:7" ht="11.1" customHeight="1" outlineLevel="3">
      <c r="B41" s="31" t="s">
        <v>21</v>
      </c>
      <c r="C41" s="31"/>
      <c r="D41" s="31"/>
      <c r="E41" s="31"/>
      <c r="F41" s="9"/>
      <c r="G41" s="9"/>
    </row>
    <row r="42" spans="2:7" ht="12.95" customHeight="1" outlineLevel="3">
      <c r="C42" s="10" t="s">
        <v>22</v>
      </c>
      <c r="D42" s="11">
        <v>8301755046742</v>
      </c>
      <c r="E42" s="17">
        <v>555.5</v>
      </c>
      <c r="F42" s="13"/>
      <c r="G42" s="14">
        <f>F42*E42</f>
        <v>0</v>
      </c>
    </row>
    <row r="43" spans="2:7" ht="12.95" customHeight="1" outlineLevel="3">
      <c r="C43" s="10" t="s">
        <v>23</v>
      </c>
      <c r="D43" s="11">
        <v>8301755046773</v>
      </c>
      <c r="E43" s="17">
        <v>555.5</v>
      </c>
      <c r="F43" s="13"/>
      <c r="G43" s="14">
        <f>F43*E43</f>
        <v>0</v>
      </c>
    </row>
    <row r="44" spans="2:7" ht="12.95" customHeight="1" outlineLevel="3">
      <c r="C44" s="10" t="s">
        <v>14</v>
      </c>
      <c r="D44" s="11">
        <v>8301755046803</v>
      </c>
      <c r="E44" s="17">
        <v>555.5</v>
      </c>
      <c r="F44" s="13"/>
      <c r="G44" s="14">
        <f>F44*E44</f>
        <v>0</v>
      </c>
    </row>
    <row r="45" spans="2:7" ht="12.95" customHeight="1" outlineLevel="3">
      <c r="C45" s="10" t="s">
        <v>24</v>
      </c>
      <c r="D45" s="11">
        <v>8301755046834</v>
      </c>
      <c r="E45" s="17">
        <v>555.5</v>
      </c>
      <c r="F45" s="13"/>
      <c r="G45" s="14">
        <f>F45*E45</f>
        <v>0</v>
      </c>
    </row>
    <row r="46" spans="2:7" ht="12.95" customHeight="1" outlineLevel="3">
      <c r="C46" s="10" t="s">
        <v>25</v>
      </c>
      <c r="D46" s="11">
        <v>8301755046865</v>
      </c>
      <c r="E46" s="17">
        <v>555.5</v>
      </c>
      <c r="F46" s="13"/>
      <c r="G46" s="14">
        <f>F46*E46</f>
        <v>0</v>
      </c>
    </row>
    <row r="47" spans="2:7" ht="12.95" customHeight="1" outlineLevel="3">
      <c r="C47" s="10" t="s">
        <v>26</v>
      </c>
      <c r="D47" s="11">
        <v>8301755046896</v>
      </c>
      <c r="E47" s="17">
        <v>555.5</v>
      </c>
      <c r="F47" s="13"/>
      <c r="G47" s="14">
        <f>F47*E47</f>
        <v>0</v>
      </c>
    </row>
    <row r="48" spans="2:7" ht="12.95" customHeight="1" outlineLevel="3">
      <c r="C48" s="10" t="s">
        <v>27</v>
      </c>
      <c r="D48" s="11">
        <v>8301755046766</v>
      </c>
      <c r="E48" s="17">
        <v>555.5</v>
      </c>
      <c r="F48" s="13"/>
      <c r="G48" s="14">
        <f>F48*E48</f>
        <v>0</v>
      </c>
    </row>
    <row r="49" spans="2:7" ht="12.95" customHeight="1" outlineLevel="3">
      <c r="C49" s="10" t="s">
        <v>28</v>
      </c>
      <c r="D49" s="11">
        <v>8301755046919</v>
      </c>
      <c r="E49" s="17">
        <v>555.5</v>
      </c>
      <c r="F49" s="13"/>
      <c r="G49" s="14">
        <f>F49*E49</f>
        <v>0</v>
      </c>
    </row>
    <row r="50" spans="2:7" ht="12.95" customHeight="1" outlineLevel="3">
      <c r="C50" s="10" t="s">
        <v>29</v>
      </c>
      <c r="D50" s="11">
        <v>8301755046759</v>
      </c>
      <c r="E50" s="17">
        <v>555.5</v>
      </c>
      <c r="F50" s="13"/>
      <c r="G50" s="14">
        <f>F50*E50</f>
        <v>0</v>
      </c>
    </row>
    <row r="51" spans="2:7" ht="12.95" customHeight="1" outlineLevel="3">
      <c r="C51" s="10" t="s">
        <v>30</v>
      </c>
      <c r="D51" s="11">
        <v>8301755046780</v>
      </c>
      <c r="E51" s="17">
        <v>555.5</v>
      </c>
      <c r="F51" s="13"/>
      <c r="G51" s="14">
        <f>F51*E51</f>
        <v>0</v>
      </c>
    </row>
    <row r="52" spans="2:7" ht="12.95" customHeight="1" outlineLevel="3">
      <c r="C52" s="10" t="s">
        <v>31</v>
      </c>
      <c r="D52" s="11">
        <v>8301755046902</v>
      </c>
      <c r="E52" s="17">
        <v>555.5</v>
      </c>
      <c r="F52" s="13"/>
      <c r="G52" s="14">
        <f>F52*E52</f>
        <v>0</v>
      </c>
    </row>
    <row r="53" spans="2:7" ht="12.95" customHeight="1" outlineLevel="3">
      <c r="B53" s="36" t="str">
        <f>HYPERLINK("http://galantphoto.ru/pictures_for_form/Mioocchi/MIOOCCHI-7463.jpg","увеличить")</f>
        <v>увеличить</v>
      </c>
      <c r="C53" s="10"/>
      <c r="D53" s="10"/>
      <c r="E53" s="18"/>
      <c r="F53" s="13"/>
      <c r="G53" s="14"/>
    </row>
    <row r="54" spans="2:7" ht="11.1" customHeight="1" outlineLevel="2">
      <c r="B54" s="7" t="s">
        <v>32</v>
      </c>
      <c r="C54" s="7"/>
      <c r="D54" s="7"/>
      <c r="E54" s="7"/>
      <c r="F54" s="7"/>
      <c r="G54" s="7"/>
    </row>
    <row r="55" spans="2:7" ht="11.1" customHeight="1" outlineLevel="3">
      <c r="B55" s="29" t="s">
        <v>33</v>
      </c>
      <c r="C55" s="29"/>
      <c r="D55" s="8"/>
      <c r="E55" s="34" t="str">
        <f>HYPERLINK("https://www.galantholding.com/catalog/303/163539/","www.galantholding.ru")</f>
        <v>www.galantholding.ru</v>
      </c>
      <c r="F55" s="30"/>
      <c r="G55" s="30"/>
    </row>
    <row r="56" spans="2:7" ht="11.1" customHeight="1" outlineLevel="3">
      <c r="B56" s="31" t="s">
        <v>34</v>
      </c>
      <c r="C56" s="31"/>
      <c r="D56" s="31"/>
      <c r="E56" s="31"/>
      <c r="F56" s="9"/>
      <c r="G56" s="9"/>
    </row>
    <row r="57" spans="2:7" ht="12.95" customHeight="1" outlineLevel="3">
      <c r="C57" s="10" t="s">
        <v>35</v>
      </c>
      <c r="D57" s="11">
        <v>8301755069468</v>
      </c>
      <c r="E57" s="17">
        <v>476.52</v>
      </c>
      <c r="F57" s="13"/>
      <c r="G57" s="14">
        <f>F57*E57</f>
        <v>0</v>
      </c>
    </row>
    <row r="58" spans="2:7" ht="12.95" customHeight="1" outlineLevel="3">
      <c r="C58" s="10" t="s">
        <v>36</v>
      </c>
      <c r="D58" s="11">
        <v>8301755069482</v>
      </c>
      <c r="E58" s="17">
        <v>476.52</v>
      </c>
      <c r="F58" s="13"/>
      <c r="G58" s="14">
        <f>F58*E58</f>
        <v>0</v>
      </c>
    </row>
    <row r="59" spans="2:7" ht="12.95" customHeight="1" outlineLevel="3">
      <c r="C59" s="10"/>
      <c r="D59" s="10"/>
      <c r="E59" s="18"/>
      <c r="F59" s="13"/>
      <c r="G59" s="14"/>
    </row>
    <row r="60" spans="2:7" ht="12.95" customHeight="1" outlineLevel="3">
      <c r="C60" s="10"/>
      <c r="D60" s="10"/>
      <c r="E60" s="18"/>
      <c r="F60" s="13"/>
      <c r="G60" s="14"/>
    </row>
    <row r="61" spans="2:7" ht="12.95" customHeight="1" outlineLevel="3">
      <c r="C61" s="10"/>
      <c r="D61" s="10"/>
      <c r="E61" s="18"/>
      <c r="F61" s="13"/>
      <c r="G61" s="14"/>
    </row>
    <row r="62" spans="2:7" ht="12.95" customHeight="1" outlineLevel="3">
      <c r="C62" s="10"/>
      <c r="D62" s="10"/>
      <c r="E62" s="18"/>
      <c r="F62" s="13"/>
      <c r="G62" s="14"/>
    </row>
    <row r="63" spans="2:7" ht="12.95" customHeight="1" outlineLevel="3">
      <c r="C63" s="10"/>
      <c r="D63" s="10"/>
      <c r="E63" s="18"/>
      <c r="F63" s="13"/>
      <c r="G63" s="14"/>
    </row>
    <row r="64" spans="2:7" ht="12.95" customHeight="1" outlineLevel="3">
      <c r="C64" s="10"/>
      <c r="D64" s="10"/>
      <c r="E64" s="18"/>
      <c r="F64" s="13"/>
      <c r="G64" s="14"/>
    </row>
    <row r="65" spans="2:7" ht="12.95" customHeight="1" outlineLevel="3">
      <c r="C65" s="10"/>
      <c r="D65" s="10"/>
      <c r="E65" s="18"/>
      <c r="F65" s="13"/>
      <c r="G65" s="14"/>
    </row>
    <row r="66" spans="2:7" ht="12.95" customHeight="1" outlineLevel="3">
      <c r="C66" s="10"/>
      <c r="D66" s="10"/>
      <c r="E66" s="18"/>
      <c r="F66" s="13"/>
      <c r="G66" s="14"/>
    </row>
    <row r="67" spans="2:7" ht="12.95" customHeight="1" outlineLevel="3">
      <c r="C67" s="10"/>
      <c r="D67" s="10"/>
      <c r="E67" s="18"/>
      <c r="F67" s="13"/>
      <c r="G67" s="14"/>
    </row>
    <row r="68" spans="2:7" ht="12.95" customHeight="1" outlineLevel="3">
      <c r="B68" s="16"/>
      <c r="C68" s="10"/>
      <c r="D68" s="10"/>
      <c r="E68" s="18"/>
      <c r="F68" s="13"/>
      <c r="G68" s="14"/>
    </row>
    <row r="69" spans="2:7" ht="11.1" customHeight="1" outlineLevel="3">
      <c r="B69" s="29" t="s">
        <v>37</v>
      </c>
      <c r="C69" s="29"/>
      <c r="D69" s="8"/>
      <c r="E69" s="30"/>
      <c r="F69" s="30"/>
      <c r="G69" s="30"/>
    </row>
    <row r="70" spans="2:7" ht="11.1" customHeight="1" outlineLevel="3">
      <c r="B70" s="31" t="s">
        <v>34</v>
      </c>
      <c r="C70" s="31"/>
      <c r="D70" s="31"/>
      <c r="E70" s="31"/>
      <c r="F70" s="9"/>
      <c r="G70" s="9"/>
    </row>
    <row r="71" spans="2:7" ht="12.95" customHeight="1" outlineLevel="3">
      <c r="C71" s="10" t="s">
        <v>35</v>
      </c>
      <c r="D71" s="11">
        <v>8301755069543</v>
      </c>
      <c r="E71" s="17">
        <v>532.75</v>
      </c>
      <c r="F71" s="13"/>
      <c r="G71" s="14">
        <f>F71*E71</f>
        <v>0</v>
      </c>
    </row>
    <row r="72" spans="2:7" ht="12.95" customHeight="1" outlineLevel="3">
      <c r="C72" s="10" t="s">
        <v>36</v>
      </c>
      <c r="D72" s="11">
        <v>8830175506951</v>
      </c>
      <c r="E72" s="17">
        <v>532.75</v>
      </c>
      <c r="F72" s="13"/>
      <c r="G72" s="14">
        <f>F72*E72</f>
        <v>0</v>
      </c>
    </row>
    <row r="73" spans="2:7" ht="12.95" customHeight="1" outlineLevel="3">
      <c r="C73" s="10"/>
      <c r="D73" s="10"/>
      <c r="E73" s="18"/>
      <c r="F73" s="13"/>
      <c r="G73" s="14"/>
    </row>
    <row r="74" spans="2:7" ht="12.95" customHeight="1" outlineLevel="3">
      <c r="C74" s="10"/>
      <c r="D74" s="10"/>
      <c r="E74" s="18"/>
      <c r="F74" s="13"/>
      <c r="G74" s="14"/>
    </row>
    <row r="75" spans="2:7" ht="12.95" customHeight="1" outlineLevel="3">
      <c r="C75" s="10"/>
      <c r="D75" s="10"/>
      <c r="E75" s="18"/>
      <c r="F75" s="13"/>
      <c r="G75" s="14"/>
    </row>
    <row r="76" spans="2:7" ht="12.95" customHeight="1" outlineLevel="3">
      <c r="C76" s="10"/>
      <c r="D76" s="10"/>
      <c r="E76" s="18"/>
      <c r="F76" s="13"/>
      <c r="G76" s="14"/>
    </row>
    <row r="77" spans="2:7" ht="12.95" customHeight="1" outlineLevel="3">
      <c r="C77" s="10"/>
      <c r="D77" s="10"/>
      <c r="E77" s="18"/>
      <c r="F77" s="13"/>
      <c r="G77" s="14"/>
    </row>
    <row r="78" spans="2:7" ht="12.95" customHeight="1" outlineLevel="3">
      <c r="C78" s="10"/>
      <c r="D78" s="10"/>
      <c r="E78" s="18"/>
      <c r="F78" s="13"/>
      <c r="G78" s="14"/>
    </row>
    <row r="79" spans="2:7" ht="12.95" customHeight="1" outlineLevel="3">
      <c r="C79" s="10"/>
      <c r="D79" s="10"/>
      <c r="E79" s="18"/>
      <c r="F79" s="13"/>
      <c r="G79" s="14"/>
    </row>
    <row r="80" spans="2:7" ht="12.95" customHeight="1" outlineLevel="3">
      <c r="C80" s="10"/>
      <c r="D80" s="10"/>
      <c r="E80" s="18"/>
      <c r="F80" s="13"/>
      <c r="G80" s="14"/>
    </row>
    <row r="81" spans="2:7" ht="12.95" customHeight="1" outlineLevel="3">
      <c r="C81" s="10"/>
      <c r="D81" s="10"/>
      <c r="E81" s="18"/>
      <c r="F81" s="13"/>
      <c r="G81" s="14"/>
    </row>
    <row r="82" spans="2:7" ht="12.95" customHeight="1" outlineLevel="3">
      <c r="B82" s="16"/>
      <c r="C82" s="10"/>
      <c r="D82" s="10"/>
      <c r="E82" s="18"/>
      <c r="F82" s="13"/>
      <c r="G82" s="14"/>
    </row>
    <row r="83" spans="2:7" ht="11.1" customHeight="1" outlineLevel="3">
      <c r="B83" s="29" t="s">
        <v>38</v>
      </c>
      <c r="C83" s="29"/>
      <c r="D83" s="8"/>
      <c r="E83" s="30"/>
      <c r="F83" s="30"/>
      <c r="G83" s="30"/>
    </row>
    <row r="84" spans="2:7" ht="11.1" customHeight="1" outlineLevel="3">
      <c r="B84" s="31" t="s">
        <v>34</v>
      </c>
      <c r="C84" s="31"/>
      <c r="D84" s="31"/>
      <c r="E84" s="31"/>
      <c r="F84" s="9"/>
      <c r="G84" s="9"/>
    </row>
    <row r="85" spans="2:7" ht="12.95" customHeight="1" outlineLevel="3">
      <c r="C85" s="10" t="s">
        <v>39</v>
      </c>
      <c r="D85" s="11">
        <v>8301755069369</v>
      </c>
      <c r="E85" s="17">
        <v>451.4</v>
      </c>
      <c r="F85" s="13"/>
      <c r="G85" s="14">
        <f>F85*E85</f>
        <v>0</v>
      </c>
    </row>
    <row r="86" spans="2:7" ht="12.95" customHeight="1" outlineLevel="3">
      <c r="C86" s="10" t="s">
        <v>35</v>
      </c>
      <c r="D86" s="11">
        <v>8301755069383</v>
      </c>
      <c r="E86" s="17">
        <v>451.4</v>
      </c>
      <c r="F86" s="13"/>
      <c r="G86" s="14">
        <f>F86*E86</f>
        <v>0</v>
      </c>
    </row>
    <row r="87" spans="2:7" ht="12.95" customHeight="1" outlineLevel="3">
      <c r="C87" s="10" t="s">
        <v>36</v>
      </c>
      <c r="D87" s="11">
        <v>8301755069406</v>
      </c>
      <c r="E87" s="17">
        <v>451.4</v>
      </c>
      <c r="F87" s="13"/>
      <c r="G87" s="14">
        <f>F87*E87</f>
        <v>0</v>
      </c>
    </row>
    <row r="88" spans="2:7" ht="12.95" customHeight="1" outlineLevel="3">
      <c r="C88" s="10"/>
      <c r="D88" s="10"/>
      <c r="E88" s="18"/>
      <c r="F88" s="13"/>
      <c r="G88" s="14"/>
    </row>
    <row r="89" spans="2:7" ht="12.95" customHeight="1" outlineLevel="3">
      <c r="C89" s="10"/>
      <c r="D89" s="10"/>
      <c r="E89" s="18"/>
      <c r="F89" s="13"/>
      <c r="G89" s="14"/>
    </row>
    <row r="90" spans="2:7" ht="12.95" customHeight="1" outlineLevel="3">
      <c r="C90" s="10"/>
      <c r="D90" s="10"/>
      <c r="E90" s="18"/>
      <c r="F90" s="13"/>
      <c r="G90" s="14"/>
    </row>
    <row r="91" spans="2:7" ht="12.95" customHeight="1" outlineLevel="3">
      <c r="C91" s="10"/>
      <c r="D91" s="10"/>
      <c r="E91" s="18"/>
      <c r="F91" s="13"/>
      <c r="G91" s="14"/>
    </row>
    <row r="92" spans="2:7" ht="12.95" customHeight="1" outlineLevel="3">
      <c r="C92" s="10"/>
      <c r="D92" s="10"/>
      <c r="E92" s="18"/>
      <c r="F92" s="13"/>
      <c r="G92" s="14"/>
    </row>
    <row r="93" spans="2:7" ht="12.95" customHeight="1" outlineLevel="3">
      <c r="C93" s="10"/>
      <c r="D93" s="10"/>
      <c r="E93" s="18"/>
      <c r="F93" s="13"/>
      <c r="G93" s="14"/>
    </row>
    <row r="94" spans="2:7" ht="12.95" customHeight="1" outlineLevel="3">
      <c r="C94" s="10"/>
      <c r="D94" s="10"/>
      <c r="E94" s="18"/>
      <c r="F94" s="13"/>
      <c r="G94" s="14"/>
    </row>
    <row r="95" spans="2:7" ht="12.95" customHeight="1" outlineLevel="3">
      <c r="C95" s="10"/>
      <c r="D95" s="10"/>
      <c r="E95" s="18"/>
      <c r="F95" s="13"/>
      <c r="G95" s="14"/>
    </row>
    <row r="96" spans="2:7" ht="12.95" customHeight="1" outlineLevel="3">
      <c r="B96" s="16"/>
      <c r="C96" s="10"/>
      <c r="D96" s="10"/>
      <c r="E96" s="18"/>
      <c r="F96" s="13"/>
      <c r="G96" s="14"/>
    </row>
    <row r="97" spans="2:7" ht="11.1" customHeight="1" outlineLevel="2">
      <c r="B97" s="7" t="s">
        <v>40</v>
      </c>
      <c r="C97" s="7"/>
      <c r="D97" s="7"/>
      <c r="E97" s="7"/>
      <c r="F97" s="7"/>
      <c r="G97" s="7"/>
    </row>
    <row r="98" spans="2:7" ht="11.1" customHeight="1" outlineLevel="3">
      <c r="B98" s="29" t="s">
        <v>41</v>
      </c>
      <c r="C98" s="29"/>
      <c r="D98" s="8"/>
      <c r="E98" s="34" t="str">
        <f>HYPERLINK("http://www.galantholding.ru/catalog/307/58617/","www.galantholding.ru")</f>
        <v>www.galantholding.ru</v>
      </c>
      <c r="F98" s="30"/>
      <c r="G98" s="30"/>
    </row>
    <row r="99" spans="2:7" ht="11.1" customHeight="1" outlineLevel="3">
      <c r="B99" s="31" t="s">
        <v>42</v>
      </c>
      <c r="C99" s="31"/>
      <c r="D99" s="31"/>
      <c r="E99" s="31"/>
      <c r="F99" s="9"/>
      <c r="G99" s="9"/>
    </row>
    <row r="100" spans="2:7" ht="12.95" customHeight="1" outlineLevel="3">
      <c r="C100" s="10" t="s">
        <v>43</v>
      </c>
      <c r="D100" s="11">
        <v>8300755008972</v>
      </c>
      <c r="E100" s="12">
        <v>350</v>
      </c>
      <c r="F100" s="13"/>
      <c r="G100" s="14">
        <f>F100*E100</f>
        <v>0</v>
      </c>
    </row>
    <row r="101" spans="2:7" ht="12.95" customHeight="1" outlineLevel="3">
      <c r="C101" s="10" t="s">
        <v>44</v>
      </c>
      <c r="D101" s="11">
        <v>8300755009009</v>
      </c>
      <c r="E101" s="12">
        <v>350</v>
      </c>
      <c r="F101" s="13"/>
      <c r="G101" s="14">
        <f>F101*E101</f>
        <v>0</v>
      </c>
    </row>
    <row r="102" spans="2:7" ht="12.95" customHeight="1" outlineLevel="3">
      <c r="C102" s="10" t="s">
        <v>45</v>
      </c>
      <c r="D102" s="11">
        <v>8300755008989</v>
      </c>
      <c r="E102" s="12">
        <v>350</v>
      </c>
      <c r="F102" s="13"/>
      <c r="G102" s="14">
        <f>F102*E102</f>
        <v>0</v>
      </c>
    </row>
    <row r="103" spans="2:7" ht="12.95" customHeight="1" outlineLevel="3">
      <c r="C103" s="10" t="s">
        <v>46</v>
      </c>
      <c r="D103" s="11">
        <v>8300755008019</v>
      </c>
      <c r="E103" s="12">
        <v>350</v>
      </c>
      <c r="F103" s="13"/>
      <c r="G103" s="14">
        <f>F103*E103</f>
        <v>0</v>
      </c>
    </row>
    <row r="104" spans="2:7" ht="12.95" customHeight="1" outlineLevel="3">
      <c r="C104" s="10" t="s">
        <v>47</v>
      </c>
      <c r="D104" s="11">
        <v>8300755008934</v>
      </c>
      <c r="E104" s="12">
        <v>350</v>
      </c>
      <c r="F104" s="13"/>
      <c r="G104" s="14">
        <f>F104*E104</f>
        <v>0</v>
      </c>
    </row>
    <row r="105" spans="2:7" ht="12.95" customHeight="1" outlineLevel="3">
      <c r="C105" s="10" t="s">
        <v>48</v>
      </c>
      <c r="D105" s="11">
        <v>8300755008965</v>
      </c>
      <c r="E105" s="12">
        <v>350</v>
      </c>
      <c r="F105" s="13"/>
      <c r="G105" s="14">
        <f>F105*E105</f>
        <v>0</v>
      </c>
    </row>
    <row r="106" spans="2:7" ht="12.95" customHeight="1" outlineLevel="3">
      <c r="C106" s="10" t="s">
        <v>49</v>
      </c>
      <c r="D106" s="11">
        <v>8300755008996</v>
      </c>
      <c r="E106" s="12">
        <v>350</v>
      </c>
      <c r="F106" s="13"/>
      <c r="G106" s="14">
        <f>F106*E106</f>
        <v>0</v>
      </c>
    </row>
    <row r="107" spans="2:7" ht="12.95" customHeight="1" outlineLevel="3">
      <c r="C107" s="10"/>
      <c r="D107" s="10"/>
      <c r="E107" s="15"/>
      <c r="F107" s="13"/>
      <c r="G107" s="14"/>
    </row>
    <row r="108" spans="2:7" ht="12.95" customHeight="1" outlineLevel="3">
      <c r="C108" s="10"/>
      <c r="D108" s="10"/>
      <c r="E108" s="15"/>
      <c r="F108" s="13"/>
      <c r="G108" s="14"/>
    </row>
    <row r="109" spans="2:7" ht="12.95" customHeight="1" outlineLevel="3">
      <c r="C109" s="10"/>
      <c r="D109" s="10"/>
      <c r="E109" s="15"/>
      <c r="F109" s="13"/>
      <c r="G109" s="14"/>
    </row>
    <row r="110" spans="2:7" ht="12.95" customHeight="1" outlineLevel="3">
      <c r="C110" s="10"/>
      <c r="D110" s="10"/>
      <c r="E110" s="15"/>
      <c r="F110" s="13"/>
      <c r="G110" s="14"/>
    </row>
    <row r="111" spans="2:7" ht="12.95" customHeight="1" outlineLevel="3">
      <c r="B111" s="36" t="str">
        <f>HYPERLINK("http://galantphoto.ru/pictures_for_form/Mioocchi/MIOOCCHI-3811.jpg","увеличить")</f>
        <v>увеличить</v>
      </c>
      <c r="C111" s="10"/>
      <c r="D111" s="10"/>
      <c r="E111" s="15"/>
      <c r="F111" s="13"/>
      <c r="G111" s="14"/>
    </row>
    <row r="112" spans="2:7" ht="11.1" customHeight="1" outlineLevel="2">
      <c r="B112" s="7" t="s">
        <v>50</v>
      </c>
      <c r="C112" s="7"/>
      <c r="D112" s="7"/>
      <c r="E112" s="7"/>
      <c r="F112" s="7"/>
      <c r="G112" s="7"/>
    </row>
    <row r="113" spans="2:7" ht="11.1" customHeight="1" outlineLevel="3">
      <c r="B113" s="29" t="s">
        <v>51</v>
      </c>
      <c r="C113" s="29"/>
      <c r="D113" s="8"/>
      <c r="E113" s="34" t="str">
        <f>HYPERLINK("http://www.galantholding.ru/catalog/307/145185/","www.galantholding.ru")</f>
        <v>www.galantholding.ru</v>
      </c>
      <c r="F113" s="30"/>
      <c r="G113" s="30"/>
    </row>
    <row r="114" spans="2:7" ht="11.1" customHeight="1" outlineLevel="3">
      <c r="B114" s="31" t="s">
        <v>21</v>
      </c>
      <c r="C114" s="31"/>
      <c r="D114" s="31"/>
      <c r="E114" s="31"/>
      <c r="F114" s="9"/>
      <c r="G114" s="9"/>
    </row>
    <row r="115" spans="2:7" ht="12.95" customHeight="1" outlineLevel="3">
      <c r="C115" s="10" t="s">
        <v>22</v>
      </c>
      <c r="D115" s="11">
        <v>8300755043515</v>
      </c>
      <c r="E115" s="17">
        <v>441.6</v>
      </c>
      <c r="F115" s="13"/>
      <c r="G115" s="14">
        <f>F115*E115</f>
        <v>0</v>
      </c>
    </row>
    <row r="116" spans="2:7" ht="12.95" customHeight="1" outlineLevel="3">
      <c r="C116" s="10" t="s">
        <v>14</v>
      </c>
      <c r="D116" s="11">
        <v>8300755043577</v>
      </c>
      <c r="E116" s="17">
        <v>441.6</v>
      </c>
      <c r="F116" s="13"/>
      <c r="G116" s="14">
        <f>F116*E116</f>
        <v>0</v>
      </c>
    </row>
    <row r="117" spans="2:7" ht="12.95" customHeight="1" outlineLevel="3">
      <c r="C117" s="10" t="s">
        <v>24</v>
      </c>
      <c r="D117" s="11">
        <v>8300755043607</v>
      </c>
      <c r="E117" s="17">
        <v>441.6</v>
      </c>
      <c r="F117" s="13"/>
      <c r="G117" s="14">
        <f>F117*E117</f>
        <v>0</v>
      </c>
    </row>
    <row r="118" spans="2:7" ht="12.95" customHeight="1" outlineLevel="3">
      <c r="C118" s="10" t="s">
        <v>25</v>
      </c>
      <c r="D118" s="11">
        <v>8300755043638</v>
      </c>
      <c r="E118" s="17">
        <v>441.6</v>
      </c>
      <c r="F118" s="13"/>
      <c r="G118" s="14">
        <f>F118*E118</f>
        <v>0</v>
      </c>
    </row>
    <row r="119" spans="2:7" ht="12.95" customHeight="1" outlineLevel="3">
      <c r="C119" s="10" t="s">
        <v>27</v>
      </c>
      <c r="D119" s="11">
        <v>8300755043539</v>
      </c>
      <c r="E119" s="17">
        <v>441.6</v>
      </c>
      <c r="F119" s="13"/>
      <c r="G119" s="14">
        <f>F119*E119</f>
        <v>0</v>
      </c>
    </row>
    <row r="120" spans="2:7" ht="12.95" customHeight="1" outlineLevel="3">
      <c r="C120" s="10" t="s">
        <v>52</v>
      </c>
      <c r="D120" s="11">
        <v>8300755043560</v>
      </c>
      <c r="E120" s="17">
        <v>441.6</v>
      </c>
      <c r="F120" s="13"/>
      <c r="G120" s="14">
        <f>F120*E120</f>
        <v>0</v>
      </c>
    </row>
    <row r="121" spans="2:7" ht="12.95" customHeight="1" outlineLevel="3">
      <c r="C121" s="10" t="s">
        <v>53</v>
      </c>
      <c r="D121" s="11">
        <v>8300755043591</v>
      </c>
      <c r="E121" s="17">
        <v>441.6</v>
      </c>
      <c r="F121" s="13"/>
      <c r="G121" s="14">
        <f>F121*E121</f>
        <v>0</v>
      </c>
    </row>
    <row r="122" spans="2:7" ht="12.95" customHeight="1" outlineLevel="3">
      <c r="C122" s="10" t="s">
        <v>54</v>
      </c>
      <c r="D122" s="11">
        <v>8300755043621</v>
      </c>
      <c r="E122" s="17">
        <v>441.6</v>
      </c>
      <c r="F122" s="13"/>
      <c r="G122" s="14">
        <f>F122*E122</f>
        <v>0</v>
      </c>
    </row>
    <row r="123" spans="2:7" ht="12.95" customHeight="1" outlineLevel="3">
      <c r="C123" s="10" t="s">
        <v>55</v>
      </c>
      <c r="D123" s="11">
        <v>8300755043652</v>
      </c>
      <c r="E123" s="17">
        <v>441.6</v>
      </c>
      <c r="F123" s="13"/>
      <c r="G123" s="14">
        <f>F123*E123</f>
        <v>0</v>
      </c>
    </row>
    <row r="124" spans="2:7" ht="12.95" customHeight="1" outlineLevel="3">
      <c r="C124" s="10" t="s">
        <v>56</v>
      </c>
      <c r="D124" s="11">
        <v>8300755043584</v>
      </c>
      <c r="E124" s="17">
        <v>441.6</v>
      </c>
      <c r="F124" s="13"/>
      <c r="G124" s="14">
        <f>F124*E124</f>
        <v>0</v>
      </c>
    </row>
    <row r="125" spans="2:7" ht="12.95" customHeight="1" outlineLevel="3">
      <c r="C125" s="10" t="s">
        <v>57</v>
      </c>
      <c r="D125" s="11">
        <v>8300755043614</v>
      </c>
      <c r="E125" s="17">
        <v>441.6</v>
      </c>
      <c r="F125" s="13"/>
      <c r="G125" s="14">
        <f>F125*E125</f>
        <v>0</v>
      </c>
    </row>
    <row r="126" spans="2:7" ht="12.95" customHeight="1" outlineLevel="3">
      <c r="B126" s="36" t="str">
        <f>HYPERLINK("http://galantphoto.ru/pictures_for_form/Mioocchi/MIOOCCHI-6206.jpg","увеличить")</f>
        <v>увеличить</v>
      </c>
      <c r="C126" s="10" t="s">
        <v>58</v>
      </c>
      <c r="D126" s="11">
        <v>8300755043645</v>
      </c>
      <c r="E126" s="17">
        <v>441.6</v>
      </c>
      <c r="F126" s="13"/>
      <c r="G126" s="14">
        <f>F126*E126</f>
        <v>0</v>
      </c>
    </row>
    <row r="127" spans="2:7" ht="11.1" customHeight="1" outlineLevel="2">
      <c r="B127" s="7" t="s">
        <v>59</v>
      </c>
      <c r="C127" s="7"/>
      <c r="D127" s="7"/>
      <c r="E127" s="7"/>
      <c r="F127" s="7"/>
      <c r="G127" s="7"/>
    </row>
    <row r="128" spans="2:7" ht="11.1" customHeight="1" outlineLevel="3">
      <c r="B128" s="29" t="s">
        <v>60</v>
      </c>
      <c r="C128" s="29"/>
      <c r="D128" s="8"/>
      <c r="E128" s="34" t="str">
        <f>HYPERLINK("http://www.galantholding.ru/catalog/303/146620/","www.galantholding.ru")</f>
        <v>www.galantholding.ru</v>
      </c>
      <c r="F128" s="30"/>
      <c r="G128" s="30"/>
    </row>
    <row r="129" spans="2:7" ht="11.1" customHeight="1" outlineLevel="3">
      <c r="B129" s="31" t="s">
        <v>61</v>
      </c>
      <c r="C129" s="31"/>
      <c r="D129" s="31"/>
      <c r="E129" s="31"/>
      <c r="F129" s="9"/>
      <c r="G129" s="9"/>
    </row>
    <row r="130" spans="2:7" ht="12.95" customHeight="1" outlineLevel="3">
      <c r="C130" s="10" t="s">
        <v>62</v>
      </c>
      <c r="D130" s="11">
        <v>8301755064982</v>
      </c>
      <c r="E130" s="17">
        <v>434.7</v>
      </c>
      <c r="F130" s="13"/>
      <c r="G130" s="14">
        <f>F130*E130</f>
        <v>0</v>
      </c>
    </row>
    <row r="131" spans="2:7" ht="12.95" customHeight="1" outlineLevel="3">
      <c r="C131" s="10" t="s">
        <v>29</v>
      </c>
      <c r="D131" s="11">
        <v>8301755065002</v>
      </c>
      <c r="E131" s="17">
        <v>434.7</v>
      </c>
      <c r="F131" s="13"/>
      <c r="G131" s="14">
        <f>F131*E131</f>
        <v>0</v>
      </c>
    </row>
    <row r="132" spans="2:7" ht="12.95" customHeight="1" outlineLevel="3">
      <c r="C132" s="10"/>
      <c r="D132" s="10"/>
      <c r="E132" s="18"/>
      <c r="F132" s="13"/>
      <c r="G132" s="14"/>
    </row>
    <row r="133" spans="2:7" ht="12.95" customHeight="1" outlineLevel="3">
      <c r="C133" s="10"/>
      <c r="D133" s="10"/>
      <c r="E133" s="18"/>
      <c r="F133" s="13"/>
      <c r="G133" s="14"/>
    </row>
    <row r="134" spans="2:7" ht="12.95" customHeight="1" outlineLevel="3">
      <c r="C134" s="10"/>
      <c r="D134" s="10"/>
      <c r="E134" s="18"/>
      <c r="F134" s="13"/>
      <c r="G134" s="14"/>
    </row>
    <row r="135" spans="2:7" ht="12.95" customHeight="1" outlineLevel="3">
      <c r="C135" s="10"/>
      <c r="D135" s="10"/>
      <c r="E135" s="18"/>
      <c r="F135" s="13"/>
      <c r="G135" s="14"/>
    </row>
    <row r="136" spans="2:7" ht="12.95" customHeight="1" outlineLevel="3">
      <c r="C136" s="10"/>
      <c r="D136" s="10"/>
      <c r="E136" s="18"/>
      <c r="F136" s="13"/>
      <c r="G136" s="14"/>
    </row>
    <row r="137" spans="2:7" ht="12.95" customHeight="1" outlineLevel="3">
      <c r="C137" s="10"/>
      <c r="D137" s="10"/>
      <c r="E137" s="18"/>
      <c r="F137" s="13"/>
      <c r="G137" s="14"/>
    </row>
    <row r="138" spans="2:7" ht="12.95" customHeight="1" outlineLevel="3">
      <c r="C138" s="10"/>
      <c r="D138" s="10"/>
      <c r="E138" s="18"/>
      <c r="F138" s="13"/>
      <c r="G138" s="14"/>
    </row>
    <row r="139" spans="2:7" ht="12.95" customHeight="1" outlineLevel="3">
      <c r="C139" s="10"/>
      <c r="D139" s="10"/>
      <c r="E139" s="18"/>
      <c r="F139" s="13"/>
      <c r="G139" s="14"/>
    </row>
    <row r="140" spans="2:7" ht="12.95" customHeight="1" outlineLevel="3">
      <c r="C140" s="10"/>
      <c r="D140" s="10"/>
      <c r="E140" s="18"/>
      <c r="F140" s="13"/>
      <c r="G140" s="14"/>
    </row>
    <row r="141" spans="2:7" ht="12.95" customHeight="1" outlineLevel="3">
      <c r="B141" s="36" t="str">
        <f>HYPERLINK("http://galantphoto.ru/pictures_for_form/Mioocchi/MIOOCCHI-7475.jpg","увеличить")</f>
        <v>увеличить</v>
      </c>
      <c r="C141" s="10"/>
      <c r="D141" s="10"/>
      <c r="E141" s="18"/>
      <c r="F141" s="13"/>
      <c r="G141" s="14"/>
    </row>
    <row r="142" spans="2:7" ht="11.1" customHeight="1" outlineLevel="3">
      <c r="B142" s="29" t="s">
        <v>63</v>
      </c>
      <c r="C142" s="29"/>
      <c r="D142" s="8"/>
      <c r="E142" s="34" t="str">
        <f>HYPERLINK("http://www.galantholding.ru/catalog/307/146622/","www.galantholding.ru")</f>
        <v>www.galantholding.ru</v>
      </c>
      <c r="F142" s="30"/>
      <c r="G142" s="30"/>
    </row>
    <row r="143" spans="2:7" ht="11.1" customHeight="1" outlineLevel="3">
      <c r="B143" s="31" t="s">
        <v>61</v>
      </c>
      <c r="C143" s="31"/>
      <c r="D143" s="31"/>
      <c r="E143" s="31"/>
      <c r="F143" s="9"/>
      <c r="G143" s="9"/>
    </row>
    <row r="144" spans="2:7" ht="12.95" customHeight="1" outlineLevel="3">
      <c r="C144" s="10" t="s">
        <v>64</v>
      </c>
      <c r="D144" s="11">
        <v>8301755075674</v>
      </c>
      <c r="E144" s="17">
        <v>499</v>
      </c>
      <c r="F144" s="13"/>
      <c r="G144" s="14">
        <f>F144*E144</f>
        <v>0</v>
      </c>
    </row>
    <row r="145" spans="2:7" ht="12.95" customHeight="1" outlineLevel="3">
      <c r="C145" s="10" t="s">
        <v>65</v>
      </c>
      <c r="D145" s="11">
        <v>8301755075681</v>
      </c>
      <c r="E145" s="17">
        <v>499</v>
      </c>
      <c r="F145" s="13"/>
      <c r="G145" s="14">
        <f>F145*E145</f>
        <v>0</v>
      </c>
    </row>
    <row r="146" spans="2:7" ht="12.95" customHeight="1" outlineLevel="3">
      <c r="C146" s="10" t="s">
        <v>62</v>
      </c>
      <c r="D146" s="11">
        <v>8301755065088</v>
      </c>
      <c r="E146" s="17">
        <v>499</v>
      </c>
      <c r="F146" s="13"/>
      <c r="G146" s="14">
        <f>F146*E146</f>
        <v>0</v>
      </c>
    </row>
    <row r="147" spans="2:7" ht="12.95" customHeight="1" outlineLevel="3">
      <c r="C147" s="10" t="s">
        <v>56</v>
      </c>
      <c r="D147" s="11">
        <v>8301755065149</v>
      </c>
      <c r="E147" s="17">
        <v>499</v>
      </c>
      <c r="F147" s="13"/>
      <c r="G147" s="14">
        <f>F147*E147</f>
        <v>0</v>
      </c>
    </row>
    <row r="148" spans="2:7" ht="12.95" customHeight="1" outlineLevel="3">
      <c r="C148" s="10"/>
      <c r="D148" s="10"/>
      <c r="E148" s="18"/>
      <c r="F148" s="13"/>
      <c r="G148" s="14"/>
    </row>
    <row r="149" spans="2:7" ht="12.95" customHeight="1" outlineLevel="3">
      <c r="C149" s="10"/>
      <c r="D149" s="10"/>
      <c r="E149" s="18"/>
      <c r="F149" s="13"/>
      <c r="G149" s="14"/>
    </row>
    <row r="150" spans="2:7" ht="12.95" customHeight="1" outlineLevel="3">
      <c r="C150" s="10"/>
      <c r="D150" s="10"/>
      <c r="E150" s="18"/>
      <c r="F150" s="13"/>
      <c r="G150" s="14"/>
    </row>
    <row r="151" spans="2:7" ht="12.95" customHeight="1" outlineLevel="3">
      <c r="C151" s="10"/>
      <c r="D151" s="10"/>
      <c r="E151" s="18"/>
      <c r="F151" s="13"/>
      <c r="G151" s="14"/>
    </row>
    <row r="152" spans="2:7" ht="12.95" customHeight="1" outlineLevel="3">
      <c r="C152" s="10"/>
      <c r="D152" s="10"/>
      <c r="E152" s="18"/>
      <c r="F152" s="13"/>
      <c r="G152" s="14"/>
    </row>
    <row r="153" spans="2:7" ht="12.95" customHeight="1" outlineLevel="3">
      <c r="C153" s="10"/>
      <c r="D153" s="10"/>
      <c r="E153" s="18"/>
      <c r="F153" s="13"/>
      <c r="G153" s="14"/>
    </row>
    <row r="154" spans="2:7" ht="12.95" customHeight="1" outlineLevel="3">
      <c r="C154" s="10"/>
      <c r="D154" s="10"/>
      <c r="E154" s="18"/>
      <c r="F154" s="13"/>
      <c r="G154" s="14"/>
    </row>
    <row r="155" spans="2:7" ht="12.95" customHeight="1" outlineLevel="3">
      <c r="B155" s="36" t="str">
        <f>HYPERLINK("http://galantphoto.ru/pictures_for_form/Mioocchi/MIOOCCHI-7476.jpg","увеличить")</f>
        <v>увеличить</v>
      </c>
      <c r="C155" s="10"/>
      <c r="D155" s="10"/>
      <c r="E155" s="18"/>
      <c r="F155" s="13"/>
      <c r="G155" s="14"/>
    </row>
    <row r="156" spans="2:7" ht="11.1" customHeight="1" outlineLevel="3">
      <c r="B156" s="29" t="s">
        <v>66</v>
      </c>
      <c r="C156" s="29"/>
      <c r="D156" s="8"/>
      <c r="E156" s="34" t="str">
        <f>HYPERLINK("http://www.galantholding.ru/catalog/308/146624/","www.galantholding.ru")</f>
        <v>www.galantholding.ru</v>
      </c>
      <c r="F156" s="30"/>
      <c r="G156" s="30"/>
    </row>
    <row r="157" spans="2:7" ht="11.1" customHeight="1" outlineLevel="3">
      <c r="B157" s="31" t="s">
        <v>61</v>
      </c>
      <c r="C157" s="31"/>
      <c r="D157" s="31"/>
      <c r="E157" s="31"/>
      <c r="F157" s="9"/>
      <c r="G157" s="9"/>
    </row>
    <row r="158" spans="2:7" ht="12.95" customHeight="1" outlineLevel="3">
      <c r="C158" s="10" t="s">
        <v>67</v>
      </c>
      <c r="D158" s="11">
        <v>8301755075582</v>
      </c>
      <c r="E158" s="17">
        <v>483.4</v>
      </c>
      <c r="F158" s="13"/>
      <c r="G158" s="14">
        <f>F158*E158</f>
        <v>0</v>
      </c>
    </row>
    <row r="159" spans="2:7" ht="12.95" customHeight="1" outlineLevel="3">
      <c r="C159" s="10" t="s">
        <v>64</v>
      </c>
      <c r="D159" s="11">
        <v>8301755075599</v>
      </c>
      <c r="E159" s="17">
        <v>483.4</v>
      </c>
      <c r="F159" s="13"/>
      <c r="G159" s="14">
        <f>F159*E159</f>
        <v>0</v>
      </c>
    </row>
    <row r="160" spans="2:7" ht="12.95" customHeight="1" outlineLevel="3">
      <c r="C160" s="10" t="s">
        <v>65</v>
      </c>
      <c r="D160" s="11">
        <v>8301755075605</v>
      </c>
      <c r="E160" s="17">
        <v>483.4</v>
      </c>
      <c r="F160" s="13"/>
      <c r="G160" s="14">
        <f>F160*E160</f>
        <v>0</v>
      </c>
    </row>
    <row r="161" spans="2:7" ht="12.95" customHeight="1" outlineLevel="3">
      <c r="C161" s="10" t="s">
        <v>68</v>
      </c>
      <c r="D161" s="11">
        <v>8301755075575</v>
      </c>
      <c r="E161" s="17">
        <v>483.4</v>
      </c>
      <c r="F161" s="13"/>
      <c r="G161" s="14">
        <f>F161*E161</f>
        <v>0</v>
      </c>
    </row>
    <row r="162" spans="2:7" ht="12.95" customHeight="1" outlineLevel="3">
      <c r="C162" s="10" t="s">
        <v>62</v>
      </c>
      <c r="D162" s="11">
        <v>8301755064883</v>
      </c>
      <c r="E162" s="17">
        <v>483.4</v>
      </c>
      <c r="F162" s="13"/>
      <c r="G162" s="14">
        <f>F162*E162</f>
        <v>0</v>
      </c>
    </row>
    <row r="163" spans="2:7" ht="12.95" customHeight="1" outlineLevel="3">
      <c r="C163" s="10" t="s">
        <v>29</v>
      </c>
      <c r="D163" s="11">
        <v>8301755064906</v>
      </c>
      <c r="E163" s="17">
        <v>483.4</v>
      </c>
      <c r="F163" s="13"/>
      <c r="G163" s="14">
        <f>F163*E163</f>
        <v>0</v>
      </c>
    </row>
    <row r="164" spans="2:7" ht="12.95" customHeight="1" outlineLevel="3">
      <c r="C164" s="10" t="s">
        <v>30</v>
      </c>
      <c r="D164" s="11">
        <v>8301755064920</v>
      </c>
      <c r="E164" s="17">
        <v>483.4</v>
      </c>
      <c r="F164" s="13"/>
      <c r="G164" s="14">
        <f>F164*E164</f>
        <v>0</v>
      </c>
    </row>
    <row r="165" spans="2:7" ht="12.95" customHeight="1" outlineLevel="3">
      <c r="C165" s="10" t="s">
        <v>56</v>
      </c>
      <c r="D165" s="11">
        <v>8301755064944</v>
      </c>
      <c r="E165" s="17">
        <v>483.4</v>
      </c>
      <c r="F165" s="13"/>
      <c r="G165" s="14">
        <f>F165*E165</f>
        <v>0</v>
      </c>
    </row>
    <row r="166" spans="2:7" ht="12.95" customHeight="1" outlineLevel="3">
      <c r="C166" s="10" t="s">
        <v>69</v>
      </c>
      <c r="D166" s="11">
        <v>8301755064913</v>
      </c>
      <c r="E166" s="17">
        <v>483.4</v>
      </c>
      <c r="F166" s="13"/>
      <c r="G166" s="14">
        <f>F166*E166</f>
        <v>0</v>
      </c>
    </row>
    <row r="167" spans="2:7" ht="12.95" customHeight="1" outlineLevel="3">
      <c r="C167" s="10" t="s">
        <v>70</v>
      </c>
      <c r="D167" s="11">
        <v>8301755064937</v>
      </c>
      <c r="E167" s="17">
        <v>483.4</v>
      </c>
      <c r="F167" s="13"/>
      <c r="G167" s="14">
        <f>F167*E167</f>
        <v>0</v>
      </c>
    </row>
    <row r="168" spans="2:7" ht="12.95" customHeight="1" outlineLevel="3">
      <c r="C168" s="10" t="s">
        <v>71</v>
      </c>
      <c r="D168" s="11">
        <v>8301755064951</v>
      </c>
      <c r="E168" s="17">
        <v>483.4</v>
      </c>
      <c r="F168" s="13"/>
      <c r="G168" s="14">
        <f>F168*E168</f>
        <v>0</v>
      </c>
    </row>
    <row r="169" spans="2:7" ht="12.95" customHeight="1" outlineLevel="3">
      <c r="B169" s="36" t="str">
        <f>HYPERLINK("http://galantphoto.ru/pictures_for_form/Mioocchi/MIOOCCHI-7474.jpg","увеличить")</f>
        <v>увеличить</v>
      </c>
      <c r="C169" s="10"/>
      <c r="D169" s="10"/>
      <c r="E169" s="18"/>
      <c r="F169" s="13"/>
      <c r="G169" s="14"/>
    </row>
    <row r="170" spans="2:7" ht="11.1" customHeight="1" outlineLevel="2">
      <c r="B170" s="7" t="s">
        <v>72</v>
      </c>
      <c r="C170" s="7"/>
      <c r="D170" s="7"/>
      <c r="E170" s="7"/>
      <c r="F170" s="7"/>
      <c r="G170" s="7"/>
    </row>
    <row r="171" spans="2:7" ht="11.1" customHeight="1" outlineLevel="3">
      <c r="B171" s="29" t="s">
        <v>73</v>
      </c>
      <c r="C171" s="29"/>
      <c r="D171" s="8"/>
      <c r="E171" s="34" t="str">
        <f>HYPERLINK("http://www.galantholding.ru/catalog/292/112486/","www.galantholding.ru")</f>
        <v>www.galantholding.ru</v>
      </c>
      <c r="F171" s="30"/>
      <c r="G171" s="30"/>
    </row>
    <row r="172" spans="2:7" ht="11.1" customHeight="1" outlineLevel="3">
      <c r="B172" s="31" t="s">
        <v>74</v>
      </c>
      <c r="C172" s="31"/>
      <c r="D172" s="31"/>
      <c r="E172" s="31"/>
      <c r="F172" s="9"/>
      <c r="G172" s="9"/>
    </row>
    <row r="173" spans="2:7" ht="12.95" customHeight="1" outlineLevel="3">
      <c r="C173" s="10" t="s">
        <v>75</v>
      </c>
      <c r="D173" s="11">
        <v>8301755019838</v>
      </c>
      <c r="E173" s="17">
        <v>878.1</v>
      </c>
      <c r="F173" s="13"/>
      <c r="G173" s="14">
        <f>F173*E173</f>
        <v>0</v>
      </c>
    </row>
    <row r="174" spans="2:7" ht="12.95" customHeight="1" outlineLevel="3">
      <c r="C174" s="10" t="s">
        <v>76</v>
      </c>
      <c r="D174" s="11">
        <v>8301755019845</v>
      </c>
      <c r="E174" s="17">
        <v>878.1</v>
      </c>
      <c r="F174" s="13"/>
      <c r="G174" s="14">
        <f>F174*E174</f>
        <v>0</v>
      </c>
    </row>
    <row r="175" spans="2:7" ht="12.95" customHeight="1" outlineLevel="3">
      <c r="C175" s="10" t="s">
        <v>77</v>
      </c>
      <c r="D175" s="11">
        <v>8301755019746</v>
      </c>
      <c r="E175" s="17">
        <v>878.1</v>
      </c>
      <c r="F175" s="13"/>
      <c r="G175" s="14">
        <f>F175*E175</f>
        <v>0</v>
      </c>
    </row>
    <row r="176" spans="2:7" ht="12.95" customHeight="1" outlineLevel="3">
      <c r="C176" s="10" t="s">
        <v>78</v>
      </c>
      <c r="D176" s="11">
        <v>8301755019852</v>
      </c>
      <c r="E176" s="17">
        <v>878.1</v>
      </c>
      <c r="F176" s="13"/>
      <c r="G176" s="14">
        <f>F176*E176</f>
        <v>0</v>
      </c>
    </row>
    <row r="177" spans="2:7" ht="12.95" customHeight="1" outlineLevel="3">
      <c r="C177" s="10" t="s">
        <v>79</v>
      </c>
      <c r="D177" s="11">
        <v>8301755019760</v>
      </c>
      <c r="E177" s="17">
        <v>878.1</v>
      </c>
      <c r="F177" s="13"/>
      <c r="G177" s="14">
        <f>F177*E177</f>
        <v>0</v>
      </c>
    </row>
    <row r="178" spans="2:7" ht="12.95" customHeight="1" outlineLevel="3">
      <c r="C178" s="10" t="s">
        <v>80</v>
      </c>
      <c r="D178" s="11">
        <v>8301755019869</v>
      </c>
      <c r="E178" s="17">
        <v>878.1</v>
      </c>
      <c r="F178" s="13"/>
      <c r="G178" s="14">
        <f>F178*E178</f>
        <v>0</v>
      </c>
    </row>
    <row r="179" spans="2:7" ht="12.95" customHeight="1" outlineLevel="3">
      <c r="C179" s="10" t="s">
        <v>81</v>
      </c>
      <c r="D179" s="11">
        <v>8301755019777</v>
      </c>
      <c r="E179" s="17">
        <v>878.1</v>
      </c>
      <c r="F179" s="13"/>
      <c r="G179" s="14">
        <f>F179*E179</f>
        <v>0</v>
      </c>
    </row>
    <row r="180" spans="2:7" ht="12.95" customHeight="1" outlineLevel="3">
      <c r="C180" s="10" t="s">
        <v>82</v>
      </c>
      <c r="D180" s="11">
        <v>8301755019876</v>
      </c>
      <c r="E180" s="17">
        <v>878.1</v>
      </c>
      <c r="F180" s="13"/>
      <c r="G180" s="14">
        <f>F180*E180</f>
        <v>0</v>
      </c>
    </row>
    <row r="181" spans="2:7" ht="12.95" customHeight="1" outlineLevel="3">
      <c r="C181" s="10" t="s">
        <v>83</v>
      </c>
      <c r="D181" s="11">
        <v>8301755019784</v>
      </c>
      <c r="E181" s="17">
        <v>878.1</v>
      </c>
      <c r="F181" s="13"/>
      <c r="G181" s="14">
        <f>F181*E181</f>
        <v>0</v>
      </c>
    </row>
    <row r="182" spans="2:7" ht="12.95" customHeight="1" outlineLevel="3">
      <c r="C182" s="10" t="s">
        <v>84</v>
      </c>
      <c r="D182" s="11">
        <v>8301755019883</v>
      </c>
      <c r="E182" s="17">
        <v>878.1</v>
      </c>
      <c r="F182" s="13"/>
      <c r="G182" s="14">
        <f>F182*E182</f>
        <v>0</v>
      </c>
    </row>
    <row r="183" spans="2:7" ht="12.95" customHeight="1" outlineLevel="3">
      <c r="C183" s="10"/>
      <c r="D183" s="10"/>
      <c r="E183" s="18"/>
      <c r="F183" s="13"/>
      <c r="G183" s="14"/>
    </row>
    <row r="184" spans="2:7" ht="12.95" customHeight="1" outlineLevel="3">
      <c r="B184" s="36" t="str">
        <f>HYPERLINK("http://galantphoto.ru/pictures_for_form/Mioocchi/MIOOCCHI-6343.jpg","увеличить")</f>
        <v>увеличить</v>
      </c>
      <c r="C184" s="10"/>
      <c r="D184" s="10"/>
      <c r="E184" s="18"/>
      <c r="F184" s="13"/>
      <c r="G184" s="14"/>
    </row>
    <row r="185" spans="2:7" ht="11.1" customHeight="1" outlineLevel="3">
      <c r="B185" s="29" t="s">
        <v>85</v>
      </c>
      <c r="C185" s="29"/>
      <c r="D185" s="8"/>
      <c r="E185" s="34" t="str">
        <f>HYPERLINK("http://www.galantholding.ru/catalog/292/112487/","www.galantholding.ru")</f>
        <v>www.galantholding.ru</v>
      </c>
      <c r="F185" s="30"/>
      <c r="G185" s="30"/>
    </row>
    <row r="186" spans="2:7" ht="11.1" customHeight="1" outlineLevel="3">
      <c r="B186" s="31" t="s">
        <v>74</v>
      </c>
      <c r="C186" s="31"/>
      <c r="D186" s="31"/>
      <c r="E186" s="31"/>
      <c r="F186" s="9"/>
      <c r="G186" s="9"/>
    </row>
    <row r="187" spans="2:7" ht="12.95" customHeight="1" outlineLevel="3">
      <c r="C187" s="10" t="s">
        <v>86</v>
      </c>
      <c r="D187" s="11">
        <v>8301755020438</v>
      </c>
      <c r="E187" s="17">
        <v>892.5</v>
      </c>
      <c r="F187" s="13"/>
      <c r="G187" s="14">
        <f>F187*E187</f>
        <v>0</v>
      </c>
    </row>
    <row r="188" spans="2:7" ht="12.95" customHeight="1" outlineLevel="3">
      <c r="C188" s="10" t="s">
        <v>87</v>
      </c>
      <c r="D188" s="11">
        <v>8301755020445</v>
      </c>
      <c r="E188" s="17">
        <v>892.5</v>
      </c>
      <c r="F188" s="13"/>
      <c r="G188" s="14">
        <f>F188*E188</f>
        <v>0</v>
      </c>
    </row>
    <row r="189" spans="2:7" ht="12.95" customHeight="1" outlineLevel="3">
      <c r="C189" s="10" t="s">
        <v>88</v>
      </c>
      <c r="D189" s="11">
        <v>8301755020346</v>
      </c>
      <c r="E189" s="17">
        <v>892.5</v>
      </c>
      <c r="F189" s="13"/>
      <c r="G189" s="14">
        <f>F189*E189</f>
        <v>0</v>
      </c>
    </row>
    <row r="190" spans="2:7" ht="12.95" customHeight="1" outlineLevel="3">
      <c r="C190" s="10" t="s">
        <v>89</v>
      </c>
      <c r="D190" s="11">
        <v>8301755020452</v>
      </c>
      <c r="E190" s="17">
        <v>892.5</v>
      </c>
      <c r="F190" s="13"/>
      <c r="G190" s="14">
        <f>F190*E190</f>
        <v>0</v>
      </c>
    </row>
    <row r="191" spans="2:7" ht="12.95" customHeight="1" outlineLevel="3">
      <c r="C191" s="10" t="s">
        <v>90</v>
      </c>
      <c r="D191" s="11">
        <v>8301755020353</v>
      </c>
      <c r="E191" s="17">
        <v>892.5</v>
      </c>
      <c r="F191" s="13"/>
      <c r="G191" s="14">
        <f>F191*E191</f>
        <v>0</v>
      </c>
    </row>
    <row r="192" spans="2:7" ht="12.95" customHeight="1" outlineLevel="3">
      <c r="C192" s="10" t="s">
        <v>91</v>
      </c>
      <c r="D192" s="11">
        <v>8301755020360</v>
      </c>
      <c r="E192" s="17">
        <v>892.5</v>
      </c>
      <c r="F192" s="13"/>
      <c r="G192" s="14">
        <f>F192*E192</f>
        <v>0</v>
      </c>
    </row>
    <row r="193" spans="2:7" ht="12.95" customHeight="1" outlineLevel="3">
      <c r="C193" s="10" t="s">
        <v>92</v>
      </c>
      <c r="D193" s="11">
        <v>8301755020469</v>
      </c>
      <c r="E193" s="17">
        <v>892.5</v>
      </c>
      <c r="F193" s="13"/>
      <c r="G193" s="14">
        <f>F193*E193</f>
        <v>0</v>
      </c>
    </row>
    <row r="194" spans="2:7" ht="12.95" customHeight="1" outlineLevel="3">
      <c r="C194" s="10" t="s">
        <v>93</v>
      </c>
      <c r="D194" s="11">
        <v>8301755020476</v>
      </c>
      <c r="E194" s="17">
        <v>892.5</v>
      </c>
      <c r="F194" s="13"/>
      <c r="G194" s="14">
        <f>F194*E194</f>
        <v>0</v>
      </c>
    </row>
    <row r="195" spans="2:7" ht="12.95" customHeight="1" outlineLevel="3">
      <c r="C195" s="10" t="s">
        <v>94</v>
      </c>
      <c r="D195" s="11">
        <v>8301755020483</v>
      </c>
      <c r="E195" s="17">
        <v>892.5</v>
      </c>
      <c r="F195" s="13"/>
      <c r="G195" s="14">
        <f>F195*E195</f>
        <v>0</v>
      </c>
    </row>
    <row r="196" spans="2:7" ht="12.95" customHeight="1" outlineLevel="3">
      <c r="C196" s="10"/>
      <c r="D196" s="10"/>
      <c r="E196" s="18"/>
      <c r="F196" s="13"/>
      <c r="G196" s="14"/>
    </row>
    <row r="197" spans="2:7" ht="12.95" customHeight="1" outlineLevel="3">
      <c r="C197" s="10"/>
      <c r="D197" s="10"/>
      <c r="E197" s="18"/>
      <c r="F197" s="13"/>
      <c r="G197" s="14"/>
    </row>
    <row r="198" spans="2:7" ht="12.95" customHeight="1" outlineLevel="3">
      <c r="B198" s="36" t="str">
        <f>HYPERLINK("http://galantphoto.ru/pictures_for_form/Mioocchi/MIOOCCHI-6345.jpg","увеличить")</f>
        <v>увеличить</v>
      </c>
      <c r="C198" s="10"/>
      <c r="D198" s="10"/>
      <c r="E198" s="18"/>
      <c r="F198" s="13"/>
      <c r="G198" s="14"/>
    </row>
    <row r="199" spans="2:7" ht="11.1" customHeight="1" outlineLevel="3">
      <c r="B199" s="29" t="s">
        <v>95</v>
      </c>
      <c r="C199" s="29"/>
      <c r="D199" s="8"/>
      <c r="E199" s="34" t="str">
        <f>HYPERLINK("http://www.galantholding.ru/catalog/303/128935/","www.galantholding.ru")</f>
        <v>www.galantholding.ru</v>
      </c>
      <c r="F199" s="30"/>
      <c r="G199" s="30"/>
    </row>
    <row r="200" spans="2:7" ht="11.1" customHeight="1" outlineLevel="3">
      <c r="B200" s="31" t="s">
        <v>96</v>
      </c>
      <c r="C200" s="31"/>
      <c r="D200" s="31"/>
      <c r="E200" s="31"/>
      <c r="F200" s="9"/>
      <c r="G200" s="9"/>
    </row>
    <row r="201" spans="2:7" ht="12.95" customHeight="1" outlineLevel="3">
      <c r="C201" s="10" t="s">
        <v>97</v>
      </c>
      <c r="D201" s="11">
        <v>8301755020605</v>
      </c>
      <c r="E201" s="17">
        <v>434.5</v>
      </c>
      <c r="F201" s="13"/>
      <c r="G201" s="14">
        <f>F201*E201</f>
        <v>0</v>
      </c>
    </row>
    <row r="202" spans="2:7" ht="12.95" customHeight="1" outlineLevel="3">
      <c r="C202" s="10" t="s">
        <v>98</v>
      </c>
      <c r="D202" s="11">
        <v>8301755020612</v>
      </c>
      <c r="E202" s="17">
        <v>434.5</v>
      </c>
      <c r="F202" s="13"/>
      <c r="G202" s="14">
        <f>F202*E202</f>
        <v>0</v>
      </c>
    </row>
    <row r="203" spans="2:7" ht="12.95" customHeight="1" outlineLevel="3">
      <c r="C203" s="10" t="s">
        <v>99</v>
      </c>
      <c r="D203" s="11">
        <v>8301755020629</v>
      </c>
      <c r="E203" s="17">
        <v>434.5</v>
      </c>
      <c r="F203" s="13"/>
      <c r="G203" s="14">
        <f>F203*E203</f>
        <v>0</v>
      </c>
    </row>
    <row r="204" spans="2:7" ht="12.95" customHeight="1" outlineLevel="3">
      <c r="C204" s="10" t="s">
        <v>100</v>
      </c>
      <c r="D204" s="11">
        <v>8301755020636</v>
      </c>
      <c r="E204" s="17">
        <v>434.5</v>
      </c>
      <c r="F204" s="13"/>
      <c r="G204" s="14">
        <f>F204*E204</f>
        <v>0</v>
      </c>
    </row>
    <row r="205" spans="2:7" ht="12.95" customHeight="1" outlineLevel="3">
      <c r="C205" s="10" t="s">
        <v>101</v>
      </c>
      <c r="D205" s="11">
        <v>8301755020650</v>
      </c>
      <c r="E205" s="17">
        <v>434.5</v>
      </c>
      <c r="F205" s="13"/>
      <c r="G205" s="14">
        <f>F205*E205</f>
        <v>0</v>
      </c>
    </row>
    <row r="206" spans="2:7" ht="12.95" customHeight="1" outlineLevel="3">
      <c r="C206" s="10" t="s">
        <v>102</v>
      </c>
      <c r="D206" s="11">
        <v>8301755020667</v>
      </c>
      <c r="E206" s="17">
        <v>434.5</v>
      </c>
      <c r="F206" s="13"/>
      <c r="G206" s="14">
        <f>F206*E206</f>
        <v>0</v>
      </c>
    </row>
    <row r="207" spans="2:7" ht="12.95" customHeight="1" outlineLevel="3">
      <c r="C207" s="10" t="s">
        <v>103</v>
      </c>
      <c r="D207" s="11">
        <v>8301755020674</v>
      </c>
      <c r="E207" s="17">
        <v>434.5</v>
      </c>
      <c r="F207" s="13"/>
      <c r="G207" s="14">
        <f>F207*E207</f>
        <v>0</v>
      </c>
    </row>
    <row r="208" spans="2:7" ht="12.95" customHeight="1" outlineLevel="3">
      <c r="C208" s="10" t="s">
        <v>104</v>
      </c>
      <c r="D208" s="11">
        <v>8301755020681</v>
      </c>
      <c r="E208" s="17">
        <v>434.5</v>
      </c>
      <c r="F208" s="13"/>
      <c r="G208" s="14">
        <f>F208*E208</f>
        <v>0</v>
      </c>
    </row>
    <row r="209" spans="2:7" ht="12.95" customHeight="1" outlineLevel="3">
      <c r="C209" s="10"/>
      <c r="D209" s="10"/>
      <c r="E209" s="18"/>
      <c r="F209" s="13"/>
      <c r="G209" s="14"/>
    </row>
    <row r="210" spans="2:7" ht="12.95" customHeight="1" outlineLevel="3">
      <c r="C210" s="10"/>
      <c r="D210" s="10"/>
      <c r="E210" s="18"/>
      <c r="F210" s="13"/>
      <c r="G210" s="14"/>
    </row>
    <row r="211" spans="2:7" ht="12.95" customHeight="1" outlineLevel="3">
      <c r="C211" s="10"/>
      <c r="D211" s="10"/>
      <c r="E211" s="18"/>
      <c r="F211" s="13"/>
      <c r="G211" s="14"/>
    </row>
    <row r="212" spans="2:7" ht="12.95" customHeight="1" outlineLevel="3">
      <c r="B212" s="36" t="str">
        <f>HYPERLINK("http://galantphoto.ru/pictures_for_form/Mioocchi/MIOOCCHI-6443.jpg","увеличить")</f>
        <v>увеличить</v>
      </c>
      <c r="C212" s="10"/>
      <c r="D212" s="10"/>
      <c r="E212" s="18"/>
      <c r="F212" s="13"/>
      <c r="G212" s="14"/>
    </row>
    <row r="213" spans="2:7" ht="11.1" customHeight="1" outlineLevel="3">
      <c r="B213" s="29" t="s">
        <v>105</v>
      </c>
      <c r="C213" s="29"/>
      <c r="D213" s="8"/>
      <c r="E213" s="34" t="str">
        <f>HYPERLINK("http://www.galantholding.ru/catalog/303/112491/","www.galantholding.ru")</f>
        <v>www.galantholding.ru</v>
      </c>
      <c r="F213" s="30"/>
      <c r="G213" s="30"/>
    </row>
    <row r="214" spans="2:7" ht="11.1" customHeight="1" outlineLevel="3">
      <c r="B214" s="31" t="s">
        <v>106</v>
      </c>
      <c r="C214" s="31"/>
      <c r="D214" s="31"/>
      <c r="E214" s="31"/>
      <c r="F214" s="9"/>
      <c r="G214" s="9"/>
    </row>
    <row r="215" spans="2:7" ht="12.95" customHeight="1" outlineLevel="3">
      <c r="C215" s="10" t="s">
        <v>97</v>
      </c>
      <c r="D215" s="11">
        <v>8301755020803</v>
      </c>
      <c r="E215" s="17">
        <v>423.7</v>
      </c>
      <c r="F215" s="13"/>
      <c r="G215" s="14">
        <f>F215*E215</f>
        <v>0</v>
      </c>
    </row>
    <row r="216" spans="2:7" ht="12.95" customHeight="1" outlineLevel="3">
      <c r="C216" s="10" t="s">
        <v>98</v>
      </c>
      <c r="D216" s="11">
        <v>8301755020810</v>
      </c>
      <c r="E216" s="17">
        <v>423.7</v>
      </c>
      <c r="F216" s="13"/>
      <c r="G216" s="14">
        <f>F216*E216</f>
        <v>0</v>
      </c>
    </row>
    <row r="217" spans="2:7" ht="12.95" customHeight="1" outlineLevel="3">
      <c r="C217" s="10" t="s">
        <v>99</v>
      </c>
      <c r="D217" s="11">
        <v>8301755020827</v>
      </c>
      <c r="E217" s="17">
        <v>423.7</v>
      </c>
      <c r="F217" s="13"/>
      <c r="G217" s="14">
        <f>F217*E217</f>
        <v>0</v>
      </c>
    </row>
    <row r="218" spans="2:7" ht="12.95" customHeight="1" outlineLevel="3">
      <c r="C218" s="10" t="s">
        <v>100</v>
      </c>
      <c r="D218" s="11">
        <v>8301755020834</v>
      </c>
      <c r="E218" s="17">
        <v>423.7</v>
      </c>
      <c r="F218" s="13"/>
      <c r="G218" s="14">
        <f>F218*E218</f>
        <v>0</v>
      </c>
    </row>
    <row r="219" spans="2:7" ht="12.95" customHeight="1" outlineLevel="3">
      <c r="C219" s="10" t="s">
        <v>107</v>
      </c>
      <c r="D219" s="11">
        <v>8301755020841</v>
      </c>
      <c r="E219" s="17">
        <v>423.7</v>
      </c>
      <c r="F219" s="13"/>
      <c r="G219" s="14">
        <f>F219*E219</f>
        <v>0</v>
      </c>
    </row>
    <row r="220" spans="2:7" ht="12.95" customHeight="1" outlineLevel="3">
      <c r="C220" s="10" t="s">
        <v>101</v>
      </c>
      <c r="D220" s="11">
        <v>8301755020858</v>
      </c>
      <c r="E220" s="17">
        <v>423.7</v>
      </c>
      <c r="F220" s="13"/>
      <c r="G220" s="14">
        <f>F220*E220</f>
        <v>0</v>
      </c>
    </row>
    <row r="221" spans="2:7" ht="12.95" customHeight="1" outlineLevel="3">
      <c r="C221" s="10" t="s">
        <v>102</v>
      </c>
      <c r="D221" s="11">
        <v>8301755020865</v>
      </c>
      <c r="E221" s="17">
        <v>423.7</v>
      </c>
      <c r="F221" s="13"/>
      <c r="G221" s="14">
        <f>F221*E221</f>
        <v>0</v>
      </c>
    </row>
    <row r="222" spans="2:7" ht="12.95" customHeight="1" outlineLevel="3">
      <c r="C222" s="10" t="s">
        <v>103</v>
      </c>
      <c r="D222" s="11">
        <v>8301755020872</v>
      </c>
      <c r="E222" s="17">
        <v>423.7</v>
      </c>
      <c r="F222" s="13"/>
      <c r="G222" s="14">
        <f>F222*E222</f>
        <v>0</v>
      </c>
    </row>
    <row r="223" spans="2:7" ht="12.95" customHeight="1" outlineLevel="3">
      <c r="C223" s="10" t="s">
        <v>104</v>
      </c>
      <c r="D223" s="11">
        <v>8301755020889</v>
      </c>
      <c r="E223" s="17">
        <v>423.7</v>
      </c>
      <c r="F223" s="13"/>
      <c r="G223" s="14">
        <f>F223*E223</f>
        <v>0</v>
      </c>
    </row>
    <row r="224" spans="2:7" ht="12.95" customHeight="1" outlineLevel="3">
      <c r="C224" s="10"/>
      <c r="D224" s="10"/>
      <c r="E224" s="18"/>
      <c r="F224" s="13"/>
      <c r="G224" s="14"/>
    </row>
    <row r="225" spans="2:7" ht="12.95" customHeight="1" outlineLevel="3">
      <c r="C225" s="10"/>
      <c r="D225" s="10"/>
      <c r="E225" s="18"/>
      <c r="F225" s="13"/>
      <c r="G225" s="14"/>
    </row>
    <row r="226" spans="2:7" ht="12.95" customHeight="1" outlineLevel="3">
      <c r="B226" s="36" t="str">
        <f>HYPERLINK("http://galantphoto.ru/pictures_for_form/Mioocchi/MIOOCCHI-6444.jpg","увеличить")</f>
        <v>увеличить</v>
      </c>
      <c r="C226" s="10"/>
      <c r="D226" s="10"/>
      <c r="E226" s="18"/>
      <c r="F226" s="13"/>
      <c r="G226" s="14"/>
    </row>
    <row r="227" spans="2:7" ht="11.1" customHeight="1" outlineLevel="3">
      <c r="B227" s="29" t="s">
        <v>108</v>
      </c>
      <c r="C227" s="29"/>
      <c r="D227" s="8"/>
      <c r="E227" s="34" t="str">
        <f>HYPERLINK("http://www.galantholding.ru/catalog/304/112493/","www.galantholding.ru")</f>
        <v>www.galantholding.ru</v>
      </c>
      <c r="F227" s="30"/>
      <c r="G227" s="30"/>
    </row>
    <row r="228" spans="2:7" ht="11.1" customHeight="1" outlineLevel="3">
      <c r="B228" s="31" t="s">
        <v>106</v>
      </c>
      <c r="C228" s="31"/>
      <c r="D228" s="31"/>
      <c r="E228" s="31"/>
      <c r="F228" s="9"/>
      <c r="G228" s="9"/>
    </row>
    <row r="229" spans="2:7" ht="12.95" customHeight="1" outlineLevel="3">
      <c r="C229" s="10" t="s">
        <v>23</v>
      </c>
      <c r="D229" s="11">
        <v>8301755036309</v>
      </c>
      <c r="E229" s="17">
        <v>424.2</v>
      </c>
      <c r="F229" s="13"/>
      <c r="G229" s="14">
        <f>F229*E229</f>
        <v>0</v>
      </c>
    </row>
    <row r="230" spans="2:7" ht="12.95" customHeight="1" outlineLevel="3">
      <c r="C230" s="10" t="s">
        <v>14</v>
      </c>
      <c r="D230" s="11">
        <v>8301755036323</v>
      </c>
      <c r="E230" s="17">
        <v>424.2</v>
      </c>
      <c r="F230" s="13"/>
      <c r="G230" s="14">
        <f>F230*E230</f>
        <v>0</v>
      </c>
    </row>
    <row r="231" spans="2:7" ht="12.95" customHeight="1" outlineLevel="3">
      <c r="C231" s="10" t="s">
        <v>24</v>
      </c>
      <c r="D231" s="11">
        <v>8301755036347</v>
      </c>
      <c r="E231" s="17">
        <v>424.2</v>
      </c>
      <c r="F231" s="13"/>
      <c r="G231" s="14">
        <f>F231*E231</f>
        <v>0</v>
      </c>
    </row>
    <row r="232" spans="2:7" ht="12.95" customHeight="1" outlineLevel="3">
      <c r="C232" s="10" t="s">
        <v>25</v>
      </c>
      <c r="D232" s="11">
        <v>8301755036361</v>
      </c>
      <c r="E232" s="17">
        <v>424.2</v>
      </c>
      <c r="F232" s="13"/>
      <c r="G232" s="14">
        <f>F232*E232</f>
        <v>0</v>
      </c>
    </row>
    <row r="233" spans="2:7" ht="12.95" customHeight="1" outlineLevel="3">
      <c r="C233" s="10" t="s">
        <v>30</v>
      </c>
      <c r="D233" s="11">
        <v>8301755036316</v>
      </c>
      <c r="E233" s="17">
        <v>424.2</v>
      </c>
      <c r="F233" s="13"/>
      <c r="G233" s="14">
        <f>F233*E233</f>
        <v>0</v>
      </c>
    </row>
    <row r="234" spans="2:7" ht="12.95" customHeight="1" outlineLevel="3">
      <c r="C234" s="10"/>
      <c r="D234" s="10"/>
      <c r="E234" s="18"/>
      <c r="F234" s="13"/>
      <c r="G234" s="14"/>
    </row>
    <row r="235" spans="2:7" ht="12.95" customHeight="1" outlineLevel="3">
      <c r="C235" s="10"/>
      <c r="D235" s="10"/>
      <c r="E235" s="18"/>
      <c r="F235" s="13"/>
      <c r="G235" s="14"/>
    </row>
    <row r="236" spans="2:7" ht="12.95" customHeight="1" outlineLevel="3">
      <c r="C236" s="10"/>
      <c r="D236" s="10"/>
      <c r="E236" s="18"/>
      <c r="F236" s="13"/>
      <c r="G236" s="14"/>
    </row>
    <row r="237" spans="2:7" ht="12.95" customHeight="1" outlineLevel="3">
      <c r="C237" s="10"/>
      <c r="D237" s="10"/>
      <c r="E237" s="18"/>
      <c r="F237" s="13"/>
      <c r="G237" s="14"/>
    </row>
    <row r="238" spans="2:7" ht="12.95" customHeight="1" outlineLevel="3">
      <c r="C238" s="10"/>
      <c r="D238" s="10"/>
      <c r="E238" s="18"/>
      <c r="F238" s="13"/>
      <c r="G238" s="14"/>
    </row>
    <row r="239" spans="2:7" ht="12.95" customHeight="1" outlineLevel="3">
      <c r="C239" s="10"/>
      <c r="D239" s="10"/>
      <c r="E239" s="18"/>
      <c r="F239" s="13"/>
      <c r="G239" s="14"/>
    </row>
    <row r="240" spans="2:7" ht="12.95" customHeight="1" outlineLevel="3">
      <c r="B240" s="36" t="str">
        <f>HYPERLINK("http://galantphoto.ru/pictures_for_form/Mioocchi/MIOOCCHI-6446.jpg","увеличить")</f>
        <v>увеличить</v>
      </c>
      <c r="C240" s="10"/>
      <c r="D240" s="10"/>
      <c r="E240" s="18"/>
      <c r="F240" s="13"/>
      <c r="G240" s="14"/>
    </row>
    <row r="241" spans="2:7" ht="11.1" customHeight="1" outlineLevel="3">
      <c r="B241" s="29" t="s">
        <v>109</v>
      </c>
      <c r="C241" s="29"/>
      <c r="D241" s="8"/>
      <c r="E241" s="34" t="str">
        <f>HYPERLINK("http://www.galantholding.ru/catalog/307/112499/","www.galantholding.ru")</f>
        <v>www.galantholding.ru</v>
      </c>
      <c r="F241" s="30"/>
      <c r="G241" s="30"/>
    </row>
    <row r="242" spans="2:7" ht="11.1" customHeight="1" outlineLevel="3">
      <c r="B242" s="31" t="s">
        <v>106</v>
      </c>
      <c r="C242" s="31"/>
      <c r="D242" s="31"/>
      <c r="E242" s="31"/>
      <c r="F242" s="9"/>
      <c r="G242" s="9"/>
    </row>
    <row r="243" spans="2:7" ht="12.95" customHeight="1" outlineLevel="3">
      <c r="C243" s="10" t="s">
        <v>97</v>
      </c>
      <c r="D243" s="11">
        <v>8301755067136</v>
      </c>
      <c r="E243" s="17">
        <v>488.8</v>
      </c>
      <c r="F243" s="13"/>
      <c r="G243" s="14">
        <f>F243*E243</f>
        <v>0</v>
      </c>
    </row>
    <row r="244" spans="2:7" ht="12.95" customHeight="1" outlineLevel="3">
      <c r="C244" s="10" t="s">
        <v>98</v>
      </c>
      <c r="D244" s="11">
        <v>8301755021008</v>
      </c>
      <c r="E244" s="17">
        <v>488.8</v>
      </c>
      <c r="F244" s="13"/>
      <c r="G244" s="14">
        <f>F244*E244</f>
        <v>0</v>
      </c>
    </row>
    <row r="245" spans="2:7" ht="12.95" customHeight="1" outlineLevel="3">
      <c r="C245" s="10" t="s">
        <v>99</v>
      </c>
      <c r="D245" s="11">
        <v>8301755021015</v>
      </c>
      <c r="E245" s="17">
        <v>488.8</v>
      </c>
      <c r="F245" s="13"/>
      <c r="G245" s="14">
        <f>F245*E245</f>
        <v>0</v>
      </c>
    </row>
    <row r="246" spans="2:7" ht="12.95" customHeight="1" outlineLevel="3">
      <c r="C246" s="10" t="s">
        <v>100</v>
      </c>
      <c r="D246" s="11">
        <v>8301755021022</v>
      </c>
      <c r="E246" s="17">
        <v>488.8</v>
      </c>
      <c r="F246" s="13"/>
      <c r="G246" s="14">
        <f>F246*E246</f>
        <v>0</v>
      </c>
    </row>
    <row r="247" spans="2:7" ht="12.95" customHeight="1" outlineLevel="3">
      <c r="C247" s="10" t="s">
        <v>107</v>
      </c>
      <c r="D247" s="11">
        <v>8301755021039</v>
      </c>
      <c r="E247" s="17">
        <v>488.8</v>
      </c>
      <c r="F247" s="13"/>
      <c r="G247" s="14">
        <f>F247*E247</f>
        <v>0</v>
      </c>
    </row>
    <row r="248" spans="2:7" ht="12.95" customHeight="1" outlineLevel="3">
      <c r="C248" s="10" t="s">
        <v>110</v>
      </c>
      <c r="D248" s="11">
        <v>8301755021046</v>
      </c>
      <c r="E248" s="17">
        <v>488.8</v>
      </c>
      <c r="F248" s="13"/>
      <c r="G248" s="14">
        <f>F248*E248</f>
        <v>0</v>
      </c>
    </row>
    <row r="249" spans="2:7" ht="12.95" customHeight="1" outlineLevel="3">
      <c r="C249" s="10" t="s">
        <v>101</v>
      </c>
      <c r="D249" s="11">
        <v>8301755067143</v>
      </c>
      <c r="E249" s="17">
        <v>488.8</v>
      </c>
      <c r="F249" s="13"/>
      <c r="G249" s="14">
        <f>F249*E249</f>
        <v>0</v>
      </c>
    </row>
    <row r="250" spans="2:7" ht="12.95" customHeight="1" outlineLevel="3">
      <c r="C250" s="10" t="s">
        <v>102</v>
      </c>
      <c r="D250" s="11">
        <v>8301755021053</v>
      </c>
      <c r="E250" s="17">
        <v>488.8</v>
      </c>
      <c r="F250" s="13"/>
      <c r="G250" s="14">
        <f>F250*E250</f>
        <v>0</v>
      </c>
    </row>
    <row r="251" spans="2:7" ht="12.95" customHeight="1" outlineLevel="3">
      <c r="C251" s="10" t="s">
        <v>103</v>
      </c>
      <c r="D251" s="11">
        <v>8301755021060</v>
      </c>
      <c r="E251" s="17">
        <v>488.8</v>
      </c>
      <c r="F251" s="13"/>
      <c r="G251" s="14">
        <f>F251*E251</f>
        <v>0</v>
      </c>
    </row>
    <row r="252" spans="2:7" ht="12.95" customHeight="1" outlineLevel="3">
      <c r="C252" s="10" t="s">
        <v>104</v>
      </c>
      <c r="D252" s="11">
        <v>8301755021077</v>
      </c>
      <c r="E252" s="17">
        <v>488.8</v>
      </c>
      <c r="F252" s="13"/>
      <c r="G252" s="14">
        <f>F252*E252</f>
        <v>0</v>
      </c>
    </row>
    <row r="253" spans="2:7" ht="12.95" customHeight="1" outlineLevel="3">
      <c r="C253" s="10" t="s">
        <v>111</v>
      </c>
      <c r="D253" s="11">
        <v>8301755021084</v>
      </c>
      <c r="E253" s="17">
        <v>488.8</v>
      </c>
      <c r="F253" s="13"/>
      <c r="G253" s="14">
        <f>F253*E253</f>
        <v>0</v>
      </c>
    </row>
    <row r="254" spans="2:7" ht="12.95" customHeight="1" outlineLevel="3">
      <c r="B254" s="36" t="str">
        <f>HYPERLINK("http://galantphoto.ru/pictures_for_form/Mioocchi/MIOOCCHI-6445.jpg","увеличить")</f>
        <v>увеличить</v>
      </c>
      <c r="C254" s="10" t="s">
        <v>112</v>
      </c>
      <c r="D254" s="11">
        <v>8301755021091</v>
      </c>
      <c r="E254" s="17">
        <v>488.8</v>
      </c>
      <c r="F254" s="13"/>
      <c r="G254" s="14">
        <f>F254*E254</f>
        <v>0</v>
      </c>
    </row>
    <row r="255" spans="2:7" ht="11.1" customHeight="1" outlineLevel="2">
      <c r="B255" s="7" t="s">
        <v>113</v>
      </c>
      <c r="C255" s="7"/>
      <c r="D255" s="7"/>
      <c r="E255" s="7"/>
      <c r="F255" s="7"/>
      <c r="G255" s="7"/>
    </row>
    <row r="256" spans="2:7" ht="11.1" customHeight="1" outlineLevel="3">
      <c r="B256" s="29" t="s">
        <v>114</v>
      </c>
      <c r="C256" s="29"/>
      <c r="D256" s="8"/>
      <c r="E256" s="34" t="str">
        <f>HYPERLINK("http://www.galantholding.ru/catalog/290/146172/","www.galantholding.ru")</f>
        <v>www.galantholding.ru</v>
      </c>
      <c r="F256" s="30"/>
      <c r="G256" s="30"/>
    </row>
    <row r="257" spans="2:7" ht="11.1" customHeight="1" outlineLevel="3">
      <c r="B257" s="31" t="s">
        <v>115</v>
      </c>
      <c r="C257" s="31"/>
      <c r="D257" s="31"/>
      <c r="E257" s="31"/>
      <c r="F257" s="9"/>
      <c r="G257" s="9"/>
    </row>
    <row r="258" spans="2:7" ht="12.95" customHeight="1" outlineLevel="3">
      <c r="C258" s="10" t="s">
        <v>75</v>
      </c>
      <c r="D258" s="11">
        <v>8301755062247</v>
      </c>
      <c r="E258" s="17">
        <v>709.5</v>
      </c>
      <c r="F258" s="13"/>
      <c r="G258" s="14">
        <f>F258*E258</f>
        <v>0</v>
      </c>
    </row>
    <row r="259" spans="2:7" ht="12.95" customHeight="1" outlineLevel="3">
      <c r="C259" s="10" t="s">
        <v>79</v>
      </c>
      <c r="D259" s="11">
        <v>8301755062117</v>
      </c>
      <c r="E259" s="17">
        <v>709.5</v>
      </c>
      <c r="F259" s="13"/>
      <c r="G259" s="14">
        <f>F259*E259</f>
        <v>0</v>
      </c>
    </row>
    <row r="260" spans="2:7" ht="12.95" customHeight="1" outlineLevel="3">
      <c r="C260" s="10" t="s">
        <v>80</v>
      </c>
      <c r="D260" s="11">
        <v>8301755062193</v>
      </c>
      <c r="E260" s="17">
        <v>709.5</v>
      </c>
      <c r="F260" s="13"/>
      <c r="G260" s="14">
        <f>F260*E260</f>
        <v>0</v>
      </c>
    </row>
    <row r="261" spans="2:7" ht="12.95" customHeight="1" outlineLevel="3">
      <c r="C261" s="10" t="s">
        <v>81</v>
      </c>
      <c r="D261" s="11">
        <v>8301755062124</v>
      </c>
      <c r="E261" s="17">
        <v>709.5</v>
      </c>
      <c r="F261" s="13"/>
      <c r="G261" s="14">
        <f>F261*E261</f>
        <v>0</v>
      </c>
    </row>
    <row r="262" spans="2:7" ht="12.95" customHeight="1" outlineLevel="3">
      <c r="C262" s="10" t="s">
        <v>82</v>
      </c>
      <c r="D262" s="11">
        <v>8301755062209</v>
      </c>
      <c r="E262" s="17">
        <v>709.5</v>
      </c>
      <c r="F262" s="13"/>
      <c r="G262" s="14">
        <f>F262*E262</f>
        <v>0</v>
      </c>
    </row>
    <row r="263" spans="2:7" ht="12.95" customHeight="1" outlineLevel="3">
      <c r="C263" s="10" t="s">
        <v>83</v>
      </c>
      <c r="D263" s="11">
        <v>8301755062131</v>
      </c>
      <c r="E263" s="17">
        <v>709.5</v>
      </c>
      <c r="F263" s="13"/>
      <c r="G263" s="14">
        <f>F263*E263</f>
        <v>0</v>
      </c>
    </row>
    <row r="264" spans="2:7" ht="12.95" customHeight="1" outlineLevel="3">
      <c r="C264" s="10" t="s">
        <v>84</v>
      </c>
      <c r="D264" s="11">
        <v>8301755062216</v>
      </c>
      <c r="E264" s="17">
        <v>709.5</v>
      </c>
      <c r="F264" s="13"/>
      <c r="G264" s="14">
        <f>F264*E264</f>
        <v>0</v>
      </c>
    </row>
    <row r="265" spans="2:7" ht="12.95" customHeight="1" outlineLevel="3">
      <c r="C265" s="10"/>
      <c r="D265" s="10"/>
      <c r="E265" s="18"/>
      <c r="F265" s="13"/>
      <c r="G265" s="14"/>
    </row>
    <row r="266" spans="2:7" ht="12.95" customHeight="1" outlineLevel="3">
      <c r="C266" s="10"/>
      <c r="D266" s="10"/>
      <c r="E266" s="18"/>
      <c r="F266" s="13"/>
      <c r="G266" s="14"/>
    </row>
    <row r="267" spans="2:7" ht="12.95" customHeight="1" outlineLevel="3">
      <c r="C267" s="10"/>
      <c r="D267" s="10"/>
      <c r="E267" s="18"/>
      <c r="F267" s="13"/>
      <c r="G267" s="14"/>
    </row>
    <row r="268" spans="2:7" ht="12.95" customHeight="1" outlineLevel="3">
      <c r="C268" s="10"/>
      <c r="D268" s="10"/>
      <c r="E268" s="18"/>
      <c r="F268" s="13"/>
      <c r="G268" s="14"/>
    </row>
    <row r="269" spans="2:7" ht="12.95" customHeight="1" outlineLevel="3">
      <c r="B269" s="36" t="str">
        <f>HYPERLINK("http://galantphoto.ru/pictures_for_form/Mioocchi/MIOOCCHI-7373.jpg","увеличить")</f>
        <v>увеличить</v>
      </c>
      <c r="C269" s="10"/>
      <c r="D269" s="10"/>
      <c r="E269" s="18"/>
      <c r="F269" s="13"/>
      <c r="G269" s="14"/>
    </row>
    <row r="270" spans="2:7" ht="11.1" customHeight="1" outlineLevel="3">
      <c r="B270" s="29" t="s">
        <v>116</v>
      </c>
      <c r="C270" s="29"/>
      <c r="D270" s="8"/>
      <c r="E270" s="34" t="str">
        <f>HYPERLINK("http://www.galantholding.ru/catalog/292/145168/","www.galantholding.ru")</f>
        <v>www.galantholding.ru</v>
      </c>
      <c r="F270" s="30"/>
      <c r="G270" s="30"/>
    </row>
    <row r="271" spans="2:7" ht="11.1" customHeight="1" outlineLevel="3">
      <c r="B271" s="31" t="s">
        <v>117</v>
      </c>
      <c r="C271" s="31"/>
      <c r="D271" s="31"/>
      <c r="E271" s="31"/>
      <c r="F271" s="9"/>
      <c r="G271" s="9"/>
    </row>
    <row r="272" spans="2:7" ht="12.95" customHeight="1" outlineLevel="3">
      <c r="C272" s="10" t="s">
        <v>118</v>
      </c>
      <c r="D272" s="11">
        <v>8301755088353</v>
      </c>
      <c r="E272" s="17">
        <v>803.8</v>
      </c>
      <c r="F272" s="13"/>
      <c r="G272" s="14">
        <f>F272*E272</f>
        <v>0</v>
      </c>
    </row>
    <row r="273" spans="2:7" ht="12.95" customHeight="1" outlineLevel="3">
      <c r="C273" s="10" t="s">
        <v>119</v>
      </c>
      <c r="D273" s="11">
        <v>8301755088261</v>
      </c>
      <c r="E273" s="17">
        <v>803.8</v>
      </c>
      <c r="F273" s="13"/>
      <c r="G273" s="14">
        <f>F273*E273</f>
        <v>0</v>
      </c>
    </row>
    <row r="274" spans="2:7" ht="12.95" customHeight="1" outlineLevel="3">
      <c r="C274" s="10" t="s">
        <v>120</v>
      </c>
      <c r="D274" s="11">
        <v>8301755061677</v>
      </c>
      <c r="E274" s="17">
        <v>803.8</v>
      </c>
      <c r="F274" s="13"/>
      <c r="G274" s="14">
        <f>F274*E274</f>
        <v>0</v>
      </c>
    </row>
    <row r="275" spans="2:7" ht="12.95" customHeight="1" outlineLevel="3">
      <c r="C275" s="10" t="s">
        <v>121</v>
      </c>
      <c r="D275" s="11">
        <v>8301755088292</v>
      </c>
      <c r="E275" s="17">
        <v>803.8</v>
      </c>
      <c r="F275" s="13"/>
      <c r="G275" s="14">
        <f>F275*E275</f>
        <v>0</v>
      </c>
    </row>
    <row r="276" spans="2:7" ht="12.95" customHeight="1" outlineLevel="3">
      <c r="C276" s="10" t="s">
        <v>76</v>
      </c>
      <c r="D276" s="11">
        <v>8301755061752</v>
      </c>
      <c r="E276" s="17">
        <v>803.8</v>
      </c>
      <c r="F276" s="13"/>
      <c r="G276" s="14">
        <f>F276*E276</f>
        <v>0</v>
      </c>
    </row>
    <row r="277" spans="2:7" ht="12.95" customHeight="1" outlineLevel="3">
      <c r="C277" s="10" t="s">
        <v>122</v>
      </c>
      <c r="D277" s="11">
        <v>8301755088322</v>
      </c>
      <c r="E277" s="17">
        <v>803.8</v>
      </c>
      <c r="F277" s="13"/>
      <c r="G277" s="14">
        <f>F277*E277</f>
        <v>0</v>
      </c>
    </row>
    <row r="278" spans="2:7" ht="12.95" customHeight="1" outlineLevel="3">
      <c r="C278" s="10" t="s">
        <v>77</v>
      </c>
      <c r="D278" s="11">
        <v>8301755061691</v>
      </c>
      <c r="E278" s="17">
        <v>803.8</v>
      </c>
      <c r="F278" s="13"/>
      <c r="G278" s="14">
        <f>F278*E278</f>
        <v>0</v>
      </c>
    </row>
    <row r="279" spans="2:7" ht="12.95" customHeight="1" outlineLevel="3">
      <c r="C279" s="10" t="s">
        <v>78</v>
      </c>
      <c r="D279" s="11">
        <v>8301755061769</v>
      </c>
      <c r="E279" s="17">
        <v>803.8</v>
      </c>
      <c r="F279" s="13"/>
      <c r="G279" s="14">
        <f>F279*E279</f>
        <v>0</v>
      </c>
    </row>
    <row r="280" spans="2:7" ht="12.95" customHeight="1" outlineLevel="3">
      <c r="C280" s="10" t="s">
        <v>123</v>
      </c>
      <c r="D280" s="11">
        <v>8301755061707</v>
      </c>
      <c r="E280" s="17">
        <v>803.8</v>
      </c>
      <c r="F280" s="13"/>
      <c r="G280" s="14">
        <f>F280*E280</f>
        <v>0</v>
      </c>
    </row>
    <row r="281" spans="2:7" ht="12.95" customHeight="1" outlineLevel="3">
      <c r="C281" s="10" t="s">
        <v>124</v>
      </c>
      <c r="D281" s="11">
        <v>8301755088360</v>
      </c>
      <c r="E281" s="17">
        <v>803.8</v>
      </c>
      <c r="F281" s="13"/>
      <c r="G281" s="14">
        <f>F281*E281</f>
        <v>0</v>
      </c>
    </row>
    <row r="282" spans="2:7" ht="12.95" customHeight="1" outlineLevel="3">
      <c r="C282" s="10" t="s">
        <v>125</v>
      </c>
      <c r="D282" s="11">
        <v>8301755088278</v>
      </c>
      <c r="E282" s="17">
        <v>803.8</v>
      </c>
      <c r="F282" s="13"/>
      <c r="G282" s="14">
        <f>F282*E282</f>
        <v>0</v>
      </c>
    </row>
    <row r="283" spans="2:7" ht="12.95" customHeight="1" outlineLevel="3">
      <c r="B283" s="36" t="str">
        <f>HYPERLINK("http://galantphoto.ru/pictures_for_form/Mioocchi/MIOOCCHI-7371.jpg","увеличить")</f>
        <v>увеличить</v>
      </c>
      <c r="C283" s="10" t="s">
        <v>126</v>
      </c>
      <c r="D283" s="11">
        <v>8301755072154</v>
      </c>
      <c r="E283" s="17">
        <v>803.8</v>
      </c>
      <c r="F283" s="13"/>
      <c r="G283" s="14">
        <f>F283*E283</f>
        <v>0</v>
      </c>
    </row>
    <row r="284" spans="2:7" ht="12.95" customHeight="1" outlineLevel="3">
      <c r="C284" s="10" t="s">
        <v>127</v>
      </c>
      <c r="D284" s="11">
        <v>8301755072192</v>
      </c>
      <c r="E284" s="17">
        <v>803.8</v>
      </c>
      <c r="F284" s="13"/>
      <c r="G284" s="14">
        <f>F284*E284</f>
        <v>0</v>
      </c>
    </row>
    <row r="285" spans="2:7" ht="12.95" customHeight="1" outlineLevel="3">
      <c r="C285" s="10" t="s">
        <v>128</v>
      </c>
      <c r="D285" s="11">
        <v>8301755088308</v>
      </c>
      <c r="E285" s="17">
        <v>803.8</v>
      </c>
      <c r="F285" s="13"/>
      <c r="G285" s="14">
        <f>F285*E285</f>
        <v>0</v>
      </c>
    </row>
    <row r="286" spans="2:7" ht="12.95" customHeight="1" outlineLevel="3">
      <c r="C286" s="10" t="s">
        <v>129</v>
      </c>
      <c r="D286" s="11">
        <v>8301755072161</v>
      </c>
      <c r="E286" s="17">
        <v>803.8</v>
      </c>
      <c r="F286" s="13"/>
      <c r="G286" s="14">
        <f>F286*E286</f>
        <v>0</v>
      </c>
    </row>
    <row r="287" spans="2:7" ht="12.95" customHeight="1" outlineLevel="3">
      <c r="C287" s="10" t="s">
        <v>130</v>
      </c>
      <c r="D287" s="11">
        <v>8301755072208</v>
      </c>
      <c r="E287" s="17">
        <v>803.8</v>
      </c>
      <c r="F287" s="13"/>
      <c r="G287" s="14">
        <f>F287*E287</f>
        <v>0</v>
      </c>
    </row>
    <row r="288" spans="2:7" ht="12.95" customHeight="1" outlineLevel="3">
      <c r="C288" s="10" t="s">
        <v>131</v>
      </c>
      <c r="D288" s="11">
        <v>8301755088339</v>
      </c>
      <c r="E288" s="17">
        <v>803.8</v>
      </c>
      <c r="F288" s="13"/>
      <c r="G288" s="14">
        <f>F288*E288</f>
        <v>0</v>
      </c>
    </row>
    <row r="289" spans="3:7" ht="12.95" customHeight="1" outlineLevel="3">
      <c r="C289" s="10" t="s">
        <v>132</v>
      </c>
      <c r="D289" s="11">
        <v>8301755072215</v>
      </c>
      <c r="E289" s="17">
        <v>803.8</v>
      </c>
      <c r="F289" s="13"/>
      <c r="G289" s="14">
        <f>F289*E289</f>
        <v>0</v>
      </c>
    </row>
    <row r="290" spans="3:7" ht="12.95" customHeight="1" outlineLevel="3">
      <c r="C290" s="10" t="s">
        <v>133</v>
      </c>
      <c r="D290" s="11">
        <v>8301755072185</v>
      </c>
      <c r="E290" s="17">
        <v>803.8</v>
      </c>
      <c r="F290" s="13"/>
      <c r="G290" s="14">
        <f>F290*E290</f>
        <v>0</v>
      </c>
    </row>
    <row r="291" spans="3:7" ht="12.95" customHeight="1" outlineLevel="3">
      <c r="C291" s="10" t="s">
        <v>134</v>
      </c>
      <c r="D291" s="11">
        <v>8301755072239</v>
      </c>
      <c r="E291" s="17">
        <v>803.8</v>
      </c>
      <c r="F291" s="13"/>
      <c r="G291" s="14">
        <f>F291*E291</f>
        <v>0</v>
      </c>
    </row>
    <row r="292" spans="3:7" ht="12.95" customHeight="1" outlineLevel="3">
      <c r="C292" s="10" t="s">
        <v>135</v>
      </c>
      <c r="D292" s="11">
        <v>8301755072284</v>
      </c>
      <c r="E292" s="17">
        <v>803.8</v>
      </c>
      <c r="F292" s="13"/>
      <c r="G292" s="14">
        <f>F292*E292</f>
        <v>0</v>
      </c>
    </row>
    <row r="293" spans="3:7" ht="12.95" customHeight="1" outlineLevel="3">
      <c r="C293" s="10" t="s">
        <v>136</v>
      </c>
      <c r="D293" s="11">
        <v>8301755072246</v>
      </c>
      <c r="E293" s="17">
        <v>803.8</v>
      </c>
      <c r="F293" s="13"/>
      <c r="G293" s="14">
        <f>F293*E293</f>
        <v>0</v>
      </c>
    </row>
    <row r="294" spans="3:7" ht="12.95" customHeight="1" outlineLevel="3">
      <c r="C294" s="10" t="s">
        <v>137</v>
      </c>
      <c r="D294" s="11">
        <v>8301755072291</v>
      </c>
      <c r="E294" s="17">
        <v>803.8</v>
      </c>
      <c r="F294" s="13"/>
      <c r="G294" s="14">
        <f>F294*E294</f>
        <v>0</v>
      </c>
    </row>
    <row r="295" spans="3:7" ht="12.95" customHeight="1" outlineLevel="3">
      <c r="C295" s="10" t="s">
        <v>138</v>
      </c>
      <c r="D295" s="11">
        <v>8301755072253</v>
      </c>
      <c r="E295" s="17">
        <v>803.8</v>
      </c>
      <c r="F295" s="13"/>
      <c r="G295" s="14">
        <f>F295*E295</f>
        <v>0</v>
      </c>
    </row>
    <row r="296" spans="3:7" ht="12.95" customHeight="1" outlineLevel="3">
      <c r="C296" s="10" t="s">
        <v>139</v>
      </c>
      <c r="D296" s="11">
        <v>8301755072307</v>
      </c>
      <c r="E296" s="17">
        <v>803.8</v>
      </c>
      <c r="F296" s="13"/>
      <c r="G296" s="14">
        <f>F296*E296</f>
        <v>0</v>
      </c>
    </row>
    <row r="297" spans="3:7" ht="12.95" customHeight="1" outlineLevel="3">
      <c r="C297" s="10" t="s">
        <v>140</v>
      </c>
      <c r="D297" s="11">
        <v>8301755075728</v>
      </c>
      <c r="E297" s="17">
        <v>803.8</v>
      </c>
      <c r="F297" s="13"/>
      <c r="G297" s="14">
        <f>F297*E297</f>
        <v>0</v>
      </c>
    </row>
    <row r="298" spans="3:7" ht="12.95" customHeight="1" outlineLevel="3">
      <c r="C298" s="10" t="s">
        <v>141</v>
      </c>
      <c r="D298" s="11">
        <v>8301755088285</v>
      </c>
      <c r="E298" s="17">
        <v>803.8</v>
      </c>
      <c r="F298" s="13"/>
      <c r="G298" s="14">
        <f>F298*E298</f>
        <v>0</v>
      </c>
    </row>
    <row r="299" spans="3:7" ht="12.95" customHeight="1" outlineLevel="3">
      <c r="C299" s="10" t="s">
        <v>79</v>
      </c>
      <c r="D299" s="11">
        <v>8301755061622</v>
      </c>
      <c r="E299" s="17">
        <v>803.8</v>
      </c>
      <c r="F299" s="13"/>
      <c r="G299" s="14">
        <f>F299*E299</f>
        <v>0</v>
      </c>
    </row>
    <row r="300" spans="3:7" ht="12.95" customHeight="1" outlineLevel="3">
      <c r="C300" s="10" t="s">
        <v>80</v>
      </c>
      <c r="D300" s="11">
        <v>8301755061714</v>
      </c>
      <c r="E300" s="17">
        <v>803.8</v>
      </c>
      <c r="F300" s="13"/>
      <c r="G300" s="14">
        <f>F300*E300</f>
        <v>0</v>
      </c>
    </row>
    <row r="301" spans="3:7" ht="12.95" customHeight="1" outlineLevel="3">
      <c r="C301" s="10" t="s">
        <v>81</v>
      </c>
      <c r="D301" s="11">
        <v>8301755061639</v>
      </c>
      <c r="E301" s="17">
        <v>803.8</v>
      </c>
      <c r="F301" s="13"/>
      <c r="G301" s="14">
        <f>F301*E301</f>
        <v>0</v>
      </c>
    </row>
    <row r="302" spans="3:7" ht="12.95" customHeight="1" outlineLevel="3">
      <c r="C302" s="10" t="s">
        <v>82</v>
      </c>
      <c r="D302" s="11">
        <v>8301755061721</v>
      </c>
      <c r="E302" s="17">
        <v>803.8</v>
      </c>
      <c r="F302" s="13"/>
      <c r="G302" s="14">
        <f>F302*E302</f>
        <v>0</v>
      </c>
    </row>
    <row r="303" spans="3:7" ht="12.95" customHeight="1" outlineLevel="3">
      <c r="C303" s="10" t="s">
        <v>83</v>
      </c>
      <c r="D303" s="11">
        <v>8301755061646</v>
      </c>
      <c r="E303" s="17">
        <v>803.8</v>
      </c>
      <c r="F303" s="13"/>
      <c r="G303" s="14">
        <f>F303*E303</f>
        <v>0</v>
      </c>
    </row>
    <row r="304" spans="3:7" ht="12.95" customHeight="1" outlineLevel="3">
      <c r="C304" s="10" t="s">
        <v>84</v>
      </c>
      <c r="D304" s="11">
        <v>8301755061738</v>
      </c>
      <c r="E304" s="17">
        <v>803.8</v>
      </c>
      <c r="F304" s="13"/>
      <c r="G304" s="14">
        <f>F304*E304</f>
        <v>0</v>
      </c>
    </row>
    <row r="305" spans="2:7" ht="12.95" customHeight="1" outlineLevel="3">
      <c r="C305" s="10" t="s">
        <v>142</v>
      </c>
      <c r="D305" s="11">
        <v>8301755061653</v>
      </c>
      <c r="E305" s="17">
        <v>803.8</v>
      </c>
      <c r="F305" s="13"/>
      <c r="G305" s="14">
        <f>F305*E305</f>
        <v>0</v>
      </c>
    </row>
    <row r="306" spans="2:7" ht="11.1" customHeight="1" outlineLevel="3">
      <c r="B306" s="29" t="s">
        <v>143</v>
      </c>
      <c r="C306" s="29"/>
      <c r="D306" s="8"/>
      <c r="E306" s="34" t="str">
        <f>HYPERLINK("http://www.galantholding.ru/catalog/288/146173/","www.galantholding.ru")</f>
        <v>www.galantholding.ru</v>
      </c>
      <c r="F306" s="30"/>
      <c r="G306" s="30"/>
    </row>
    <row r="307" spans="2:7" ht="11.1" customHeight="1" outlineLevel="3">
      <c r="B307" s="31" t="s">
        <v>117</v>
      </c>
      <c r="C307" s="31"/>
      <c r="D307" s="31"/>
      <c r="E307" s="31"/>
      <c r="F307" s="9"/>
      <c r="G307" s="9"/>
    </row>
    <row r="308" spans="2:7" ht="12.95" customHeight="1" outlineLevel="3">
      <c r="C308" s="10" t="s">
        <v>120</v>
      </c>
      <c r="D308" s="11">
        <v>8301755061851</v>
      </c>
      <c r="E308" s="17">
        <v>808.7</v>
      </c>
      <c r="F308" s="13"/>
      <c r="G308" s="14">
        <f>F308*E308</f>
        <v>0</v>
      </c>
    </row>
    <row r="309" spans="2:7" ht="12.95" customHeight="1" outlineLevel="3">
      <c r="C309" s="10" t="s">
        <v>75</v>
      </c>
      <c r="D309" s="11">
        <v>8301755061936</v>
      </c>
      <c r="E309" s="17">
        <v>808.7</v>
      </c>
      <c r="F309" s="13"/>
      <c r="G309" s="14">
        <f>F309*E309</f>
        <v>0</v>
      </c>
    </row>
    <row r="310" spans="2:7" ht="12.95" customHeight="1" outlineLevel="3">
      <c r="C310" s="10" t="s">
        <v>144</v>
      </c>
      <c r="D310" s="11">
        <v>8301755062018</v>
      </c>
      <c r="E310" s="17">
        <v>808.7</v>
      </c>
      <c r="F310" s="13"/>
      <c r="G310" s="14">
        <f>F310*E310</f>
        <v>0</v>
      </c>
    </row>
    <row r="311" spans="2:7" ht="12.95" customHeight="1" outlineLevel="3">
      <c r="C311" s="10" t="s">
        <v>145</v>
      </c>
      <c r="D311" s="11">
        <v>8301755061868</v>
      </c>
      <c r="E311" s="17">
        <v>808.7</v>
      </c>
      <c r="F311" s="13"/>
      <c r="G311" s="14">
        <f>F311*E311</f>
        <v>0</v>
      </c>
    </row>
    <row r="312" spans="2:7" ht="12.95" customHeight="1" outlineLevel="3">
      <c r="C312" s="10" t="s">
        <v>76</v>
      </c>
      <c r="D312" s="11">
        <v>8301755061943</v>
      </c>
      <c r="E312" s="17">
        <v>808.7</v>
      </c>
      <c r="F312" s="13"/>
      <c r="G312" s="14">
        <f>F312*E312</f>
        <v>0</v>
      </c>
    </row>
    <row r="313" spans="2:7" ht="12.95" customHeight="1" outlineLevel="3">
      <c r="C313" s="10" t="s">
        <v>146</v>
      </c>
      <c r="D313" s="11">
        <v>8301755062025</v>
      </c>
      <c r="E313" s="17">
        <v>808.7</v>
      </c>
      <c r="F313" s="13"/>
      <c r="G313" s="14">
        <f>F313*E313</f>
        <v>0</v>
      </c>
    </row>
    <row r="314" spans="2:7" ht="12.95" customHeight="1" outlineLevel="3">
      <c r="C314" s="10" t="s">
        <v>77</v>
      </c>
      <c r="D314" s="11">
        <v>8301755061875</v>
      </c>
      <c r="E314" s="17">
        <v>808.7</v>
      </c>
      <c r="F314" s="13"/>
      <c r="G314" s="14">
        <f>F314*E314</f>
        <v>0</v>
      </c>
    </row>
    <row r="315" spans="2:7" ht="12.95" customHeight="1" outlineLevel="3">
      <c r="C315" s="10" t="s">
        <v>78</v>
      </c>
      <c r="D315" s="11">
        <v>8301755061950</v>
      </c>
      <c r="E315" s="17">
        <v>808.7</v>
      </c>
      <c r="F315" s="13"/>
      <c r="G315" s="14">
        <f>F315*E315</f>
        <v>0</v>
      </c>
    </row>
    <row r="316" spans="2:7" ht="12.95" customHeight="1" outlineLevel="3">
      <c r="C316" s="10" t="s">
        <v>147</v>
      </c>
      <c r="D316" s="11">
        <v>8301755062032</v>
      </c>
      <c r="E316" s="17">
        <v>808.7</v>
      </c>
      <c r="F316" s="13"/>
      <c r="G316" s="14">
        <f>F316*E316</f>
        <v>0</v>
      </c>
    </row>
    <row r="317" spans="2:7" ht="12.95" customHeight="1" outlineLevel="3">
      <c r="C317" s="10" t="s">
        <v>123</v>
      </c>
      <c r="D317" s="11">
        <v>8301755061882</v>
      </c>
      <c r="E317" s="17">
        <v>808.7</v>
      </c>
      <c r="F317" s="13"/>
      <c r="G317" s="14">
        <f>F317*E317</f>
        <v>0</v>
      </c>
    </row>
    <row r="318" spans="2:7" ht="12.95" customHeight="1" outlineLevel="3">
      <c r="C318" s="10" t="s">
        <v>148</v>
      </c>
      <c r="D318" s="11">
        <v>8301755061967</v>
      </c>
      <c r="E318" s="17">
        <v>808.7</v>
      </c>
      <c r="F318" s="13"/>
      <c r="G318" s="14">
        <f>F318*E318</f>
        <v>0</v>
      </c>
    </row>
    <row r="319" spans="2:7" ht="12.95" customHeight="1" outlineLevel="3">
      <c r="B319" s="36" t="str">
        <f>HYPERLINK("http://galantphoto.ru/pictures_for_form/Mioocchi/MIOOCCHI-7372.jpg","увеличить")</f>
        <v>увеличить</v>
      </c>
      <c r="C319" s="10" t="s">
        <v>149</v>
      </c>
      <c r="D319" s="11">
        <v>8301755062049</v>
      </c>
      <c r="E319" s="17">
        <v>808.7</v>
      </c>
      <c r="F319" s="13"/>
      <c r="G319" s="14">
        <f>F319*E319</f>
        <v>0</v>
      </c>
    </row>
    <row r="320" spans="2:7" ht="12.95" customHeight="1" outlineLevel="3">
      <c r="C320" s="10" t="s">
        <v>126</v>
      </c>
      <c r="D320" s="11">
        <v>8301755072314</v>
      </c>
      <c r="E320" s="17">
        <v>808.7</v>
      </c>
      <c r="F320" s="13"/>
      <c r="G320" s="14">
        <f>F320*E320</f>
        <v>0</v>
      </c>
    </row>
    <row r="321" spans="3:7" ht="12.95" customHeight="1" outlineLevel="3">
      <c r="C321" s="10" t="s">
        <v>127</v>
      </c>
      <c r="D321" s="11">
        <v>8301755072352</v>
      </c>
      <c r="E321" s="17">
        <v>808.7</v>
      </c>
      <c r="F321" s="13"/>
      <c r="G321" s="14">
        <f>F321*E321</f>
        <v>0</v>
      </c>
    </row>
    <row r="322" spans="3:7" ht="12.95" customHeight="1" outlineLevel="3">
      <c r="C322" s="10" t="s">
        <v>150</v>
      </c>
      <c r="D322" s="11">
        <v>8301755072390</v>
      </c>
      <c r="E322" s="17">
        <v>808.7</v>
      </c>
      <c r="F322" s="13"/>
      <c r="G322" s="14">
        <f>F322*E322</f>
        <v>0</v>
      </c>
    </row>
    <row r="323" spans="3:7" ht="12.95" customHeight="1" outlineLevel="3">
      <c r="C323" s="10" t="s">
        <v>129</v>
      </c>
      <c r="D323" s="11">
        <v>8301755072321</v>
      </c>
      <c r="E323" s="17">
        <v>808.7</v>
      </c>
      <c r="F323" s="13"/>
      <c r="G323" s="14">
        <f>F323*E323</f>
        <v>0</v>
      </c>
    </row>
    <row r="324" spans="3:7" ht="12.95" customHeight="1" outlineLevel="3">
      <c r="C324" s="10" t="s">
        <v>130</v>
      </c>
      <c r="D324" s="11">
        <v>8301755072369</v>
      </c>
      <c r="E324" s="17">
        <v>808.7</v>
      </c>
      <c r="F324" s="13"/>
      <c r="G324" s="14">
        <f>F324*E324</f>
        <v>0</v>
      </c>
    </row>
    <row r="325" spans="3:7" ht="12.95" customHeight="1" outlineLevel="3">
      <c r="C325" s="10" t="s">
        <v>151</v>
      </c>
      <c r="D325" s="11">
        <v>8301755072406</v>
      </c>
      <c r="E325" s="17">
        <v>808.7</v>
      </c>
      <c r="F325" s="13"/>
      <c r="G325" s="14">
        <f>F325*E325</f>
        <v>0</v>
      </c>
    </row>
    <row r="326" spans="3:7" ht="12.95" customHeight="1" outlineLevel="3">
      <c r="C326" s="10" t="s">
        <v>152</v>
      </c>
      <c r="D326" s="11">
        <v>8301755072338</v>
      </c>
      <c r="E326" s="17">
        <v>808.7</v>
      </c>
      <c r="F326" s="13"/>
      <c r="G326" s="14">
        <f>F326*E326</f>
        <v>0</v>
      </c>
    </row>
    <row r="327" spans="3:7" ht="12.95" customHeight="1" outlineLevel="3">
      <c r="C327" s="10" t="s">
        <v>132</v>
      </c>
      <c r="D327" s="11">
        <v>8301755072376</v>
      </c>
      <c r="E327" s="17">
        <v>808.7</v>
      </c>
      <c r="F327" s="13"/>
      <c r="G327" s="14">
        <f>F327*E327</f>
        <v>0</v>
      </c>
    </row>
    <row r="328" spans="3:7" ht="12.95" customHeight="1" outlineLevel="3">
      <c r="C328" s="10" t="s">
        <v>153</v>
      </c>
      <c r="D328" s="11">
        <v>8301755072413</v>
      </c>
      <c r="E328" s="17">
        <v>808.7</v>
      </c>
      <c r="F328" s="13"/>
      <c r="G328" s="14">
        <f>F328*E328</f>
        <v>0</v>
      </c>
    </row>
    <row r="329" spans="3:7" ht="12.95" customHeight="1" outlineLevel="3">
      <c r="C329" s="10" t="s">
        <v>133</v>
      </c>
      <c r="D329" s="11">
        <v>8301755072345</v>
      </c>
      <c r="E329" s="17">
        <v>808.7</v>
      </c>
      <c r="F329" s="13"/>
      <c r="G329" s="14">
        <f>F329*E329</f>
        <v>0</v>
      </c>
    </row>
    <row r="330" spans="3:7" ht="12.95" customHeight="1" outlineLevel="3">
      <c r="C330" s="10" t="s">
        <v>154</v>
      </c>
      <c r="D330" s="11">
        <v>8301755072383</v>
      </c>
      <c r="E330" s="17">
        <v>808.7</v>
      </c>
      <c r="F330" s="13"/>
      <c r="G330" s="14">
        <f>F330*E330</f>
        <v>0</v>
      </c>
    </row>
    <row r="331" spans="3:7" ht="12.95" customHeight="1" outlineLevel="3">
      <c r="C331" s="10" t="s">
        <v>155</v>
      </c>
      <c r="D331" s="11">
        <v>8301755072420</v>
      </c>
      <c r="E331" s="17">
        <v>808.7</v>
      </c>
      <c r="F331" s="13"/>
      <c r="G331" s="14">
        <f>F331*E331</f>
        <v>0</v>
      </c>
    </row>
    <row r="332" spans="3:7" ht="12.95" customHeight="1" outlineLevel="3">
      <c r="C332" s="10" t="s">
        <v>135</v>
      </c>
      <c r="D332" s="11">
        <v>8301755072475</v>
      </c>
      <c r="E332" s="17">
        <v>808.7</v>
      </c>
      <c r="F332" s="13"/>
      <c r="G332" s="14">
        <f>F332*E332</f>
        <v>0</v>
      </c>
    </row>
    <row r="333" spans="3:7" ht="12.95" customHeight="1" outlineLevel="3">
      <c r="C333" s="10" t="s">
        <v>156</v>
      </c>
      <c r="D333" s="11">
        <v>8301755072512</v>
      </c>
      <c r="E333" s="17">
        <v>808.7</v>
      </c>
      <c r="F333" s="13"/>
      <c r="G333" s="14">
        <f>F333*E333</f>
        <v>0</v>
      </c>
    </row>
    <row r="334" spans="3:7" ht="12.95" customHeight="1" outlineLevel="3">
      <c r="C334" s="10" t="s">
        <v>136</v>
      </c>
      <c r="D334" s="11">
        <v>8301755072444</v>
      </c>
      <c r="E334" s="17">
        <v>808.7</v>
      </c>
      <c r="F334" s="13"/>
      <c r="G334" s="14">
        <f>F334*E334</f>
        <v>0</v>
      </c>
    </row>
    <row r="335" spans="3:7" ht="12.95" customHeight="1" outlineLevel="3">
      <c r="C335" s="10" t="s">
        <v>137</v>
      </c>
      <c r="D335" s="11">
        <v>8301755072482</v>
      </c>
      <c r="E335" s="17">
        <v>808.7</v>
      </c>
      <c r="F335" s="13"/>
      <c r="G335" s="14">
        <f>F335*E335</f>
        <v>0</v>
      </c>
    </row>
    <row r="336" spans="3:7" ht="12.95" customHeight="1" outlineLevel="3">
      <c r="C336" s="10" t="s">
        <v>157</v>
      </c>
      <c r="D336" s="11">
        <v>8301755072529</v>
      </c>
      <c r="E336" s="17">
        <v>808.7</v>
      </c>
      <c r="F336" s="13"/>
      <c r="G336" s="14">
        <f>F336*E336</f>
        <v>0</v>
      </c>
    </row>
    <row r="337" spans="3:7" ht="12.95" customHeight="1" outlineLevel="3">
      <c r="C337" s="10" t="s">
        <v>138</v>
      </c>
      <c r="D337" s="11">
        <v>8301755072451</v>
      </c>
      <c r="E337" s="17">
        <v>808.7</v>
      </c>
      <c r="F337" s="13"/>
      <c r="G337" s="14">
        <f>F337*E337</f>
        <v>0</v>
      </c>
    </row>
    <row r="338" spans="3:7" ht="12.95" customHeight="1" outlineLevel="3">
      <c r="C338" s="10" t="s">
        <v>139</v>
      </c>
      <c r="D338" s="11">
        <v>8301755072499</v>
      </c>
      <c r="E338" s="17">
        <v>808.7</v>
      </c>
      <c r="F338" s="13"/>
      <c r="G338" s="14">
        <f>F338*E338</f>
        <v>0</v>
      </c>
    </row>
    <row r="339" spans="3:7" ht="12.95" customHeight="1" outlineLevel="3">
      <c r="C339" s="10" t="s">
        <v>158</v>
      </c>
      <c r="D339" s="11">
        <v>8301755072536</v>
      </c>
      <c r="E339" s="17">
        <v>808.7</v>
      </c>
      <c r="F339" s="13"/>
      <c r="G339" s="14">
        <f>F339*E339</f>
        <v>0</v>
      </c>
    </row>
    <row r="340" spans="3:7" ht="12.95" customHeight="1" outlineLevel="3">
      <c r="C340" s="10" t="s">
        <v>159</v>
      </c>
      <c r="D340" s="11">
        <v>8301755072468</v>
      </c>
      <c r="E340" s="17">
        <v>808.7</v>
      </c>
      <c r="F340" s="13"/>
      <c r="G340" s="14">
        <f>F340*E340</f>
        <v>0</v>
      </c>
    </row>
    <row r="341" spans="3:7" ht="12.95" customHeight="1" outlineLevel="3">
      <c r="C341" s="10" t="s">
        <v>160</v>
      </c>
      <c r="D341" s="11">
        <v>8301755072505</v>
      </c>
      <c r="E341" s="17">
        <v>808.7</v>
      </c>
      <c r="F341" s="13"/>
      <c r="G341" s="14">
        <f>F341*E341</f>
        <v>0</v>
      </c>
    </row>
    <row r="342" spans="3:7" ht="12.95" customHeight="1" outlineLevel="3">
      <c r="C342" s="10" t="s">
        <v>161</v>
      </c>
      <c r="D342" s="11">
        <v>8301755072543</v>
      </c>
      <c r="E342" s="17">
        <v>808.7</v>
      </c>
      <c r="F342" s="13"/>
      <c r="G342" s="14">
        <f>F342*E342</f>
        <v>0</v>
      </c>
    </row>
    <row r="343" spans="3:7" ht="12.95" customHeight="1" outlineLevel="3">
      <c r="C343" s="10" t="s">
        <v>79</v>
      </c>
      <c r="D343" s="11">
        <v>8301755061813</v>
      </c>
      <c r="E343" s="17">
        <v>808.7</v>
      </c>
      <c r="F343" s="13"/>
      <c r="G343" s="14">
        <f>F343*E343</f>
        <v>0</v>
      </c>
    </row>
    <row r="344" spans="3:7" ht="12.95" customHeight="1" outlineLevel="3">
      <c r="C344" s="10" t="s">
        <v>80</v>
      </c>
      <c r="D344" s="11">
        <v>8301755061899</v>
      </c>
      <c r="E344" s="17">
        <v>808.7</v>
      </c>
      <c r="F344" s="13"/>
      <c r="G344" s="14">
        <f>F344*E344</f>
        <v>0</v>
      </c>
    </row>
    <row r="345" spans="3:7" ht="12.95" customHeight="1" outlineLevel="3">
      <c r="C345" s="10" t="s">
        <v>162</v>
      </c>
      <c r="D345" s="11">
        <v>8301755061974</v>
      </c>
      <c r="E345" s="17">
        <v>808.7</v>
      </c>
      <c r="F345" s="13"/>
      <c r="G345" s="14">
        <f>F345*E345</f>
        <v>0</v>
      </c>
    </row>
    <row r="346" spans="3:7" ht="12.95" customHeight="1" outlineLevel="3">
      <c r="C346" s="10" t="s">
        <v>81</v>
      </c>
      <c r="D346" s="11">
        <v>8301755061820</v>
      </c>
      <c r="E346" s="17">
        <v>808.7</v>
      </c>
      <c r="F346" s="13"/>
      <c r="G346" s="14">
        <f>F346*E346</f>
        <v>0</v>
      </c>
    </row>
    <row r="347" spans="3:7" ht="12.95" customHeight="1" outlineLevel="3">
      <c r="C347" s="10" t="s">
        <v>82</v>
      </c>
      <c r="D347" s="11">
        <v>8301755061905</v>
      </c>
      <c r="E347" s="17">
        <v>808.7</v>
      </c>
      <c r="F347" s="13"/>
      <c r="G347" s="14">
        <f>F347*E347</f>
        <v>0</v>
      </c>
    </row>
    <row r="348" spans="3:7" ht="12.95" customHeight="1" outlineLevel="3">
      <c r="C348" s="10" t="s">
        <v>163</v>
      </c>
      <c r="D348" s="11">
        <v>8301755061981</v>
      </c>
      <c r="E348" s="17">
        <v>808.7</v>
      </c>
      <c r="F348" s="13"/>
      <c r="G348" s="14">
        <f>F348*E348</f>
        <v>0</v>
      </c>
    </row>
    <row r="349" spans="3:7" ht="12.95" customHeight="1" outlineLevel="3">
      <c r="C349" s="10" t="s">
        <v>83</v>
      </c>
      <c r="D349" s="11">
        <v>8301755061837</v>
      </c>
      <c r="E349" s="17">
        <v>808.7</v>
      </c>
      <c r="F349" s="13"/>
      <c r="G349" s="14">
        <f>F349*E349</f>
        <v>0</v>
      </c>
    </row>
    <row r="350" spans="3:7" ht="12.95" customHeight="1" outlineLevel="3">
      <c r="C350" s="10" t="s">
        <v>84</v>
      </c>
      <c r="D350" s="11">
        <v>8301755061912</v>
      </c>
      <c r="E350" s="17">
        <v>808.7</v>
      </c>
      <c r="F350" s="13"/>
      <c r="G350" s="14">
        <f>F350*E350</f>
        <v>0</v>
      </c>
    </row>
    <row r="351" spans="3:7" ht="12.95" customHeight="1" outlineLevel="3">
      <c r="C351" s="10" t="s">
        <v>164</v>
      </c>
      <c r="D351" s="11">
        <v>8301755061998</v>
      </c>
      <c r="E351" s="17">
        <v>808.7</v>
      </c>
      <c r="F351" s="13"/>
      <c r="G351" s="14">
        <f>F351*E351</f>
        <v>0</v>
      </c>
    </row>
    <row r="352" spans="3:7" ht="12.95" customHeight="1" outlineLevel="3">
      <c r="C352" s="10" t="s">
        <v>142</v>
      </c>
      <c r="D352" s="11">
        <v>8301755061844</v>
      </c>
      <c r="E352" s="17">
        <v>808.7</v>
      </c>
      <c r="F352" s="13"/>
      <c r="G352" s="14">
        <f>F352*E352</f>
        <v>0</v>
      </c>
    </row>
    <row r="353" spans="2:7" ht="12.95" customHeight="1" outlineLevel="3">
      <c r="C353" s="10" t="s">
        <v>165</v>
      </c>
      <c r="D353" s="11">
        <v>8301755061929</v>
      </c>
      <c r="E353" s="17">
        <v>808.7</v>
      </c>
      <c r="F353" s="13"/>
      <c r="G353" s="14">
        <f>F353*E353</f>
        <v>0</v>
      </c>
    </row>
    <row r="354" spans="2:7" ht="12.95" customHeight="1" outlineLevel="3">
      <c r="C354" s="10" t="s">
        <v>166</v>
      </c>
      <c r="D354" s="11">
        <v>8301755062001</v>
      </c>
      <c r="E354" s="17">
        <v>808.7</v>
      </c>
      <c r="F354" s="13"/>
      <c r="G354" s="14">
        <f>F354*E354</f>
        <v>0</v>
      </c>
    </row>
    <row r="355" spans="2:7" ht="11.1" customHeight="1" outlineLevel="3">
      <c r="B355" s="29" t="s">
        <v>167</v>
      </c>
      <c r="C355" s="29"/>
      <c r="D355" s="8"/>
      <c r="E355" s="34" t="str">
        <f>HYPERLINK("http://www.galantholding.ru/catalog/303/146174/","www.galantholding.ru")</f>
        <v>www.galantholding.ru</v>
      </c>
      <c r="F355" s="30"/>
      <c r="G355" s="30"/>
    </row>
    <row r="356" spans="2:7" ht="11.1" customHeight="1" outlineLevel="3">
      <c r="B356" s="31" t="s">
        <v>115</v>
      </c>
      <c r="C356" s="31"/>
      <c r="D356" s="31"/>
      <c r="E356" s="31"/>
      <c r="F356" s="9"/>
      <c r="G356" s="9"/>
    </row>
    <row r="357" spans="2:7" ht="12.95" customHeight="1" outlineLevel="3">
      <c r="C357" s="10" t="s">
        <v>168</v>
      </c>
      <c r="D357" s="11">
        <v>8301755062469</v>
      </c>
      <c r="E357" s="17">
        <v>403.1</v>
      </c>
      <c r="F357" s="13"/>
      <c r="G357" s="14">
        <f>F357*E357</f>
        <v>0</v>
      </c>
    </row>
    <row r="358" spans="2:7" ht="12.95" customHeight="1" outlineLevel="3">
      <c r="C358" s="10" t="s">
        <v>22</v>
      </c>
      <c r="D358" s="11">
        <v>8301755062476</v>
      </c>
      <c r="E358" s="17">
        <v>403.1</v>
      </c>
      <c r="F358" s="13"/>
      <c r="G358" s="14">
        <f>F358*E358</f>
        <v>0</v>
      </c>
    </row>
    <row r="359" spans="2:7" ht="12.95" customHeight="1" outlineLevel="3">
      <c r="C359" s="10" t="s">
        <v>23</v>
      </c>
      <c r="D359" s="11">
        <v>8301755062483</v>
      </c>
      <c r="E359" s="17">
        <v>403.1</v>
      </c>
      <c r="F359" s="13"/>
      <c r="G359" s="14">
        <f>F359*E359</f>
        <v>0</v>
      </c>
    </row>
    <row r="360" spans="2:7" ht="12.95" customHeight="1" outlineLevel="3">
      <c r="C360" s="10" t="s">
        <v>14</v>
      </c>
      <c r="D360" s="11">
        <v>8301755062490</v>
      </c>
      <c r="E360" s="17">
        <v>403.1</v>
      </c>
      <c r="F360" s="13"/>
      <c r="G360" s="14">
        <f>F360*E360</f>
        <v>0</v>
      </c>
    </row>
    <row r="361" spans="2:7" ht="12.95" customHeight="1" outlineLevel="3">
      <c r="C361" s="10" t="s">
        <v>169</v>
      </c>
      <c r="D361" s="11">
        <v>8301755072567</v>
      </c>
      <c r="E361" s="17">
        <v>403.1</v>
      </c>
      <c r="F361" s="13"/>
      <c r="G361" s="14">
        <f>F361*E361</f>
        <v>0</v>
      </c>
    </row>
    <row r="362" spans="2:7" ht="12.95" customHeight="1" outlineLevel="3">
      <c r="C362" s="10" t="s">
        <v>170</v>
      </c>
      <c r="D362" s="11">
        <v>8301755072574</v>
      </c>
      <c r="E362" s="17">
        <v>403.1</v>
      </c>
      <c r="F362" s="13"/>
      <c r="G362" s="14">
        <f>F362*E362</f>
        <v>0</v>
      </c>
    </row>
    <row r="363" spans="2:7" ht="12.95" customHeight="1" outlineLevel="3">
      <c r="C363" s="10" t="s">
        <v>171</v>
      </c>
      <c r="D363" s="11">
        <v>8301755072581</v>
      </c>
      <c r="E363" s="17">
        <v>403.1</v>
      </c>
      <c r="F363" s="13"/>
      <c r="G363" s="14">
        <f>F363*E363</f>
        <v>0</v>
      </c>
    </row>
    <row r="364" spans="2:7" ht="12.95" customHeight="1" outlineLevel="3">
      <c r="C364" s="10" t="s">
        <v>172</v>
      </c>
      <c r="D364" s="11">
        <v>8301755072604</v>
      </c>
      <c r="E364" s="17">
        <v>403.1</v>
      </c>
      <c r="F364" s="13"/>
      <c r="G364" s="14">
        <f>F364*E364</f>
        <v>0</v>
      </c>
    </row>
    <row r="365" spans="2:7" ht="12.95" customHeight="1" outlineLevel="3">
      <c r="C365" s="10" t="s">
        <v>173</v>
      </c>
      <c r="D365" s="11">
        <v>8301755072611</v>
      </c>
      <c r="E365" s="17">
        <v>403.1</v>
      </c>
      <c r="F365" s="13"/>
      <c r="G365" s="14">
        <f>F365*E365</f>
        <v>0</v>
      </c>
    </row>
    <row r="366" spans="2:7" ht="12.95" customHeight="1" outlineLevel="3">
      <c r="C366" s="10" t="s">
        <v>174</v>
      </c>
      <c r="D366" s="11">
        <v>8301755072628</v>
      </c>
      <c r="E366" s="17">
        <v>403.1</v>
      </c>
      <c r="F366" s="13"/>
      <c r="G366" s="14">
        <f>F366*E366</f>
        <v>0</v>
      </c>
    </row>
    <row r="367" spans="2:7" ht="12.95" customHeight="1" outlineLevel="3">
      <c r="C367" s="10" t="s">
        <v>175</v>
      </c>
      <c r="D367" s="11">
        <v>8301755072635</v>
      </c>
      <c r="E367" s="17">
        <v>403.1</v>
      </c>
      <c r="F367" s="13"/>
      <c r="G367" s="14">
        <f>F367*E367</f>
        <v>0</v>
      </c>
    </row>
    <row r="368" spans="2:7" ht="12.95" customHeight="1" outlineLevel="3">
      <c r="B368" s="36" t="str">
        <f>HYPERLINK("http://galantphoto.ru/pictures_for_form/Mioocchi/MIOOCCHI-7471.jpg","увеличить")</f>
        <v>увеличить</v>
      </c>
      <c r="C368" s="10" t="s">
        <v>176</v>
      </c>
      <c r="D368" s="11">
        <v>8301755072642</v>
      </c>
      <c r="E368" s="17">
        <v>403.1</v>
      </c>
      <c r="F368" s="13"/>
      <c r="G368" s="14">
        <f>F368*E368</f>
        <v>0</v>
      </c>
    </row>
    <row r="369" spans="2:7" ht="12.95" customHeight="1" outlineLevel="3">
      <c r="C369" s="10" t="s">
        <v>29</v>
      </c>
      <c r="D369" s="11">
        <v>8301755062421</v>
      </c>
      <c r="E369" s="17">
        <v>403.1</v>
      </c>
      <c r="F369" s="13"/>
      <c r="G369" s="14">
        <f>F369*E369</f>
        <v>0</v>
      </c>
    </row>
    <row r="370" spans="2:7" ht="12.95" customHeight="1" outlineLevel="3">
      <c r="C370" s="10" t="s">
        <v>30</v>
      </c>
      <c r="D370" s="11">
        <v>8301755062438</v>
      </c>
      <c r="E370" s="17">
        <v>403.1</v>
      </c>
      <c r="F370" s="13"/>
      <c r="G370" s="14">
        <f>F370*E370</f>
        <v>0</v>
      </c>
    </row>
    <row r="371" spans="2:7" ht="12.95" customHeight="1" outlineLevel="3">
      <c r="C371" s="10" t="s">
        <v>56</v>
      </c>
      <c r="D371" s="11">
        <v>8301755062445</v>
      </c>
      <c r="E371" s="17">
        <v>403.1</v>
      </c>
      <c r="F371" s="13"/>
      <c r="G371" s="14">
        <f>F371*E371</f>
        <v>0</v>
      </c>
    </row>
    <row r="372" spans="2:7" ht="11.1" customHeight="1" outlineLevel="3">
      <c r="B372" s="29" t="s">
        <v>177</v>
      </c>
      <c r="C372" s="29"/>
      <c r="D372" s="8"/>
      <c r="E372" s="34" t="str">
        <f>HYPERLINK("http://www.galantholding.ru/catalog/307/146175/","www.galantholding.ru")</f>
        <v>www.galantholding.ru</v>
      </c>
      <c r="F372" s="30"/>
      <c r="G372" s="30"/>
    </row>
    <row r="373" spans="2:7" ht="11.1" customHeight="1" outlineLevel="3">
      <c r="B373" s="31" t="s">
        <v>115</v>
      </c>
      <c r="C373" s="31"/>
      <c r="D373" s="31"/>
      <c r="E373" s="31"/>
      <c r="F373" s="9"/>
      <c r="G373" s="9"/>
    </row>
    <row r="374" spans="2:7" ht="12.95" customHeight="1" outlineLevel="3">
      <c r="C374" s="10" t="s">
        <v>22</v>
      </c>
      <c r="D374" s="11">
        <v>8301755062667</v>
      </c>
      <c r="E374" s="17">
        <v>440.4</v>
      </c>
      <c r="F374" s="13"/>
      <c r="G374" s="14">
        <f>F374*E374</f>
        <v>0</v>
      </c>
    </row>
    <row r="375" spans="2:7" ht="12.95" customHeight="1" outlineLevel="3">
      <c r="C375" s="10" t="s">
        <v>23</v>
      </c>
      <c r="D375" s="11">
        <v>8301755062674</v>
      </c>
      <c r="E375" s="17">
        <v>440.4</v>
      </c>
      <c r="F375" s="13"/>
      <c r="G375" s="14">
        <f>F375*E375</f>
        <v>0</v>
      </c>
    </row>
    <row r="376" spans="2:7" ht="12.95" customHeight="1" outlineLevel="3">
      <c r="C376" s="10" t="s">
        <v>14</v>
      </c>
      <c r="D376" s="11">
        <v>8301755062681</v>
      </c>
      <c r="E376" s="17">
        <v>440.4</v>
      </c>
      <c r="F376" s="13"/>
      <c r="G376" s="14">
        <f>F376*E376</f>
        <v>0</v>
      </c>
    </row>
    <row r="377" spans="2:7" ht="12.95" customHeight="1" outlineLevel="3">
      <c r="C377" s="10" t="s">
        <v>178</v>
      </c>
      <c r="D377" s="11">
        <v>8301755088407</v>
      </c>
      <c r="E377" s="17">
        <v>440.4</v>
      </c>
      <c r="F377" s="13"/>
      <c r="G377" s="14">
        <f>F377*E377</f>
        <v>0</v>
      </c>
    </row>
    <row r="378" spans="2:7" ht="12.95" customHeight="1" outlineLevel="3">
      <c r="C378" s="10" t="s">
        <v>169</v>
      </c>
      <c r="D378" s="11">
        <v>8301755072659</v>
      </c>
      <c r="E378" s="17">
        <v>440.4</v>
      </c>
      <c r="F378" s="13"/>
      <c r="G378" s="14">
        <f>F378*E378</f>
        <v>0</v>
      </c>
    </row>
    <row r="379" spans="2:7" ht="12.95" customHeight="1" outlineLevel="3">
      <c r="C379" s="10" t="s">
        <v>170</v>
      </c>
      <c r="D379" s="11">
        <v>8301755072666</v>
      </c>
      <c r="E379" s="17">
        <v>440.4</v>
      </c>
      <c r="F379" s="13"/>
      <c r="G379" s="14">
        <f>F379*E379</f>
        <v>0</v>
      </c>
    </row>
    <row r="380" spans="2:7" ht="12.95" customHeight="1" outlineLevel="3">
      <c r="C380" s="10" t="s">
        <v>171</v>
      </c>
      <c r="D380" s="11">
        <v>8301755072673</v>
      </c>
      <c r="E380" s="17">
        <v>440.4</v>
      </c>
      <c r="F380" s="13"/>
      <c r="G380" s="14">
        <f>F380*E380</f>
        <v>0</v>
      </c>
    </row>
    <row r="381" spans="2:7" ht="12.95" customHeight="1" outlineLevel="3">
      <c r="C381" s="10" t="s">
        <v>179</v>
      </c>
      <c r="D381" s="11">
        <v>8301755072680</v>
      </c>
      <c r="E381" s="17">
        <v>440.4</v>
      </c>
      <c r="F381" s="13"/>
      <c r="G381" s="14">
        <f>F381*E381</f>
        <v>0</v>
      </c>
    </row>
    <row r="382" spans="2:7" ht="12.95" customHeight="1" outlineLevel="3">
      <c r="C382" s="10" t="s">
        <v>180</v>
      </c>
      <c r="D382" s="11">
        <v>8301755088421</v>
      </c>
      <c r="E382" s="17">
        <v>440.4</v>
      </c>
      <c r="F382" s="13"/>
      <c r="G382" s="14">
        <f>F382*E382</f>
        <v>0</v>
      </c>
    </row>
    <row r="383" spans="2:7" ht="12.95" customHeight="1" outlineLevel="3">
      <c r="C383" s="10" t="s">
        <v>173</v>
      </c>
      <c r="D383" s="11">
        <v>8301755072697</v>
      </c>
      <c r="E383" s="17">
        <v>440.4</v>
      </c>
      <c r="F383" s="13"/>
      <c r="G383" s="14">
        <f>F383*E383</f>
        <v>0</v>
      </c>
    </row>
    <row r="384" spans="2:7" ht="12.95" customHeight="1" outlineLevel="3">
      <c r="C384" s="10" t="s">
        <v>174</v>
      </c>
      <c r="D384" s="11">
        <v>8301755072703</v>
      </c>
      <c r="E384" s="17">
        <v>440.4</v>
      </c>
      <c r="F384" s="13"/>
      <c r="G384" s="14">
        <f>F384*E384</f>
        <v>0</v>
      </c>
    </row>
    <row r="385" spans="2:7" ht="12.95" customHeight="1" outlineLevel="3">
      <c r="B385" s="36" t="str">
        <f>HYPERLINK("http://galantphoto.ru/pictures_for_form/Mioocchi/MIOOCCHI-7472.jpg","увеличить")</f>
        <v>увеличить</v>
      </c>
      <c r="C385" s="10" t="s">
        <v>175</v>
      </c>
      <c r="D385" s="11">
        <v>8301755072710</v>
      </c>
      <c r="E385" s="17">
        <v>440.4</v>
      </c>
      <c r="F385" s="13"/>
      <c r="G385" s="14">
        <f>F385*E385</f>
        <v>0</v>
      </c>
    </row>
    <row r="386" spans="2:7" ht="12.95" customHeight="1" outlineLevel="3">
      <c r="C386" s="10" t="s">
        <v>62</v>
      </c>
      <c r="D386" s="11">
        <v>8301755088414</v>
      </c>
      <c r="E386" s="17">
        <v>440.4</v>
      </c>
      <c r="F386" s="13"/>
      <c r="G386" s="14">
        <f>F386*E386</f>
        <v>0</v>
      </c>
    </row>
    <row r="387" spans="2:7" ht="12.95" customHeight="1" outlineLevel="3">
      <c r="C387" s="10" t="s">
        <v>29</v>
      </c>
      <c r="D387" s="11">
        <v>8301755062612</v>
      </c>
      <c r="E387" s="17">
        <v>440.4</v>
      </c>
      <c r="F387" s="13"/>
      <c r="G387" s="14">
        <f>F387*E387</f>
        <v>0</v>
      </c>
    </row>
    <row r="388" spans="2:7" ht="12.95" customHeight="1" outlineLevel="3">
      <c r="C388" s="10" t="s">
        <v>30</v>
      </c>
      <c r="D388" s="11">
        <v>8301755062629</v>
      </c>
      <c r="E388" s="17">
        <v>440.4</v>
      </c>
      <c r="F388" s="13"/>
      <c r="G388" s="14">
        <f>F388*E388</f>
        <v>0</v>
      </c>
    </row>
    <row r="389" spans="2:7" ht="12.95" customHeight="1" outlineLevel="3">
      <c r="C389" s="10" t="s">
        <v>56</v>
      </c>
      <c r="D389" s="11">
        <v>8301755062636</v>
      </c>
      <c r="E389" s="17">
        <v>440.4</v>
      </c>
      <c r="F389" s="13"/>
      <c r="G389" s="14">
        <f>F389*E389</f>
        <v>0</v>
      </c>
    </row>
    <row r="390" spans="2:7" ht="12.95" customHeight="1" outlineLevel="3">
      <c r="C390" s="10" t="s">
        <v>57</v>
      </c>
      <c r="D390" s="11">
        <v>8301755062643</v>
      </c>
      <c r="E390" s="17">
        <v>440.4</v>
      </c>
      <c r="F390" s="13"/>
      <c r="G390" s="14">
        <f>F390*E390</f>
        <v>0</v>
      </c>
    </row>
    <row r="391" spans="2:7" ht="12.95" customHeight="1" outlineLevel="3">
      <c r="C391" s="10" t="s">
        <v>58</v>
      </c>
      <c r="D391" s="11">
        <v>8301755062650</v>
      </c>
      <c r="E391" s="17">
        <v>440.4</v>
      </c>
      <c r="F391" s="13"/>
      <c r="G391" s="14">
        <f>F391*E391</f>
        <v>0</v>
      </c>
    </row>
    <row r="392" spans="2:7" ht="11.1" customHeight="1" outlineLevel="3">
      <c r="B392" s="29" t="s">
        <v>181</v>
      </c>
      <c r="C392" s="29"/>
      <c r="D392" s="8"/>
      <c r="E392" s="34" t="str">
        <f>HYPERLINK("http://www.galantholding.ru/catalog/309/146176/","www.galantholding.ru")</f>
        <v>www.galantholding.ru</v>
      </c>
      <c r="F392" s="30"/>
      <c r="G392" s="30"/>
    </row>
    <row r="393" spans="2:7" ht="11.1" customHeight="1" outlineLevel="3">
      <c r="B393" s="31" t="s">
        <v>115</v>
      </c>
      <c r="C393" s="31"/>
      <c r="D393" s="31"/>
      <c r="E393" s="31"/>
      <c r="F393" s="9"/>
      <c r="G393" s="9"/>
    </row>
    <row r="394" spans="2:7" ht="12.95" customHeight="1" outlineLevel="3">
      <c r="C394" s="10" t="s">
        <v>22</v>
      </c>
      <c r="D394" s="11">
        <v>8301755062865</v>
      </c>
      <c r="E394" s="17">
        <v>418</v>
      </c>
      <c r="F394" s="13"/>
      <c r="G394" s="14">
        <f>F394*E394</f>
        <v>0</v>
      </c>
    </row>
    <row r="395" spans="2:7" ht="12.95" customHeight="1" outlineLevel="3">
      <c r="C395" s="10" t="s">
        <v>23</v>
      </c>
      <c r="D395" s="11">
        <v>8301755062872</v>
      </c>
      <c r="E395" s="17">
        <v>418</v>
      </c>
      <c r="F395" s="13"/>
      <c r="G395" s="14">
        <f>F395*E395</f>
        <v>0</v>
      </c>
    </row>
    <row r="396" spans="2:7" ht="12.95" customHeight="1" outlineLevel="3">
      <c r="C396" s="10" t="s">
        <v>14</v>
      </c>
      <c r="D396" s="11">
        <v>8301755062889</v>
      </c>
      <c r="E396" s="17">
        <v>418</v>
      </c>
      <c r="F396" s="13"/>
      <c r="G396" s="14">
        <f>F396*E396</f>
        <v>0</v>
      </c>
    </row>
    <row r="397" spans="2:7" ht="12.95" customHeight="1" outlineLevel="3">
      <c r="C397" s="10" t="s">
        <v>29</v>
      </c>
      <c r="D397" s="11">
        <v>8301755062810</v>
      </c>
      <c r="E397" s="17">
        <v>418</v>
      </c>
      <c r="F397" s="13"/>
      <c r="G397" s="14">
        <f>F397*E397</f>
        <v>0</v>
      </c>
    </row>
    <row r="398" spans="2:7" ht="12.95" customHeight="1" outlineLevel="3">
      <c r="C398" s="10"/>
      <c r="D398" s="10"/>
      <c r="E398" s="18"/>
      <c r="F398" s="13"/>
      <c r="G398" s="14"/>
    </row>
    <row r="399" spans="2:7" ht="12.95" customHeight="1" outlineLevel="3">
      <c r="C399" s="10"/>
      <c r="D399" s="10"/>
      <c r="E399" s="18"/>
      <c r="F399" s="13"/>
      <c r="G399" s="14"/>
    </row>
    <row r="400" spans="2:7" ht="12.95" customHeight="1" outlineLevel="3">
      <c r="C400" s="10"/>
      <c r="D400" s="10"/>
      <c r="E400" s="18"/>
      <c r="F400" s="13"/>
      <c r="G400" s="14"/>
    </row>
    <row r="401" spans="2:7" ht="12.95" customHeight="1" outlineLevel="3">
      <c r="C401" s="10"/>
      <c r="D401" s="10"/>
      <c r="E401" s="18"/>
      <c r="F401" s="13"/>
      <c r="G401" s="14"/>
    </row>
    <row r="402" spans="2:7" ht="12.95" customHeight="1" outlineLevel="3">
      <c r="C402" s="10"/>
      <c r="D402" s="10"/>
      <c r="E402" s="18"/>
      <c r="F402" s="13"/>
      <c r="G402" s="14"/>
    </row>
    <row r="403" spans="2:7" ht="12.95" customHeight="1" outlineLevel="3">
      <c r="C403" s="10"/>
      <c r="D403" s="10"/>
      <c r="E403" s="18"/>
      <c r="F403" s="13"/>
      <c r="G403" s="14"/>
    </row>
    <row r="404" spans="2:7" ht="12.95" customHeight="1" outlineLevel="3">
      <c r="C404" s="10"/>
      <c r="D404" s="10"/>
      <c r="E404" s="18"/>
      <c r="F404" s="13"/>
      <c r="G404" s="14"/>
    </row>
    <row r="405" spans="2:7" ht="12.95" customHeight="1" outlineLevel="3">
      <c r="B405" s="36" t="str">
        <f>HYPERLINK("http://galantphoto.ru/pictures_for_form/Mioocchi/MIOOCCHI-7473.jpg","увеличить")</f>
        <v>увеличить</v>
      </c>
      <c r="C405" s="10"/>
      <c r="D405" s="10"/>
      <c r="E405" s="18"/>
      <c r="F405" s="13"/>
      <c r="G405" s="14"/>
    </row>
    <row r="406" spans="2:7" ht="11.1" customHeight="1" outlineLevel="2">
      <c r="B406" s="7" t="s">
        <v>182</v>
      </c>
      <c r="C406" s="7"/>
      <c r="D406" s="7"/>
      <c r="E406" s="7"/>
      <c r="F406" s="7"/>
      <c r="G406" s="7"/>
    </row>
    <row r="407" spans="2:7" ht="11.1" customHeight="1" outlineLevel="3">
      <c r="B407" s="29" t="s">
        <v>183</v>
      </c>
      <c r="C407" s="29"/>
      <c r="D407" s="8"/>
      <c r="E407" s="34" t="str">
        <f>HYPERLINK("https://www.galantholding.com/catalog/300/164025/","www.galantholding.ru")</f>
        <v>www.galantholding.ru</v>
      </c>
      <c r="F407" s="30"/>
      <c r="G407" s="30"/>
    </row>
    <row r="408" spans="2:7" ht="11.1" customHeight="1" outlineLevel="3">
      <c r="B408" s="31" t="s">
        <v>184</v>
      </c>
      <c r="C408" s="31"/>
      <c r="D408" s="31"/>
      <c r="E408" s="31"/>
      <c r="F408" s="9"/>
      <c r="G408" s="9"/>
    </row>
    <row r="409" spans="2:7" ht="12.95" customHeight="1" outlineLevel="3">
      <c r="C409" s="10" t="s">
        <v>185</v>
      </c>
      <c r="D409" s="11">
        <v>8301755075735</v>
      </c>
      <c r="E409" s="19">
        <v>1072.5</v>
      </c>
      <c r="F409" s="13"/>
      <c r="G409" s="14">
        <f>F409*E409</f>
        <v>0</v>
      </c>
    </row>
    <row r="410" spans="2:7" ht="12.95" customHeight="1" outlineLevel="3">
      <c r="C410" s="10" t="s">
        <v>186</v>
      </c>
      <c r="D410" s="11">
        <v>8301755075742</v>
      </c>
      <c r="E410" s="19">
        <v>1072.5</v>
      </c>
      <c r="F410" s="13"/>
      <c r="G410" s="14">
        <f>F410*E410</f>
        <v>0</v>
      </c>
    </row>
    <row r="411" spans="2:7" ht="12.95" customHeight="1" outlineLevel="3">
      <c r="C411" s="10" t="s">
        <v>187</v>
      </c>
      <c r="D411" s="11">
        <v>8301755075759</v>
      </c>
      <c r="E411" s="19">
        <v>1072.5</v>
      </c>
      <c r="F411" s="13"/>
      <c r="G411" s="14">
        <f>F411*E411</f>
        <v>0</v>
      </c>
    </row>
    <row r="412" spans="2:7" ht="12.95" customHeight="1" outlineLevel="3">
      <c r="C412" s="10" t="s">
        <v>188</v>
      </c>
      <c r="D412" s="11">
        <v>8301755075766</v>
      </c>
      <c r="E412" s="19">
        <v>1072.5</v>
      </c>
      <c r="F412" s="13"/>
      <c r="G412" s="14">
        <f>F412*E412</f>
        <v>0</v>
      </c>
    </row>
    <row r="413" spans="2:7" ht="12.95" customHeight="1" outlineLevel="3">
      <c r="C413" s="10" t="s">
        <v>189</v>
      </c>
      <c r="D413" s="11">
        <v>8301755075773</v>
      </c>
      <c r="E413" s="19">
        <v>1072.5</v>
      </c>
      <c r="F413" s="13"/>
      <c r="G413" s="14">
        <f>F413*E413</f>
        <v>0</v>
      </c>
    </row>
    <row r="414" spans="2:7" ht="12.95" customHeight="1" outlineLevel="3">
      <c r="C414" s="10" t="s">
        <v>190</v>
      </c>
      <c r="D414" s="11">
        <v>8301755070952</v>
      </c>
      <c r="E414" s="19">
        <v>1072.5</v>
      </c>
      <c r="F414" s="13"/>
      <c r="G414" s="14">
        <f>F414*E414</f>
        <v>0</v>
      </c>
    </row>
    <row r="415" spans="2:7" ht="12.95" customHeight="1" outlineLevel="3">
      <c r="C415" s="10" t="s">
        <v>191</v>
      </c>
      <c r="D415" s="11">
        <v>8301755070969</v>
      </c>
      <c r="E415" s="19">
        <v>1072.5</v>
      </c>
      <c r="F415" s="13"/>
      <c r="G415" s="14">
        <f>F415*E415</f>
        <v>0</v>
      </c>
    </row>
    <row r="416" spans="2:7" ht="12.95" customHeight="1" outlineLevel="3">
      <c r="C416" s="10" t="s">
        <v>192</v>
      </c>
      <c r="D416" s="11">
        <v>8301755070976</v>
      </c>
      <c r="E416" s="19">
        <v>1072.5</v>
      </c>
      <c r="F416" s="13"/>
      <c r="G416" s="14">
        <f>F416*E416</f>
        <v>0</v>
      </c>
    </row>
    <row r="417" spans="2:7" ht="12.95" customHeight="1" outlineLevel="3">
      <c r="C417" s="10"/>
      <c r="D417" s="10"/>
      <c r="E417" s="18"/>
      <c r="F417" s="13"/>
      <c r="G417" s="14"/>
    </row>
    <row r="418" spans="2:7" ht="12.95" customHeight="1" outlineLevel="3">
      <c r="C418" s="10"/>
      <c r="D418" s="10"/>
      <c r="E418" s="18"/>
      <c r="F418" s="13"/>
      <c r="G418" s="14"/>
    </row>
    <row r="419" spans="2:7" ht="12.95" customHeight="1" outlineLevel="3">
      <c r="C419" s="10"/>
      <c r="D419" s="10"/>
      <c r="E419" s="18"/>
      <c r="F419" s="13"/>
      <c r="G419" s="14"/>
    </row>
    <row r="420" spans="2:7" ht="12.95" customHeight="1" outlineLevel="3">
      <c r="B420" s="36" t="str">
        <f>HYPERLINK("https://www.galantholding.com/upload/iblock/94d/94df233949dbd655287925db493c8a8f.jpg","увеличить")</f>
        <v>увеличить</v>
      </c>
      <c r="C420" s="10"/>
      <c r="D420" s="10"/>
      <c r="E420" s="18"/>
      <c r="F420" s="13"/>
      <c r="G420" s="14"/>
    </row>
    <row r="421" spans="2:7" ht="11.1" customHeight="1" outlineLevel="3">
      <c r="B421" s="29" t="s">
        <v>193</v>
      </c>
      <c r="C421" s="29"/>
      <c r="D421" s="8"/>
      <c r="E421" s="34" t="str">
        <f>HYPERLINK("https://www.galantholding.com/catalog/259/164027/","www.galantholding.ru")</f>
        <v>www.galantholding.ru</v>
      </c>
      <c r="F421" s="30"/>
      <c r="G421" s="30"/>
    </row>
    <row r="422" spans="2:7" ht="11.1" customHeight="1" outlineLevel="3">
      <c r="B422" s="31" t="s">
        <v>194</v>
      </c>
      <c r="C422" s="31"/>
      <c r="D422" s="31"/>
      <c r="E422" s="31"/>
      <c r="F422" s="9"/>
      <c r="G422" s="9"/>
    </row>
    <row r="423" spans="2:7" ht="12.95" customHeight="1" outlineLevel="3">
      <c r="C423" s="10" t="s">
        <v>120</v>
      </c>
      <c r="D423" s="11">
        <v>8301755076190</v>
      </c>
      <c r="E423" s="17">
        <v>727.7</v>
      </c>
      <c r="F423" s="13"/>
      <c r="G423" s="14">
        <f>F423*E423</f>
        <v>0</v>
      </c>
    </row>
    <row r="424" spans="2:7" ht="12.95" customHeight="1" outlineLevel="3">
      <c r="C424" s="10" t="s">
        <v>145</v>
      </c>
      <c r="D424" s="11">
        <v>8301755076206</v>
      </c>
      <c r="E424" s="17">
        <v>727.7</v>
      </c>
      <c r="F424" s="13"/>
      <c r="G424" s="14">
        <f>F424*E424</f>
        <v>0</v>
      </c>
    </row>
    <row r="425" spans="2:7" ht="12.95" customHeight="1" outlineLevel="3">
      <c r="C425" s="10" t="s">
        <v>77</v>
      </c>
      <c r="D425" s="11">
        <v>8301755076213</v>
      </c>
      <c r="E425" s="17">
        <v>727.7</v>
      </c>
      <c r="F425" s="13"/>
      <c r="G425" s="14">
        <f>F425*E425</f>
        <v>0</v>
      </c>
    </row>
    <row r="426" spans="2:7" ht="12.95" customHeight="1" outlineLevel="3">
      <c r="C426" s="10" t="s">
        <v>123</v>
      </c>
      <c r="D426" s="11">
        <v>8301755076220</v>
      </c>
      <c r="E426" s="17">
        <v>727.7</v>
      </c>
      <c r="F426" s="13"/>
      <c r="G426" s="14">
        <f>F426*E426</f>
        <v>0</v>
      </c>
    </row>
    <row r="427" spans="2:7" ht="12.95" customHeight="1" outlineLevel="3">
      <c r="C427" s="10" t="s">
        <v>79</v>
      </c>
      <c r="D427" s="11">
        <v>8301755071638</v>
      </c>
      <c r="E427" s="17">
        <v>727.7</v>
      </c>
      <c r="F427" s="13"/>
      <c r="G427" s="14">
        <f>F427*E427</f>
        <v>0</v>
      </c>
    </row>
    <row r="428" spans="2:7" ht="12.95" customHeight="1" outlineLevel="3">
      <c r="C428" s="10" t="s">
        <v>81</v>
      </c>
      <c r="D428" s="11">
        <v>8301755071645</v>
      </c>
      <c r="E428" s="17">
        <v>727.7</v>
      </c>
      <c r="F428" s="13"/>
      <c r="G428" s="14">
        <f>F428*E428</f>
        <v>0</v>
      </c>
    </row>
    <row r="429" spans="2:7" ht="12.95" customHeight="1" outlineLevel="3">
      <c r="C429" s="10"/>
      <c r="D429" s="10"/>
      <c r="E429" s="18"/>
      <c r="F429" s="13"/>
      <c r="G429" s="14"/>
    </row>
    <row r="430" spans="2:7" ht="12.95" customHeight="1" outlineLevel="3">
      <c r="C430" s="10"/>
      <c r="D430" s="10"/>
      <c r="E430" s="18"/>
      <c r="F430" s="13"/>
      <c r="G430" s="14"/>
    </row>
    <row r="431" spans="2:7" ht="12.95" customHeight="1" outlineLevel="3">
      <c r="C431" s="10"/>
      <c r="D431" s="10"/>
      <c r="E431" s="18"/>
      <c r="F431" s="13"/>
      <c r="G431" s="14"/>
    </row>
    <row r="432" spans="2:7" ht="12.95" customHeight="1" outlineLevel="3">
      <c r="C432" s="10"/>
      <c r="D432" s="10"/>
      <c r="E432" s="18"/>
      <c r="F432" s="13"/>
      <c r="G432" s="14"/>
    </row>
    <row r="433" spans="2:7" ht="12.95" customHeight="1" outlineLevel="3">
      <c r="C433" s="10"/>
      <c r="D433" s="10"/>
      <c r="E433" s="18"/>
      <c r="F433" s="13"/>
      <c r="G433" s="14"/>
    </row>
    <row r="434" spans="2:7" ht="12.95" customHeight="1" outlineLevel="3">
      <c r="B434" s="36" t="str">
        <f>HYPERLINK("https://www.galantholding.com/upload/iblock/bd0/bd06fced3a6c18fa64be5af0d61cdaf1.jpg","увеличить")</f>
        <v>увеличить</v>
      </c>
      <c r="C434" s="10"/>
      <c r="D434" s="10"/>
      <c r="E434" s="18"/>
      <c r="F434" s="13"/>
      <c r="G434" s="14"/>
    </row>
    <row r="435" spans="2:7" ht="11.1" customHeight="1" outlineLevel="3">
      <c r="B435" s="29" t="s">
        <v>195</v>
      </c>
      <c r="C435" s="29"/>
      <c r="D435" s="8"/>
      <c r="E435" s="34" t="str">
        <f>HYPERLINK("https://www.galantholding.com/catalog/259/164028/","www.galantholding.ru")</f>
        <v>www.galantholding.ru</v>
      </c>
      <c r="F435" s="30"/>
      <c r="G435" s="30"/>
    </row>
    <row r="436" spans="2:7" ht="11.1" customHeight="1" outlineLevel="3">
      <c r="B436" s="31" t="s">
        <v>194</v>
      </c>
      <c r="C436" s="31"/>
      <c r="D436" s="31"/>
      <c r="E436" s="31"/>
      <c r="F436" s="9"/>
      <c r="G436" s="9"/>
    </row>
    <row r="437" spans="2:7" ht="12.95" customHeight="1" outlineLevel="3">
      <c r="C437" s="10" t="s">
        <v>120</v>
      </c>
      <c r="D437" s="11">
        <v>8301755076244</v>
      </c>
      <c r="E437" s="17">
        <v>839.9</v>
      </c>
      <c r="F437" s="13"/>
      <c r="G437" s="14">
        <f>F437*E437</f>
        <v>0</v>
      </c>
    </row>
    <row r="438" spans="2:7" ht="12.95" customHeight="1" outlineLevel="3">
      <c r="C438" s="10" t="s">
        <v>75</v>
      </c>
      <c r="D438" s="11">
        <v>8301755076299</v>
      </c>
      <c r="E438" s="17">
        <v>839.9</v>
      </c>
      <c r="F438" s="13"/>
      <c r="G438" s="14">
        <f>F438*E438</f>
        <v>0</v>
      </c>
    </row>
    <row r="439" spans="2:7" ht="12.95" customHeight="1" outlineLevel="3">
      <c r="C439" s="10" t="s">
        <v>123</v>
      </c>
      <c r="D439" s="11">
        <v>8301755076275</v>
      </c>
      <c r="E439" s="17">
        <v>839.9</v>
      </c>
      <c r="F439" s="13"/>
      <c r="G439" s="14">
        <f>F439*E439</f>
        <v>0</v>
      </c>
    </row>
    <row r="440" spans="2:7" ht="12.95" customHeight="1" outlineLevel="3">
      <c r="C440" s="10" t="s">
        <v>196</v>
      </c>
      <c r="D440" s="11">
        <v>8301755071621</v>
      </c>
      <c r="E440" s="17">
        <v>839.9</v>
      </c>
      <c r="F440" s="13"/>
      <c r="G440" s="14">
        <f>F440*E440</f>
        <v>0</v>
      </c>
    </row>
    <row r="441" spans="2:7" ht="12.95" customHeight="1" outlineLevel="3">
      <c r="C441" s="10" t="s">
        <v>140</v>
      </c>
      <c r="D441" s="11">
        <v>8301755071713</v>
      </c>
      <c r="E441" s="17">
        <v>839.9</v>
      </c>
      <c r="F441" s="13"/>
      <c r="G441" s="14">
        <f>F441*E441</f>
        <v>0</v>
      </c>
    </row>
    <row r="442" spans="2:7" ht="12.95" customHeight="1" outlineLevel="3">
      <c r="C442" s="10" t="s">
        <v>79</v>
      </c>
      <c r="D442" s="11">
        <v>8301755071676</v>
      </c>
      <c r="E442" s="17">
        <v>839.9</v>
      </c>
      <c r="F442" s="13"/>
      <c r="G442" s="14">
        <f>F442*E442</f>
        <v>0</v>
      </c>
    </row>
    <row r="443" spans="2:7" ht="12.95" customHeight="1" outlineLevel="3">
      <c r="C443" s="10" t="s">
        <v>80</v>
      </c>
      <c r="D443" s="11">
        <v>8301755071720</v>
      </c>
      <c r="E443" s="17">
        <v>839.9</v>
      </c>
      <c r="F443" s="13"/>
      <c r="G443" s="14">
        <f>F443*E443</f>
        <v>0</v>
      </c>
    </row>
    <row r="444" spans="2:7" ht="12.95" customHeight="1" outlineLevel="3">
      <c r="C444" s="10" t="s">
        <v>82</v>
      </c>
      <c r="D444" s="11">
        <v>8301755071737</v>
      </c>
      <c r="E444" s="17">
        <v>839.9</v>
      </c>
      <c r="F444" s="13"/>
      <c r="G444" s="14">
        <f>F444*E444</f>
        <v>0</v>
      </c>
    </row>
    <row r="445" spans="2:7" ht="12.95" customHeight="1" outlineLevel="3">
      <c r="C445" s="10"/>
      <c r="D445" s="10"/>
      <c r="E445" s="18"/>
      <c r="F445" s="13"/>
      <c r="G445" s="14"/>
    </row>
    <row r="446" spans="2:7" ht="12.95" customHeight="1" outlineLevel="3">
      <c r="C446" s="10"/>
      <c r="D446" s="10"/>
      <c r="E446" s="18"/>
      <c r="F446" s="13"/>
      <c r="G446" s="14"/>
    </row>
    <row r="447" spans="2:7" ht="12.95" customHeight="1" outlineLevel="3">
      <c r="C447" s="10"/>
      <c r="D447" s="10"/>
      <c r="E447" s="18"/>
      <c r="F447" s="13"/>
      <c r="G447" s="14"/>
    </row>
    <row r="448" spans="2:7" ht="12.95" customHeight="1" outlineLevel="3">
      <c r="B448" s="36" t="str">
        <f>HYPERLINK("https://www.galantholding.com/upload/iblock/1e7/1e7fbee0f8ff5394d561cb9455dbed6d.jpg","увеличить")</f>
        <v>увеличить</v>
      </c>
      <c r="C448" s="10"/>
      <c r="D448" s="10"/>
      <c r="E448" s="18"/>
      <c r="F448" s="13"/>
      <c r="G448" s="14"/>
    </row>
    <row r="449" spans="2:7" ht="11.1" customHeight="1" outlineLevel="3">
      <c r="B449" s="29" t="s">
        <v>197</v>
      </c>
      <c r="C449" s="29"/>
      <c r="D449" s="8"/>
      <c r="E449" s="34" t="str">
        <f>HYPERLINK("https://www.galantholding.com/catalog/292/164029/","www.galantholding.ru")</f>
        <v>www.galantholding.ru</v>
      </c>
      <c r="F449" s="30"/>
      <c r="G449" s="30"/>
    </row>
    <row r="450" spans="2:7" ht="11.1" customHeight="1" outlineLevel="3">
      <c r="B450" s="31" t="s">
        <v>194</v>
      </c>
      <c r="C450" s="31"/>
      <c r="D450" s="31"/>
      <c r="E450" s="31"/>
      <c r="F450" s="9"/>
      <c r="G450" s="9"/>
    </row>
    <row r="451" spans="2:7" ht="12.95" customHeight="1" outlineLevel="3">
      <c r="C451" s="10" t="s">
        <v>198</v>
      </c>
      <c r="D451" s="11">
        <v>8301755075841</v>
      </c>
      <c r="E451" s="17">
        <v>838.2</v>
      </c>
      <c r="F451" s="13"/>
      <c r="G451" s="14">
        <f>F451*E451</f>
        <v>0</v>
      </c>
    </row>
    <row r="452" spans="2:7" ht="12.95" customHeight="1" outlineLevel="3">
      <c r="C452" s="10" t="s">
        <v>118</v>
      </c>
      <c r="D452" s="11">
        <v>8301755075896</v>
      </c>
      <c r="E452" s="17">
        <v>838.2</v>
      </c>
      <c r="F452" s="13"/>
      <c r="G452" s="14">
        <f>F452*E452</f>
        <v>0</v>
      </c>
    </row>
    <row r="453" spans="2:7" ht="12.95" customHeight="1" outlineLevel="3">
      <c r="C453" s="10" t="s">
        <v>120</v>
      </c>
      <c r="D453" s="11">
        <v>8301755075858</v>
      </c>
      <c r="E453" s="17">
        <v>838.2</v>
      </c>
      <c r="F453" s="13"/>
      <c r="G453" s="14">
        <f>F453*E453</f>
        <v>0</v>
      </c>
    </row>
    <row r="454" spans="2:7" ht="12.95" customHeight="1" outlineLevel="3">
      <c r="C454" s="10" t="s">
        <v>75</v>
      </c>
      <c r="D454" s="11">
        <v>8301755075902</v>
      </c>
      <c r="E454" s="17">
        <v>838.2</v>
      </c>
      <c r="F454" s="13"/>
      <c r="G454" s="14">
        <f>F454*E454</f>
        <v>0</v>
      </c>
    </row>
    <row r="455" spans="2:7" ht="12.95" customHeight="1" outlineLevel="3">
      <c r="C455" s="10" t="s">
        <v>145</v>
      </c>
      <c r="D455" s="11">
        <v>8301755075865</v>
      </c>
      <c r="E455" s="17">
        <v>838.2</v>
      </c>
      <c r="F455" s="13"/>
      <c r="G455" s="14">
        <f>F455*E455</f>
        <v>0</v>
      </c>
    </row>
    <row r="456" spans="2:7" ht="12.95" customHeight="1" outlineLevel="3">
      <c r="C456" s="10" t="s">
        <v>76</v>
      </c>
      <c r="D456" s="11">
        <v>8301755075919</v>
      </c>
      <c r="E456" s="17">
        <v>838.2</v>
      </c>
      <c r="F456" s="13"/>
      <c r="G456" s="14">
        <f>F456*E456</f>
        <v>0</v>
      </c>
    </row>
    <row r="457" spans="2:7" ht="12.95" customHeight="1" outlineLevel="3">
      <c r="C457" s="10" t="s">
        <v>77</v>
      </c>
      <c r="D457" s="11">
        <v>8301755075872</v>
      </c>
      <c r="E457" s="17">
        <v>838.2</v>
      </c>
      <c r="F457" s="13"/>
      <c r="G457" s="14">
        <f>F457*E457</f>
        <v>0</v>
      </c>
    </row>
    <row r="458" spans="2:7" ht="12.95" customHeight="1" outlineLevel="3">
      <c r="C458" s="10" t="s">
        <v>78</v>
      </c>
      <c r="D458" s="11">
        <v>8301755075926</v>
      </c>
      <c r="E458" s="17">
        <v>838.2</v>
      </c>
      <c r="F458" s="13"/>
      <c r="G458" s="14">
        <f>F458*E458</f>
        <v>0</v>
      </c>
    </row>
    <row r="459" spans="2:7" ht="12.95" customHeight="1" outlineLevel="3">
      <c r="C459" s="10" t="s">
        <v>123</v>
      </c>
      <c r="D459" s="11">
        <v>8301755075889</v>
      </c>
      <c r="E459" s="17">
        <v>838.2</v>
      </c>
      <c r="F459" s="13"/>
      <c r="G459" s="14">
        <f>F459*E459</f>
        <v>0</v>
      </c>
    </row>
    <row r="460" spans="2:7" ht="12.95" customHeight="1" outlineLevel="3">
      <c r="C460" s="10" t="s">
        <v>196</v>
      </c>
      <c r="D460" s="11">
        <v>8301755071010</v>
      </c>
      <c r="E460" s="17">
        <v>838.2</v>
      </c>
      <c r="F460" s="13"/>
      <c r="G460" s="14">
        <f>F460*E460</f>
        <v>0</v>
      </c>
    </row>
    <row r="461" spans="2:7" ht="12.95" customHeight="1" outlineLevel="3">
      <c r="C461" s="10" t="s">
        <v>79</v>
      </c>
      <c r="D461" s="11">
        <v>8301755071034</v>
      </c>
      <c r="E461" s="17">
        <v>838.2</v>
      </c>
      <c r="F461" s="13"/>
      <c r="G461" s="14">
        <f>F461*E461</f>
        <v>0</v>
      </c>
    </row>
    <row r="462" spans="2:7" ht="12.95" customHeight="1" outlineLevel="3">
      <c r="B462" s="36" t="str">
        <f>HYPERLINK("https://www.galantholding.com/upload/iblock/c0d/c0d59bcdf0b588ea9e90ac009594679e.jpg","увеличить")</f>
        <v>увеличить</v>
      </c>
      <c r="C462" s="10" t="s">
        <v>80</v>
      </c>
      <c r="D462" s="11">
        <v>8301755071133</v>
      </c>
      <c r="E462" s="17">
        <v>838.2</v>
      </c>
      <c r="F462" s="13"/>
      <c r="G462" s="14">
        <f>F462*E462</f>
        <v>0</v>
      </c>
    </row>
    <row r="463" spans="2:7" ht="12.95" customHeight="1" outlineLevel="3">
      <c r="C463" s="10" t="s">
        <v>81</v>
      </c>
      <c r="D463" s="11">
        <v>8301755071058</v>
      </c>
      <c r="E463" s="17">
        <v>838.2</v>
      </c>
      <c r="F463" s="13"/>
      <c r="G463" s="14">
        <f>F463*E463</f>
        <v>0</v>
      </c>
    </row>
    <row r="464" spans="2:7" ht="12.95" customHeight="1" outlineLevel="3">
      <c r="C464" s="10" t="s">
        <v>82</v>
      </c>
      <c r="D464" s="11">
        <v>8301755071157</v>
      </c>
      <c r="E464" s="17">
        <v>838.2</v>
      </c>
      <c r="F464" s="13"/>
      <c r="G464" s="14">
        <f>F464*E464</f>
        <v>0</v>
      </c>
    </row>
    <row r="465" spans="2:7" ht="12.95" customHeight="1" outlineLevel="3">
      <c r="C465" s="10" t="s">
        <v>83</v>
      </c>
      <c r="D465" s="11">
        <v>8301755071072</v>
      </c>
      <c r="E465" s="17">
        <v>838.2</v>
      </c>
      <c r="F465" s="13"/>
      <c r="G465" s="14">
        <f>F465*E465</f>
        <v>0</v>
      </c>
    </row>
    <row r="466" spans="2:7" ht="12.95" customHeight="1" outlineLevel="3">
      <c r="C466" s="10" t="s">
        <v>84</v>
      </c>
      <c r="D466" s="11">
        <v>8301755071171</v>
      </c>
      <c r="E466" s="17">
        <v>838.2</v>
      </c>
      <c r="F466" s="13"/>
      <c r="G466" s="14">
        <f>F466*E466</f>
        <v>0</v>
      </c>
    </row>
    <row r="467" spans="2:7" ht="12.95" customHeight="1" outlineLevel="3">
      <c r="C467" s="10" t="s">
        <v>165</v>
      </c>
      <c r="D467" s="11">
        <v>8301755071195</v>
      </c>
      <c r="E467" s="17">
        <v>838.2</v>
      </c>
      <c r="F467" s="13"/>
      <c r="G467" s="14">
        <f>F467*E467</f>
        <v>0</v>
      </c>
    </row>
    <row r="468" spans="2:7" ht="11.1" customHeight="1" outlineLevel="3">
      <c r="B468" s="29" t="s">
        <v>199</v>
      </c>
      <c r="C468" s="29"/>
      <c r="D468" s="8"/>
      <c r="E468" s="34" t="str">
        <f>HYPERLINK("https://www.galantholding.com/catalog/288/164030/","www.galantholding.ru")</f>
        <v>www.galantholding.ru</v>
      </c>
      <c r="F468" s="30"/>
      <c r="G468" s="30"/>
    </row>
    <row r="469" spans="2:7" ht="11.1" customHeight="1" outlineLevel="3">
      <c r="B469" s="31" t="s">
        <v>194</v>
      </c>
      <c r="C469" s="31"/>
      <c r="D469" s="31"/>
      <c r="E469" s="31"/>
      <c r="F469" s="9"/>
      <c r="G469" s="9"/>
    </row>
    <row r="470" spans="2:7" ht="12.95" customHeight="1" outlineLevel="3">
      <c r="C470" s="10" t="s">
        <v>120</v>
      </c>
      <c r="D470" s="11">
        <v>8301755075940</v>
      </c>
      <c r="E470" s="17">
        <v>919.1</v>
      </c>
      <c r="F470" s="13"/>
      <c r="G470" s="14">
        <f>F470*E470</f>
        <v>0</v>
      </c>
    </row>
    <row r="471" spans="2:7" ht="12.95" customHeight="1" outlineLevel="3">
      <c r="C471" s="10" t="s">
        <v>75</v>
      </c>
      <c r="D471" s="11">
        <v>8301755075988</v>
      </c>
      <c r="E471" s="17">
        <v>919.1</v>
      </c>
      <c r="F471" s="13"/>
      <c r="G471" s="14">
        <f>F471*E471</f>
        <v>0</v>
      </c>
    </row>
    <row r="472" spans="2:7" ht="12.95" customHeight="1" outlineLevel="3">
      <c r="C472" s="10" t="s">
        <v>144</v>
      </c>
      <c r="D472" s="11">
        <v>8301755076022</v>
      </c>
      <c r="E472" s="17">
        <v>919.1</v>
      </c>
      <c r="F472" s="13"/>
      <c r="G472" s="14">
        <f>F472*E472</f>
        <v>0</v>
      </c>
    </row>
    <row r="473" spans="2:7" ht="12.95" customHeight="1" outlineLevel="3">
      <c r="C473" s="10" t="s">
        <v>145</v>
      </c>
      <c r="D473" s="11">
        <v>8301755075957</v>
      </c>
      <c r="E473" s="17">
        <v>919.1</v>
      </c>
      <c r="F473" s="13"/>
      <c r="G473" s="14">
        <f>F473*E473</f>
        <v>0</v>
      </c>
    </row>
    <row r="474" spans="2:7" ht="12.95" customHeight="1" outlineLevel="3">
      <c r="C474" s="10" t="s">
        <v>76</v>
      </c>
      <c r="D474" s="11">
        <v>8301755075995</v>
      </c>
      <c r="E474" s="17">
        <v>919.1</v>
      </c>
      <c r="F474" s="13"/>
      <c r="G474" s="14">
        <f>F474*E474</f>
        <v>0</v>
      </c>
    </row>
    <row r="475" spans="2:7" ht="12.95" customHeight="1" outlineLevel="3">
      <c r="C475" s="10" t="s">
        <v>146</v>
      </c>
      <c r="D475" s="11">
        <v>8301755076039</v>
      </c>
      <c r="E475" s="17">
        <v>919.1</v>
      </c>
      <c r="F475" s="13"/>
      <c r="G475" s="14">
        <f>F475*E475</f>
        <v>0</v>
      </c>
    </row>
    <row r="476" spans="2:7" ht="12.95" customHeight="1" outlineLevel="3">
      <c r="C476" s="10" t="s">
        <v>77</v>
      </c>
      <c r="D476" s="11">
        <v>8301755075964</v>
      </c>
      <c r="E476" s="17">
        <v>919.1</v>
      </c>
      <c r="F476" s="13"/>
      <c r="G476" s="14">
        <f>F476*E476</f>
        <v>0</v>
      </c>
    </row>
    <row r="477" spans="2:7" ht="12.95" customHeight="1" outlineLevel="3">
      <c r="C477" s="10" t="s">
        <v>78</v>
      </c>
      <c r="D477" s="11">
        <v>8301755076008</v>
      </c>
      <c r="E477" s="17">
        <v>919.1</v>
      </c>
      <c r="F477" s="13"/>
      <c r="G477" s="14">
        <f>F477*E477</f>
        <v>0</v>
      </c>
    </row>
    <row r="478" spans="2:7" ht="12.95" customHeight="1" outlineLevel="3">
      <c r="C478" s="10" t="s">
        <v>147</v>
      </c>
      <c r="D478" s="11">
        <v>8301755076046</v>
      </c>
      <c r="E478" s="17">
        <v>919.1</v>
      </c>
      <c r="F478" s="13"/>
      <c r="G478" s="14">
        <f>F478*E478</f>
        <v>0</v>
      </c>
    </row>
    <row r="479" spans="2:7" ht="12.95" customHeight="1" outlineLevel="3">
      <c r="C479" s="10" t="s">
        <v>148</v>
      </c>
      <c r="D479" s="11">
        <v>8301755076015</v>
      </c>
      <c r="E479" s="17">
        <v>919.1</v>
      </c>
      <c r="F479" s="13"/>
      <c r="G479" s="14">
        <f>F479*E479</f>
        <v>0</v>
      </c>
    </row>
    <row r="480" spans="2:7" ht="12.95" customHeight="1" outlineLevel="3">
      <c r="C480" s="10" t="s">
        <v>162</v>
      </c>
      <c r="D480" s="11">
        <v>8301755071379</v>
      </c>
      <c r="E480" s="17">
        <v>919.1</v>
      </c>
      <c r="F480" s="13"/>
      <c r="G480" s="14">
        <f>F480*E480</f>
        <v>0</v>
      </c>
    </row>
    <row r="481" spans="2:7" ht="12.95" customHeight="1" outlineLevel="3">
      <c r="B481" s="36" t="str">
        <f>HYPERLINK("https://www.galantholding.com/upload/iblock/439/439dbf7cf7bbffb07fd82ad290357dda.jpg","увеличить")</f>
        <v>увеличить</v>
      </c>
      <c r="C481" s="10" t="s">
        <v>81</v>
      </c>
      <c r="D481" s="11">
        <v>8301755071232</v>
      </c>
      <c r="E481" s="17">
        <v>919.1</v>
      </c>
      <c r="F481" s="13"/>
      <c r="G481" s="14">
        <f>F481*E481</f>
        <v>0</v>
      </c>
    </row>
    <row r="482" spans="2:7" ht="12.95" customHeight="1" outlineLevel="3">
      <c r="C482" s="10" t="s">
        <v>82</v>
      </c>
      <c r="D482" s="11">
        <v>8301755071317</v>
      </c>
      <c r="E482" s="17">
        <v>919.1</v>
      </c>
      <c r="F482" s="13"/>
      <c r="G482" s="14">
        <f>F482*E482</f>
        <v>0</v>
      </c>
    </row>
    <row r="483" spans="2:7" ht="12.95" customHeight="1" outlineLevel="3">
      <c r="C483" s="10" t="s">
        <v>163</v>
      </c>
      <c r="D483" s="11">
        <v>8301755071393</v>
      </c>
      <c r="E483" s="17">
        <v>919.1</v>
      </c>
      <c r="F483" s="13"/>
      <c r="G483" s="14">
        <f>F483*E483</f>
        <v>0</v>
      </c>
    </row>
    <row r="484" spans="2:7" ht="12.95" customHeight="1" outlineLevel="3">
      <c r="C484" s="10" t="s">
        <v>83</v>
      </c>
      <c r="D484" s="11">
        <v>8301755071256</v>
      </c>
      <c r="E484" s="17">
        <v>919.1</v>
      </c>
      <c r="F484" s="13"/>
      <c r="G484" s="14">
        <f>F484*E484</f>
        <v>0</v>
      </c>
    </row>
    <row r="485" spans="2:7" ht="12.95" customHeight="1" outlineLevel="3">
      <c r="C485" s="10" t="s">
        <v>84</v>
      </c>
      <c r="D485" s="11">
        <v>8301755071331</v>
      </c>
      <c r="E485" s="17">
        <v>919.1</v>
      </c>
      <c r="F485" s="13"/>
      <c r="G485" s="14">
        <f>F485*E485</f>
        <v>0</v>
      </c>
    </row>
    <row r="486" spans="2:7" ht="12.95" customHeight="1" outlineLevel="3">
      <c r="C486" s="10" t="s">
        <v>164</v>
      </c>
      <c r="D486" s="11">
        <v>8301755071416</v>
      </c>
      <c r="E486" s="17">
        <v>919.1</v>
      </c>
      <c r="F486" s="13"/>
      <c r="G486" s="14">
        <f>F486*E486</f>
        <v>0</v>
      </c>
    </row>
    <row r="487" spans="2:7" ht="12.95" customHeight="1" outlineLevel="3">
      <c r="C487" s="10" t="s">
        <v>165</v>
      </c>
      <c r="D487" s="11">
        <v>8301755071355</v>
      </c>
      <c r="E487" s="17">
        <v>919.1</v>
      </c>
      <c r="F487" s="13"/>
      <c r="G487" s="14">
        <f>F487*E487</f>
        <v>0</v>
      </c>
    </row>
    <row r="488" spans="2:7" ht="11.1" customHeight="1" outlineLevel="3">
      <c r="B488" s="29" t="s">
        <v>200</v>
      </c>
      <c r="C488" s="29"/>
      <c r="D488" s="8"/>
      <c r="E488" s="34" t="str">
        <f>HYPERLINK("https://www.galantholding.com/catalog/259/164026/","www.galantholding.ru")</f>
        <v>www.galantholding.ru</v>
      </c>
      <c r="F488" s="30"/>
      <c r="G488" s="30"/>
    </row>
    <row r="489" spans="2:7" ht="11.1" customHeight="1" outlineLevel="3">
      <c r="B489" s="31" t="s">
        <v>194</v>
      </c>
      <c r="C489" s="31"/>
      <c r="D489" s="31"/>
      <c r="E489" s="31"/>
      <c r="F489" s="9"/>
      <c r="G489" s="9"/>
    </row>
    <row r="490" spans="2:7" ht="12.95" customHeight="1" outlineLevel="3">
      <c r="C490" s="10" t="s">
        <v>198</v>
      </c>
      <c r="D490" s="11">
        <v>8301755076077</v>
      </c>
      <c r="E490" s="17">
        <v>856.4</v>
      </c>
      <c r="F490" s="13"/>
      <c r="G490" s="14">
        <f>F490*E490</f>
        <v>0</v>
      </c>
    </row>
    <row r="491" spans="2:7" ht="12.95" customHeight="1" outlineLevel="3">
      <c r="C491" s="10" t="s">
        <v>120</v>
      </c>
      <c r="D491" s="11">
        <v>8301755076084</v>
      </c>
      <c r="E491" s="17">
        <v>856.4</v>
      </c>
      <c r="F491" s="13"/>
      <c r="G491" s="14">
        <f>F491*E491</f>
        <v>0</v>
      </c>
    </row>
    <row r="492" spans="2:7" ht="12.95" customHeight="1" outlineLevel="3">
      <c r="C492" s="10" t="s">
        <v>75</v>
      </c>
      <c r="D492" s="11">
        <v>8301755076138</v>
      </c>
      <c r="E492" s="17">
        <v>856.4</v>
      </c>
      <c r="F492" s="13"/>
      <c r="G492" s="14">
        <f>F492*E492</f>
        <v>0</v>
      </c>
    </row>
    <row r="493" spans="2:7" ht="12.95" customHeight="1" outlineLevel="3">
      <c r="C493" s="10" t="s">
        <v>145</v>
      </c>
      <c r="D493" s="11">
        <v>8301755076091</v>
      </c>
      <c r="E493" s="17">
        <v>856.4</v>
      </c>
      <c r="F493" s="13"/>
      <c r="G493" s="14">
        <f>F493*E493</f>
        <v>0</v>
      </c>
    </row>
    <row r="494" spans="2:7" ht="12.95" customHeight="1" outlineLevel="3">
      <c r="C494" s="10" t="s">
        <v>76</v>
      </c>
      <c r="D494" s="11">
        <v>8301755076145</v>
      </c>
      <c r="E494" s="17">
        <v>856.4</v>
      </c>
      <c r="F494" s="13"/>
      <c r="G494" s="14">
        <f>F494*E494</f>
        <v>0</v>
      </c>
    </row>
    <row r="495" spans="2:7" ht="12.95" customHeight="1" outlineLevel="3">
      <c r="C495" s="10" t="s">
        <v>77</v>
      </c>
      <c r="D495" s="11">
        <v>8301755076107</v>
      </c>
      <c r="E495" s="17">
        <v>856.4</v>
      </c>
      <c r="F495" s="13"/>
      <c r="G495" s="14">
        <f>F495*E495</f>
        <v>0</v>
      </c>
    </row>
    <row r="496" spans="2:7" ht="12.95" customHeight="1" outlineLevel="3">
      <c r="C496" s="10" t="s">
        <v>196</v>
      </c>
      <c r="D496" s="11">
        <v>8301755071430</v>
      </c>
      <c r="E496" s="17">
        <v>856.4</v>
      </c>
      <c r="F496" s="13"/>
      <c r="G496" s="14">
        <f>F496*E496</f>
        <v>0</v>
      </c>
    </row>
    <row r="497" spans="2:7" ht="12.95" customHeight="1" outlineLevel="3">
      <c r="C497" s="10" t="s">
        <v>140</v>
      </c>
      <c r="D497" s="11">
        <v>8301755071546</v>
      </c>
      <c r="E497" s="17">
        <v>856.4</v>
      </c>
      <c r="F497" s="13"/>
      <c r="G497" s="14">
        <f>F497*E497</f>
        <v>0</v>
      </c>
    </row>
    <row r="498" spans="2:7" ht="12.95" customHeight="1" outlineLevel="3">
      <c r="C498" s="10" t="s">
        <v>79</v>
      </c>
      <c r="D498" s="11">
        <v>8301755071454</v>
      </c>
      <c r="E498" s="17">
        <v>856.4</v>
      </c>
      <c r="F498" s="13"/>
      <c r="G498" s="14">
        <f>F498*E498</f>
        <v>0</v>
      </c>
    </row>
    <row r="499" spans="2:7" ht="12.95" customHeight="1" outlineLevel="3">
      <c r="C499" s="10" t="s">
        <v>80</v>
      </c>
      <c r="D499" s="11">
        <v>8301755071553</v>
      </c>
      <c r="E499" s="17">
        <v>856.4</v>
      </c>
      <c r="F499" s="13"/>
      <c r="G499" s="14">
        <f>F499*E499</f>
        <v>0</v>
      </c>
    </row>
    <row r="500" spans="2:7" ht="12.95" customHeight="1" outlineLevel="3">
      <c r="C500" s="10" t="s">
        <v>81</v>
      </c>
      <c r="D500" s="11">
        <v>8301755071478</v>
      </c>
      <c r="E500" s="17">
        <v>856.4</v>
      </c>
      <c r="F500" s="13"/>
      <c r="G500" s="14">
        <f>F500*E500</f>
        <v>0</v>
      </c>
    </row>
    <row r="501" spans="2:7" ht="12.95" customHeight="1" outlineLevel="3">
      <c r="B501" s="36" t="str">
        <f>HYPERLINK("https://www.galantholding.com/upload/iblock/4ae/4aea30a1c2ad7af56eb7f5d2b24c8e91.jpg","увеличить")</f>
        <v>увеличить</v>
      </c>
      <c r="C501" s="10" t="s">
        <v>82</v>
      </c>
      <c r="D501" s="11">
        <v>8301755071577</v>
      </c>
      <c r="E501" s="17">
        <v>856.4</v>
      </c>
      <c r="F501" s="13"/>
      <c r="G501" s="14">
        <f>F501*E501</f>
        <v>0</v>
      </c>
    </row>
    <row r="502" spans="2:7" ht="11.1" customHeight="1" outlineLevel="3">
      <c r="B502" s="29" t="s">
        <v>201</v>
      </c>
      <c r="C502" s="29"/>
      <c r="D502" s="8"/>
      <c r="E502" s="34" t="str">
        <f>HYPERLINK("https://www.galantholding.com/catalog/303/164031/","www.galantholding.ru")</f>
        <v>www.galantholding.ru</v>
      </c>
      <c r="F502" s="30"/>
      <c r="G502" s="30"/>
    </row>
    <row r="503" spans="2:7" ht="11.1" customHeight="1" outlineLevel="3">
      <c r="B503" s="31" t="s">
        <v>202</v>
      </c>
      <c r="C503" s="31"/>
      <c r="D503" s="31"/>
      <c r="E503" s="31"/>
      <c r="F503" s="9"/>
      <c r="G503" s="9"/>
    </row>
    <row r="504" spans="2:7" ht="12.95" customHeight="1" outlineLevel="3">
      <c r="C504" s="10" t="s">
        <v>22</v>
      </c>
      <c r="D504" s="11">
        <v>8301755076411</v>
      </c>
      <c r="E504" s="17">
        <v>438.9</v>
      </c>
      <c r="F504" s="13"/>
      <c r="G504" s="14">
        <f>F504*E504</f>
        <v>0</v>
      </c>
    </row>
    <row r="505" spans="2:7" ht="12.95" customHeight="1" outlineLevel="3">
      <c r="C505" s="10" t="s">
        <v>23</v>
      </c>
      <c r="D505" s="11">
        <v>8301755076428</v>
      </c>
      <c r="E505" s="17">
        <v>438.9</v>
      </c>
      <c r="F505" s="13"/>
      <c r="G505" s="14">
        <f>F505*E505</f>
        <v>0</v>
      </c>
    </row>
    <row r="506" spans="2:7" ht="12.95" customHeight="1" outlineLevel="3">
      <c r="C506" s="10" t="s">
        <v>14</v>
      </c>
      <c r="D506" s="11">
        <v>8301755076435</v>
      </c>
      <c r="E506" s="17">
        <v>438.9</v>
      </c>
      <c r="F506" s="13"/>
      <c r="G506" s="14">
        <f>F506*E506</f>
        <v>0</v>
      </c>
    </row>
    <row r="507" spans="2:7" ht="12.95" customHeight="1" outlineLevel="3">
      <c r="C507" s="10" t="s">
        <v>30</v>
      </c>
      <c r="D507" s="11">
        <v>8301755071805</v>
      </c>
      <c r="E507" s="17">
        <v>438.9</v>
      </c>
      <c r="F507" s="13"/>
      <c r="G507" s="14">
        <f>F507*E507</f>
        <v>0</v>
      </c>
    </row>
    <row r="508" spans="2:7" ht="12.95" customHeight="1" outlineLevel="3">
      <c r="C508" s="10" t="s">
        <v>56</v>
      </c>
      <c r="D508" s="11">
        <v>8301755071829</v>
      </c>
      <c r="E508" s="17">
        <v>438.9</v>
      </c>
      <c r="F508" s="13"/>
      <c r="G508" s="14">
        <f>F508*E508</f>
        <v>0</v>
      </c>
    </row>
    <row r="509" spans="2:7" ht="12.95" customHeight="1" outlineLevel="3">
      <c r="C509" s="10"/>
      <c r="D509" s="10"/>
      <c r="E509" s="18"/>
      <c r="F509" s="13"/>
      <c r="G509" s="14"/>
    </row>
    <row r="510" spans="2:7" ht="12.95" customHeight="1" outlineLevel="3">
      <c r="C510" s="10"/>
      <c r="D510" s="10"/>
      <c r="E510" s="18"/>
      <c r="F510" s="13"/>
      <c r="G510" s="14"/>
    </row>
    <row r="511" spans="2:7" ht="12.95" customHeight="1" outlineLevel="3">
      <c r="C511" s="10"/>
      <c r="D511" s="10"/>
      <c r="E511" s="18"/>
      <c r="F511" s="13"/>
      <c r="G511" s="14"/>
    </row>
    <row r="512" spans="2:7" ht="12.95" customHeight="1" outlineLevel="3">
      <c r="C512" s="10"/>
      <c r="D512" s="10"/>
      <c r="E512" s="18"/>
      <c r="F512" s="13"/>
      <c r="G512" s="14"/>
    </row>
    <row r="513" spans="2:7" ht="12.95" customHeight="1" outlineLevel="3">
      <c r="C513" s="10"/>
      <c r="D513" s="10"/>
      <c r="E513" s="18"/>
      <c r="F513" s="13"/>
      <c r="G513" s="14"/>
    </row>
    <row r="514" spans="2:7" ht="12.95" customHeight="1" outlineLevel="3">
      <c r="C514" s="10"/>
      <c r="D514" s="10"/>
      <c r="E514" s="18"/>
      <c r="F514" s="13"/>
      <c r="G514" s="14"/>
    </row>
    <row r="515" spans="2:7" ht="12.95" customHeight="1" outlineLevel="3">
      <c r="B515" s="36" t="str">
        <f>HYPERLINK("https://www.galantholding.com/upload/iblock/ae1/ae1c75ccfc1de4d08a8e74d3395b15cf.jpg","увеличить")</f>
        <v>увеличить</v>
      </c>
      <c r="C515" s="10"/>
      <c r="D515" s="10"/>
      <c r="E515" s="18"/>
      <c r="F515" s="13"/>
      <c r="G515" s="14"/>
    </row>
    <row r="516" spans="2:7" ht="11.1" customHeight="1" outlineLevel="3">
      <c r="B516" s="29" t="s">
        <v>203</v>
      </c>
      <c r="C516" s="29"/>
      <c r="D516" s="8"/>
      <c r="E516" s="34" t="str">
        <f>HYPERLINK("https://www.galantholding.com/catalog/303/164032/","www.galantholding.ru")</f>
        <v>www.galantholding.ru</v>
      </c>
      <c r="F516" s="30"/>
      <c r="G516" s="30"/>
    </row>
    <row r="517" spans="2:7" ht="11.1" customHeight="1" outlineLevel="3">
      <c r="B517" s="31" t="s">
        <v>202</v>
      </c>
      <c r="C517" s="31"/>
      <c r="D517" s="31"/>
      <c r="E517" s="31"/>
      <c r="F517" s="9"/>
      <c r="G517" s="9"/>
    </row>
    <row r="518" spans="2:7" ht="12.95" customHeight="1" outlineLevel="3">
      <c r="C518" s="10" t="s">
        <v>204</v>
      </c>
      <c r="D518" s="11">
        <v>8301755071850</v>
      </c>
      <c r="E518" s="17">
        <v>445.5</v>
      </c>
      <c r="F518" s="13"/>
      <c r="G518" s="14">
        <f>F518*E518</f>
        <v>0</v>
      </c>
    </row>
    <row r="519" spans="2:7" ht="12.95" customHeight="1" outlineLevel="3">
      <c r="C519" s="10" t="s">
        <v>205</v>
      </c>
      <c r="D519" s="11">
        <v>8301755071874</v>
      </c>
      <c r="E519" s="17">
        <v>445.5</v>
      </c>
      <c r="F519" s="13"/>
      <c r="G519" s="14">
        <f>F519*E519</f>
        <v>0</v>
      </c>
    </row>
    <row r="520" spans="2:7" ht="12.95" customHeight="1" outlineLevel="3">
      <c r="C520" s="10" t="s">
        <v>206</v>
      </c>
      <c r="D520" s="11">
        <v>8301755071898</v>
      </c>
      <c r="E520" s="17">
        <v>445.5</v>
      </c>
      <c r="F520" s="13"/>
      <c r="G520" s="14">
        <f>F520*E520</f>
        <v>0</v>
      </c>
    </row>
    <row r="521" spans="2:7" ht="12.95" customHeight="1" outlineLevel="3">
      <c r="C521" s="10" t="s">
        <v>207</v>
      </c>
      <c r="D521" s="11">
        <v>8301755071911</v>
      </c>
      <c r="E521" s="17">
        <v>445.5</v>
      </c>
      <c r="F521" s="13"/>
      <c r="G521" s="14">
        <f>F521*E521</f>
        <v>0</v>
      </c>
    </row>
    <row r="522" spans="2:7" ht="12.95" customHeight="1" outlineLevel="3">
      <c r="C522" s="10" t="s">
        <v>168</v>
      </c>
      <c r="D522" s="11">
        <v>8301755076466</v>
      </c>
      <c r="E522" s="17">
        <v>445.5</v>
      </c>
      <c r="F522" s="13"/>
      <c r="G522" s="14">
        <f>F522*E522</f>
        <v>0</v>
      </c>
    </row>
    <row r="523" spans="2:7" ht="12.95" customHeight="1" outlineLevel="3">
      <c r="C523" s="10" t="s">
        <v>22</v>
      </c>
      <c r="D523" s="11">
        <v>8301755076473</v>
      </c>
      <c r="E523" s="17">
        <v>445.5</v>
      </c>
      <c r="F523" s="13"/>
      <c r="G523" s="14">
        <f>F523*E523</f>
        <v>0</v>
      </c>
    </row>
    <row r="524" spans="2:7" ht="12.95" customHeight="1" outlineLevel="3">
      <c r="C524" s="10" t="s">
        <v>23</v>
      </c>
      <c r="D524" s="11">
        <v>8301755076480</v>
      </c>
      <c r="E524" s="17">
        <v>445.5</v>
      </c>
      <c r="F524" s="13"/>
      <c r="G524" s="14">
        <f>F524*E524</f>
        <v>0</v>
      </c>
    </row>
    <row r="525" spans="2:7" ht="12.95" customHeight="1" outlineLevel="3">
      <c r="C525" s="10" t="s">
        <v>14</v>
      </c>
      <c r="D525" s="11">
        <v>8301755076497</v>
      </c>
      <c r="E525" s="17">
        <v>445.5</v>
      </c>
      <c r="F525" s="13"/>
      <c r="G525" s="14">
        <f>F525*E525</f>
        <v>0</v>
      </c>
    </row>
    <row r="526" spans="2:7" ht="12.95" customHeight="1" outlineLevel="3">
      <c r="C526" s="10" t="s">
        <v>24</v>
      </c>
      <c r="D526" s="11">
        <v>8301755076503</v>
      </c>
      <c r="E526" s="17">
        <v>445.5</v>
      </c>
      <c r="F526" s="13"/>
      <c r="G526" s="14">
        <f>F526*E526</f>
        <v>0</v>
      </c>
    </row>
    <row r="527" spans="2:7" ht="12.95" customHeight="1" outlineLevel="3">
      <c r="C527" s="10" t="s">
        <v>62</v>
      </c>
      <c r="D527" s="11">
        <v>8301755071843</v>
      </c>
      <c r="E527" s="17">
        <v>445.5</v>
      </c>
      <c r="F527" s="13"/>
      <c r="G527" s="14">
        <f>F527*E527</f>
        <v>0</v>
      </c>
    </row>
    <row r="528" spans="2:7" ht="12.95" customHeight="1" outlineLevel="3">
      <c r="C528" s="10" t="s">
        <v>29</v>
      </c>
      <c r="D528" s="11">
        <v>8301755071867</v>
      </c>
      <c r="E528" s="17">
        <v>445.5</v>
      </c>
      <c r="F528" s="13"/>
      <c r="G528" s="14">
        <f>F528*E528</f>
        <v>0</v>
      </c>
    </row>
    <row r="529" spans="2:7" ht="12.95" customHeight="1" outlineLevel="3">
      <c r="B529" s="36" t="str">
        <f>HYPERLINK("https://www.galantholding.com/upload/iblock/ab3/ab3955905d63b227063ee1b5e7304d4f.jpg","увеличить")</f>
        <v>увеличить</v>
      </c>
      <c r="C529" s="10" t="s">
        <v>30</v>
      </c>
      <c r="D529" s="11">
        <v>8301755071881</v>
      </c>
      <c r="E529" s="17">
        <v>445.5</v>
      </c>
      <c r="F529" s="13"/>
      <c r="G529" s="14">
        <f>F529*E529</f>
        <v>0</v>
      </c>
    </row>
    <row r="530" spans="2:7" ht="12.95" customHeight="1" outlineLevel="3">
      <c r="C530" s="10" t="s">
        <v>56</v>
      </c>
      <c r="D530" s="11">
        <v>8301755071904</v>
      </c>
      <c r="E530" s="17">
        <v>445.5</v>
      </c>
      <c r="F530" s="13"/>
      <c r="G530" s="14">
        <f>F530*E530</f>
        <v>0</v>
      </c>
    </row>
    <row r="531" spans="2:7" ht="11.1" customHeight="1" outlineLevel="3">
      <c r="B531" s="29" t="s">
        <v>208</v>
      </c>
      <c r="C531" s="29"/>
      <c r="D531" s="8"/>
      <c r="E531" s="34" t="str">
        <f>HYPERLINK("https://www.galantholding.com/catalog/307/164033/","www.galantholding.ru")</f>
        <v>www.galantholding.ru</v>
      </c>
      <c r="F531" s="30"/>
      <c r="G531" s="30"/>
    </row>
    <row r="532" spans="2:7" ht="11.1" customHeight="1" outlineLevel="3">
      <c r="B532" s="31" t="s">
        <v>202</v>
      </c>
      <c r="C532" s="31"/>
      <c r="D532" s="31"/>
      <c r="E532" s="31"/>
      <c r="F532" s="9"/>
      <c r="G532" s="9"/>
    </row>
    <row r="533" spans="2:7" ht="12.95" customHeight="1" outlineLevel="3">
      <c r="C533" s="10" t="s">
        <v>205</v>
      </c>
      <c r="D533" s="11">
        <v>8301755071959</v>
      </c>
      <c r="E533" s="17">
        <v>480.2</v>
      </c>
      <c r="F533" s="13"/>
      <c r="G533" s="14">
        <f>F533*E533</f>
        <v>0</v>
      </c>
    </row>
    <row r="534" spans="2:7" ht="12.95" customHeight="1" outlineLevel="3">
      <c r="C534" s="10" t="s">
        <v>206</v>
      </c>
      <c r="D534" s="11">
        <v>8301755071973</v>
      </c>
      <c r="E534" s="17">
        <v>480.2</v>
      </c>
      <c r="F534" s="13"/>
      <c r="G534" s="14">
        <f>F534*E534</f>
        <v>0</v>
      </c>
    </row>
    <row r="535" spans="2:7" ht="12.95" customHeight="1" outlineLevel="3">
      <c r="C535" s="10" t="s">
        <v>207</v>
      </c>
      <c r="D535" s="11">
        <v>8301755071997</v>
      </c>
      <c r="E535" s="17">
        <v>480.2</v>
      </c>
      <c r="F535" s="13"/>
      <c r="G535" s="14">
        <f>F535*E535</f>
        <v>0</v>
      </c>
    </row>
    <row r="536" spans="2:7" ht="12.95" customHeight="1" outlineLevel="3">
      <c r="C536" s="10" t="s">
        <v>22</v>
      </c>
      <c r="D536" s="11">
        <v>8301755076510</v>
      </c>
      <c r="E536" s="17">
        <v>480.2</v>
      </c>
      <c r="F536" s="13"/>
      <c r="G536" s="14">
        <f>F536*E536</f>
        <v>0</v>
      </c>
    </row>
    <row r="537" spans="2:7" ht="12.95" customHeight="1" outlineLevel="3">
      <c r="C537" s="10" t="s">
        <v>23</v>
      </c>
      <c r="D537" s="11">
        <v>8301755076527</v>
      </c>
      <c r="E537" s="17">
        <v>480.2</v>
      </c>
      <c r="F537" s="13"/>
      <c r="G537" s="14">
        <f>F537*E537</f>
        <v>0</v>
      </c>
    </row>
    <row r="538" spans="2:7" ht="12.95" customHeight="1" outlineLevel="3">
      <c r="C538" s="10" t="s">
        <v>14</v>
      </c>
      <c r="D538" s="11">
        <v>8301755076534</v>
      </c>
      <c r="E538" s="17">
        <v>480.2</v>
      </c>
      <c r="F538" s="13"/>
      <c r="G538" s="14">
        <f>F538*E538</f>
        <v>0</v>
      </c>
    </row>
    <row r="539" spans="2:7" ht="12.95" customHeight="1" outlineLevel="3">
      <c r="C539" s="10" t="s">
        <v>24</v>
      </c>
      <c r="D539" s="11">
        <v>8301755076541</v>
      </c>
      <c r="E539" s="17">
        <v>480.2</v>
      </c>
      <c r="F539" s="13"/>
      <c r="G539" s="14">
        <f>F539*E539</f>
        <v>0</v>
      </c>
    </row>
    <row r="540" spans="2:7" ht="12.95" customHeight="1" outlineLevel="3">
      <c r="C540" s="10" t="s">
        <v>29</v>
      </c>
      <c r="D540" s="11">
        <v>8301755071942</v>
      </c>
      <c r="E540" s="17">
        <v>480.2</v>
      </c>
      <c r="F540" s="13"/>
      <c r="G540" s="14">
        <f>F540*E540</f>
        <v>0</v>
      </c>
    </row>
    <row r="541" spans="2:7" ht="12.95" customHeight="1" outlineLevel="3">
      <c r="C541" s="10" t="s">
        <v>30</v>
      </c>
      <c r="D541" s="11">
        <v>8301755071966</v>
      </c>
      <c r="E541" s="17">
        <v>480.2</v>
      </c>
      <c r="F541" s="13"/>
      <c r="G541" s="14">
        <f>F541*E541</f>
        <v>0</v>
      </c>
    </row>
    <row r="542" spans="2:7" ht="12.95" customHeight="1" outlineLevel="3">
      <c r="C542" s="10" t="s">
        <v>56</v>
      </c>
      <c r="D542" s="11">
        <v>8301755071980</v>
      </c>
      <c r="E542" s="17">
        <v>480.2</v>
      </c>
      <c r="F542" s="13"/>
      <c r="G542" s="14">
        <f>F542*E542</f>
        <v>0</v>
      </c>
    </row>
    <row r="543" spans="2:7" ht="12.95" customHeight="1" outlineLevel="3">
      <c r="C543" s="10"/>
      <c r="D543" s="10"/>
      <c r="E543" s="18"/>
      <c r="F543" s="13"/>
      <c r="G543" s="14"/>
    </row>
    <row r="544" spans="2:7" ht="12.95" customHeight="1" outlineLevel="3">
      <c r="B544" s="36" t="str">
        <f>HYPERLINK("https://www.galantholding.com/upload/iblock/467/467f0324e2391db5242ae2a5298a8a9d.jpg","увеличить")</f>
        <v>увеличить</v>
      </c>
      <c r="C544" s="10"/>
      <c r="D544" s="10"/>
      <c r="E544" s="18"/>
      <c r="F544" s="13"/>
      <c r="G544" s="14"/>
    </row>
    <row r="545" spans="2:7" ht="11.1" customHeight="1" outlineLevel="2">
      <c r="B545" s="7" t="s">
        <v>209</v>
      </c>
      <c r="C545" s="7"/>
      <c r="D545" s="7"/>
      <c r="E545" s="7"/>
      <c r="F545" s="7"/>
      <c r="G545" s="7"/>
    </row>
    <row r="546" spans="2:7" ht="11.1" customHeight="1" outlineLevel="3">
      <c r="B546" s="29" t="s">
        <v>210</v>
      </c>
      <c r="C546" s="29"/>
      <c r="D546" s="8"/>
      <c r="E546" s="34" t="str">
        <f>HYPERLINK("http://www.galantholding.ru/catalog/291/145708/","www.galantholding.ru")</f>
        <v>www.galantholding.ru</v>
      </c>
      <c r="F546" s="30"/>
      <c r="G546" s="30"/>
    </row>
    <row r="547" spans="2:7" ht="11.1" customHeight="1" outlineLevel="3">
      <c r="B547" s="31" t="s">
        <v>211</v>
      </c>
      <c r="C547" s="31"/>
      <c r="D547" s="31"/>
      <c r="E547" s="31"/>
      <c r="F547" s="9"/>
      <c r="G547" s="9"/>
    </row>
    <row r="548" spans="2:7" ht="12.95" customHeight="1" outlineLevel="3">
      <c r="C548" s="10" t="s">
        <v>212</v>
      </c>
      <c r="D548" s="11">
        <v>8300755057451</v>
      </c>
      <c r="E548" s="12">
        <v>500</v>
      </c>
      <c r="F548" s="13"/>
      <c r="G548" s="14">
        <f>F548*E548</f>
        <v>0</v>
      </c>
    </row>
    <row r="549" spans="2:7" ht="12.95" customHeight="1" outlineLevel="3">
      <c r="C549" s="10" t="s">
        <v>213</v>
      </c>
      <c r="D549" s="11">
        <v>8300755057468</v>
      </c>
      <c r="E549" s="12">
        <v>500</v>
      </c>
      <c r="F549" s="13"/>
      <c r="G549" s="14">
        <f>F549*E549</f>
        <v>0</v>
      </c>
    </row>
    <row r="550" spans="2:7" ht="12.95" customHeight="1" outlineLevel="3">
      <c r="C550" s="10" t="s">
        <v>214</v>
      </c>
      <c r="D550" s="11">
        <v>8300755057413</v>
      </c>
      <c r="E550" s="12">
        <v>500</v>
      </c>
      <c r="F550" s="13"/>
      <c r="G550" s="14">
        <f>F550*E550</f>
        <v>0</v>
      </c>
    </row>
    <row r="551" spans="2:7" ht="12.95" customHeight="1" outlineLevel="3">
      <c r="C551" s="10"/>
      <c r="D551" s="10"/>
      <c r="E551" s="15"/>
      <c r="F551" s="13"/>
      <c r="G551" s="14"/>
    </row>
    <row r="552" spans="2:7" ht="12.95" customHeight="1" outlineLevel="3">
      <c r="C552" s="10"/>
      <c r="D552" s="10"/>
      <c r="E552" s="15"/>
      <c r="F552" s="13"/>
      <c r="G552" s="14"/>
    </row>
    <row r="553" spans="2:7" ht="12.95" customHeight="1" outlineLevel="3">
      <c r="C553" s="10"/>
      <c r="D553" s="10"/>
      <c r="E553" s="15"/>
      <c r="F553" s="13"/>
      <c r="G553" s="14"/>
    </row>
    <row r="554" spans="2:7" ht="12.95" customHeight="1" outlineLevel="3">
      <c r="C554" s="10"/>
      <c r="D554" s="10"/>
      <c r="E554" s="15"/>
      <c r="F554" s="13"/>
      <c r="G554" s="14"/>
    </row>
    <row r="555" spans="2:7" ht="12.95" customHeight="1" outlineLevel="3">
      <c r="C555" s="10"/>
      <c r="D555" s="10"/>
      <c r="E555" s="15"/>
      <c r="F555" s="13"/>
      <c r="G555" s="14"/>
    </row>
    <row r="556" spans="2:7" ht="12.95" customHeight="1" outlineLevel="3">
      <c r="C556" s="10"/>
      <c r="D556" s="10"/>
      <c r="E556" s="15"/>
      <c r="F556" s="13"/>
      <c r="G556" s="14"/>
    </row>
    <row r="557" spans="2:7" ht="12.95" customHeight="1" outlineLevel="3">
      <c r="C557" s="10"/>
      <c r="D557" s="10"/>
      <c r="E557" s="15"/>
      <c r="F557" s="13"/>
      <c r="G557" s="14"/>
    </row>
    <row r="558" spans="2:7" ht="12.95" customHeight="1" outlineLevel="3">
      <c r="C558" s="10"/>
      <c r="D558" s="10"/>
      <c r="E558" s="15"/>
      <c r="F558" s="13"/>
      <c r="G558" s="14"/>
    </row>
    <row r="559" spans="2:7" ht="12.95" customHeight="1" outlineLevel="3">
      <c r="B559" s="36" t="str">
        <f>HYPERLINK("http://galantphoto.ru/pictures_for_form/Mioocchi/MIOOCCHI-6161.jpg","увеличить")</f>
        <v>увеличить</v>
      </c>
      <c r="C559" s="10"/>
      <c r="D559" s="10"/>
      <c r="E559" s="15"/>
      <c r="F559" s="13"/>
      <c r="G559" s="14"/>
    </row>
    <row r="560" spans="2:7" ht="11.1" customHeight="1" outlineLevel="3">
      <c r="B560" s="29" t="s">
        <v>215</v>
      </c>
      <c r="C560" s="29"/>
      <c r="D560" s="8"/>
      <c r="E560" s="34" t="str">
        <f>HYPERLINK("http://www.galantholding.ru/catalog/291/145709/","www.galantholding.ru")</f>
        <v>www.galantholding.ru</v>
      </c>
      <c r="F560" s="30"/>
      <c r="G560" s="30"/>
    </row>
    <row r="561" spans="2:7" ht="11.1" customHeight="1" outlineLevel="3">
      <c r="B561" s="31" t="s">
        <v>216</v>
      </c>
      <c r="C561" s="31"/>
      <c r="D561" s="31"/>
      <c r="E561" s="31"/>
      <c r="F561" s="9"/>
      <c r="G561" s="9"/>
    </row>
    <row r="562" spans="2:7" ht="12.95" customHeight="1" outlineLevel="3">
      <c r="C562" s="10" t="s">
        <v>214</v>
      </c>
      <c r="D562" s="11">
        <v>8300755057512</v>
      </c>
      <c r="E562" s="12">
        <v>400</v>
      </c>
      <c r="F562" s="13"/>
      <c r="G562" s="14">
        <f>F562*E562</f>
        <v>0</v>
      </c>
    </row>
    <row r="563" spans="2:7" ht="12.95" customHeight="1" outlineLevel="3">
      <c r="C563" s="10" t="s">
        <v>217</v>
      </c>
      <c r="D563" s="11">
        <v>8300755057543</v>
      </c>
      <c r="E563" s="12">
        <v>400</v>
      </c>
      <c r="F563" s="13"/>
      <c r="G563" s="14">
        <f>F563*E563</f>
        <v>0</v>
      </c>
    </row>
    <row r="564" spans="2:7" ht="12.95" customHeight="1" outlineLevel="3">
      <c r="C564" s="10"/>
      <c r="D564" s="10"/>
      <c r="E564" s="15"/>
      <c r="F564" s="13"/>
      <c r="G564" s="14"/>
    </row>
    <row r="565" spans="2:7" ht="12.95" customHeight="1" outlineLevel="3">
      <c r="C565" s="10"/>
      <c r="D565" s="10"/>
      <c r="E565" s="15"/>
      <c r="F565" s="13"/>
      <c r="G565" s="14"/>
    </row>
    <row r="566" spans="2:7" ht="12.95" customHeight="1" outlineLevel="3">
      <c r="C566" s="10"/>
      <c r="D566" s="10"/>
      <c r="E566" s="15"/>
      <c r="F566" s="13"/>
      <c r="G566" s="14"/>
    </row>
    <row r="567" spans="2:7" ht="12.95" customHeight="1" outlineLevel="3">
      <c r="C567" s="10"/>
      <c r="D567" s="10"/>
      <c r="E567" s="15"/>
      <c r="F567" s="13"/>
      <c r="G567" s="14"/>
    </row>
    <row r="568" spans="2:7" ht="12.95" customHeight="1" outlineLevel="3">
      <c r="C568" s="10"/>
      <c r="D568" s="10"/>
      <c r="E568" s="15"/>
      <c r="F568" s="13"/>
      <c r="G568" s="14"/>
    </row>
    <row r="569" spans="2:7" ht="12.95" customHeight="1" outlineLevel="3">
      <c r="C569" s="10"/>
      <c r="D569" s="10"/>
      <c r="E569" s="15"/>
      <c r="F569" s="13"/>
      <c r="G569" s="14"/>
    </row>
    <row r="570" spans="2:7" ht="12.95" customHeight="1" outlineLevel="3">
      <c r="C570" s="10"/>
      <c r="D570" s="10"/>
      <c r="E570" s="15"/>
      <c r="F570" s="13"/>
      <c r="G570" s="14"/>
    </row>
    <row r="571" spans="2:7" ht="12.95" customHeight="1" outlineLevel="3">
      <c r="C571" s="10"/>
      <c r="D571" s="10"/>
      <c r="E571" s="15"/>
      <c r="F571" s="13"/>
      <c r="G571" s="14"/>
    </row>
    <row r="572" spans="2:7" ht="12.95" customHeight="1" outlineLevel="3">
      <c r="C572" s="10"/>
      <c r="D572" s="10"/>
      <c r="E572" s="15"/>
      <c r="F572" s="13"/>
      <c r="G572" s="14"/>
    </row>
    <row r="573" spans="2:7" ht="12.95" customHeight="1" outlineLevel="3">
      <c r="B573" s="36" t="str">
        <f>HYPERLINK("http://galantphoto.ru/pictures_for_form/Mioocchi/MIOOCCHI-6162.jpg","увеличить")</f>
        <v>увеличить</v>
      </c>
      <c r="C573" s="10"/>
      <c r="D573" s="10"/>
      <c r="E573" s="15"/>
      <c r="F573" s="13"/>
      <c r="G573" s="14"/>
    </row>
    <row r="574" spans="2:7" ht="11.1" customHeight="1" outlineLevel="3">
      <c r="B574" s="29" t="s">
        <v>218</v>
      </c>
      <c r="C574" s="29"/>
      <c r="D574" s="8"/>
      <c r="E574" s="34" t="str">
        <f>HYPERLINK("http://www.galantholding.ru/catalog/291/145710/","www.galantholding.ru")</f>
        <v>www.galantholding.ru</v>
      </c>
      <c r="F574" s="30"/>
      <c r="G574" s="30"/>
    </row>
    <row r="575" spans="2:7" ht="11.1" customHeight="1" outlineLevel="3">
      <c r="B575" s="31" t="s">
        <v>211</v>
      </c>
      <c r="C575" s="31"/>
      <c r="D575" s="31"/>
      <c r="E575" s="31"/>
      <c r="F575" s="9"/>
      <c r="G575" s="9"/>
    </row>
    <row r="576" spans="2:7" ht="12.95" customHeight="1" outlineLevel="3">
      <c r="C576" s="10" t="s">
        <v>212</v>
      </c>
      <c r="D576" s="11">
        <v>8300755057352</v>
      </c>
      <c r="E576" s="12">
        <v>500</v>
      </c>
      <c r="F576" s="13"/>
      <c r="G576" s="14">
        <f>F576*E576</f>
        <v>0</v>
      </c>
    </row>
    <row r="577" spans="2:7" ht="12.95" customHeight="1" outlineLevel="3">
      <c r="C577" s="10" t="s">
        <v>213</v>
      </c>
      <c r="D577" s="11">
        <v>8300755057369</v>
      </c>
      <c r="E577" s="12">
        <v>500</v>
      </c>
      <c r="F577" s="13"/>
      <c r="G577" s="14">
        <f>F577*E577</f>
        <v>0</v>
      </c>
    </row>
    <row r="578" spans="2:7" ht="12.95" customHeight="1" outlineLevel="3">
      <c r="C578" s="10" t="s">
        <v>219</v>
      </c>
      <c r="D578" s="11">
        <v>8300755057376</v>
      </c>
      <c r="E578" s="12">
        <v>500</v>
      </c>
      <c r="F578" s="13"/>
      <c r="G578" s="14">
        <f>F578*E578</f>
        <v>0</v>
      </c>
    </row>
    <row r="579" spans="2:7" ht="12.95" customHeight="1" outlineLevel="3">
      <c r="C579" s="10" t="s">
        <v>220</v>
      </c>
      <c r="D579" s="11">
        <v>8300755057338</v>
      </c>
      <c r="E579" s="12">
        <v>500</v>
      </c>
      <c r="F579" s="13"/>
      <c r="G579" s="14">
        <f>F579*E579</f>
        <v>0</v>
      </c>
    </row>
    <row r="580" spans="2:7" ht="12.95" customHeight="1" outlineLevel="3">
      <c r="C580" s="10"/>
      <c r="D580" s="10"/>
      <c r="E580" s="15"/>
      <c r="F580" s="13"/>
      <c r="G580" s="14"/>
    </row>
    <row r="581" spans="2:7" ht="12.95" customHeight="1" outlineLevel="3">
      <c r="C581" s="10"/>
      <c r="D581" s="10"/>
      <c r="E581" s="15"/>
      <c r="F581" s="13"/>
      <c r="G581" s="14"/>
    </row>
    <row r="582" spans="2:7" ht="12.95" customHeight="1" outlineLevel="3">
      <c r="C582" s="10"/>
      <c r="D582" s="10"/>
      <c r="E582" s="15"/>
      <c r="F582" s="13"/>
      <c r="G582" s="14"/>
    </row>
    <row r="583" spans="2:7" ht="12.95" customHeight="1" outlineLevel="3">
      <c r="C583" s="10"/>
      <c r="D583" s="10"/>
      <c r="E583" s="15"/>
      <c r="F583" s="13"/>
      <c r="G583" s="14"/>
    </row>
    <row r="584" spans="2:7" ht="12.95" customHeight="1" outlineLevel="3">
      <c r="C584" s="10"/>
      <c r="D584" s="10"/>
      <c r="E584" s="15"/>
      <c r="F584" s="13"/>
      <c r="G584" s="14"/>
    </row>
    <row r="585" spans="2:7" ht="12.95" customHeight="1" outlineLevel="3">
      <c r="C585" s="10"/>
      <c r="D585" s="10"/>
      <c r="E585" s="15"/>
      <c r="F585" s="13"/>
      <c r="G585" s="14"/>
    </row>
    <row r="586" spans="2:7" ht="12.95" customHeight="1" outlineLevel="3">
      <c r="C586" s="10"/>
      <c r="D586" s="10"/>
      <c r="E586" s="15"/>
      <c r="F586" s="13"/>
      <c r="G586" s="14"/>
    </row>
    <row r="587" spans="2:7" ht="12.95" customHeight="1" outlineLevel="3">
      <c r="B587" s="36" t="str">
        <f>HYPERLINK("http://galantphoto.ru/pictures_for_form/Mioocchi/MIOOCCHI-6160.jpg","увеличить")</f>
        <v>увеличить</v>
      </c>
      <c r="C587" s="10"/>
      <c r="D587" s="10"/>
      <c r="E587" s="15"/>
      <c r="F587" s="13"/>
      <c r="G587" s="14"/>
    </row>
    <row r="588" spans="2:7" ht="11.1" customHeight="1" outlineLevel="3">
      <c r="B588" s="29" t="s">
        <v>221</v>
      </c>
      <c r="C588" s="29"/>
      <c r="D588" s="8"/>
      <c r="E588" s="34" t="str">
        <f>HYPERLINK("http://www.galantholding.ru/catalog/308/84537/","www.galantholding.ru")</f>
        <v>www.galantholding.ru</v>
      </c>
      <c r="F588" s="30"/>
      <c r="G588" s="30"/>
    </row>
    <row r="589" spans="2:7" ht="11.1" customHeight="1" outlineLevel="3">
      <c r="B589" s="31" t="s">
        <v>222</v>
      </c>
      <c r="C589" s="31"/>
      <c r="D589" s="31"/>
      <c r="E589" s="31"/>
      <c r="F589" s="9"/>
      <c r="G589" s="9"/>
    </row>
    <row r="590" spans="2:7" ht="12.95" customHeight="1" outlineLevel="3">
      <c r="C590" s="10" t="s">
        <v>223</v>
      </c>
      <c r="D590" s="11">
        <v>8301755035937</v>
      </c>
      <c r="E590" s="12">
        <v>200</v>
      </c>
      <c r="F590" s="13"/>
      <c r="G590" s="14">
        <f>F590*E590</f>
        <v>0</v>
      </c>
    </row>
    <row r="591" spans="2:7" ht="12.95" customHeight="1" outlineLevel="3">
      <c r="C591" s="10" t="s">
        <v>224</v>
      </c>
      <c r="D591" s="11">
        <v>8300755058311</v>
      </c>
      <c r="E591" s="12">
        <v>200</v>
      </c>
      <c r="F591" s="13"/>
      <c r="G591" s="14">
        <f>F591*E591</f>
        <v>0</v>
      </c>
    </row>
    <row r="592" spans="2:7" ht="12.95" customHeight="1" outlineLevel="3">
      <c r="C592" s="10" t="s">
        <v>225</v>
      </c>
      <c r="D592" s="11">
        <v>8300755058335</v>
      </c>
      <c r="E592" s="12">
        <v>200</v>
      </c>
      <c r="F592" s="13"/>
      <c r="G592" s="14">
        <f>F592*E592</f>
        <v>0</v>
      </c>
    </row>
    <row r="593" spans="2:7" ht="12.95" customHeight="1" outlineLevel="3">
      <c r="C593" s="10" t="s">
        <v>226</v>
      </c>
      <c r="D593" s="11">
        <v>8301755035951</v>
      </c>
      <c r="E593" s="12">
        <v>200</v>
      </c>
      <c r="F593" s="13"/>
      <c r="G593" s="14">
        <f>F593*E593</f>
        <v>0</v>
      </c>
    </row>
    <row r="594" spans="2:7" ht="12.95" customHeight="1" outlineLevel="3">
      <c r="C594" s="10" t="s">
        <v>190</v>
      </c>
      <c r="D594" s="11">
        <v>8301755035944</v>
      </c>
      <c r="E594" s="12">
        <v>200</v>
      </c>
      <c r="F594" s="13"/>
      <c r="G594" s="14">
        <f>F594*E594</f>
        <v>0</v>
      </c>
    </row>
    <row r="595" spans="2:7" ht="12.95" customHeight="1" outlineLevel="3">
      <c r="C595" s="10" t="s">
        <v>191</v>
      </c>
      <c r="D595" s="11">
        <v>8300755058342</v>
      </c>
      <c r="E595" s="12">
        <v>200</v>
      </c>
      <c r="F595" s="13"/>
      <c r="G595" s="14">
        <f>F595*E595</f>
        <v>0</v>
      </c>
    </row>
    <row r="596" spans="2:7" ht="12.95" customHeight="1" outlineLevel="3">
      <c r="C596" s="10" t="s">
        <v>192</v>
      </c>
      <c r="D596" s="11">
        <v>8300755058359</v>
      </c>
      <c r="E596" s="12">
        <v>200</v>
      </c>
      <c r="F596" s="13"/>
      <c r="G596" s="14">
        <f>F596*E596</f>
        <v>0</v>
      </c>
    </row>
    <row r="597" spans="2:7" ht="12.95" customHeight="1" outlineLevel="3">
      <c r="C597" s="10" t="s">
        <v>227</v>
      </c>
      <c r="D597" s="11">
        <v>8300755058366</v>
      </c>
      <c r="E597" s="12">
        <v>200</v>
      </c>
      <c r="F597" s="13"/>
      <c r="G597" s="14">
        <f>F597*E597</f>
        <v>0</v>
      </c>
    </row>
    <row r="598" spans="2:7" ht="12.95" customHeight="1" outlineLevel="3">
      <c r="C598" s="10" t="s">
        <v>228</v>
      </c>
      <c r="D598" s="11">
        <v>8301755035968</v>
      </c>
      <c r="E598" s="12">
        <v>200</v>
      </c>
      <c r="F598" s="13"/>
      <c r="G598" s="14">
        <f>F598*E598</f>
        <v>0</v>
      </c>
    </row>
    <row r="599" spans="2:7" ht="12.95" customHeight="1" outlineLevel="3">
      <c r="C599" s="10"/>
      <c r="D599" s="10"/>
      <c r="E599" s="15"/>
      <c r="F599" s="13"/>
      <c r="G599" s="14"/>
    </row>
    <row r="600" spans="2:7" ht="12.95" customHeight="1" outlineLevel="3">
      <c r="C600" s="10"/>
      <c r="D600" s="10"/>
      <c r="E600" s="15"/>
      <c r="F600" s="13"/>
      <c r="G600" s="14"/>
    </row>
    <row r="601" spans="2:7" ht="12.95" customHeight="1" outlineLevel="3">
      <c r="B601" s="36" t="str">
        <f>HYPERLINK("http://galantphoto.ru/pictures_for_form/Mioocchi/MIOOCCHI-6261.jpg","увеличить")</f>
        <v>увеличить</v>
      </c>
      <c r="C601" s="10"/>
      <c r="D601" s="10"/>
      <c r="E601" s="15"/>
      <c r="F601" s="13"/>
      <c r="G601" s="14"/>
    </row>
    <row r="602" spans="2:7" ht="11.1" customHeight="1" outlineLevel="2">
      <c r="B602" s="7" t="s">
        <v>229</v>
      </c>
      <c r="C602" s="7"/>
      <c r="D602" s="7"/>
      <c r="E602" s="7"/>
      <c r="F602" s="7"/>
      <c r="G602" s="7"/>
    </row>
    <row r="603" spans="2:7" ht="11.1" customHeight="1" outlineLevel="3">
      <c r="B603" s="29" t="s">
        <v>230</v>
      </c>
      <c r="C603" s="29"/>
      <c r="D603" s="8"/>
      <c r="E603" s="34" t="str">
        <f>HYPERLINK("https://www.galantholding.com/catalog/259/170540/","www.galantholding.ru")</f>
        <v>www.galantholding.ru</v>
      </c>
      <c r="F603" s="30"/>
      <c r="G603" s="30"/>
    </row>
    <row r="604" spans="2:7" ht="11.1" customHeight="1" outlineLevel="3">
      <c r="B604" s="31" t="s">
        <v>231</v>
      </c>
      <c r="C604" s="31"/>
      <c r="D604" s="31"/>
      <c r="E604" s="31"/>
      <c r="F604" s="9"/>
      <c r="G604" s="9"/>
    </row>
    <row r="605" spans="2:7" ht="12.95" customHeight="1" outlineLevel="3">
      <c r="C605" s="10" t="s">
        <v>120</v>
      </c>
      <c r="D605" s="11">
        <v>8301755081156</v>
      </c>
      <c r="E605" s="17">
        <v>734.6</v>
      </c>
      <c r="F605" s="13"/>
      <c r="G605" s="14">
        <f>F605*E605</f>
        <v>0</v>
      </c>
    </row>
    <row r="606" spans="2:7" ht="12.95" customHeight="1" outlineLevel="3">
      <c r="C606" s="10" t="s">
        <v>75</v>
      </c>
      <c r="D606" s="11">
        <v>8301755081231</v>
      </c>
      <c r="E606" s="17">
        <v>734.6</v>
      </c>
      <c r="F606" s="13"/>
      <c r="G606" s="14">
        <f>F606*E606</f>
        <v>0</v>
      </c>
    </row>
    <row r="607" spans="2:7" ht="12.95" customHeight="1" outlineLevel="3">
      <c r="C607" s="10" t="s">
        <v>145</v>
      </c>
      <c r="D607" s="11">
        <v>8301755081170</v>
      </c>
      <c r="E607" s="17">
        <v>734.6</v>
      </c>
      <c r="F607" s="13"/>
      <c r="G607" s="14">
        <f>F607*E607</f>
        <v>0</v>
      </c>
    </row>
    <row r="608" spans="2:7" ht="12.95" customHeight="1" outlineLevel="3">
      <c r="C608" s="10" t="s">
        <v>76</v>
      </c>
      <c r="D608" s="11">
        <v>8301755081255</v>
      </c>
      <c r="E608" s="17">
        <v>734.6</v>
      </c>
      <c r="F608" s="13"/>
      <c r="G608" s="14">
        <f>F608*E608</f>
        <v>0</v>
      </c>
    </row>
    <row r="609" spans="2:7" ht="12.95" customHeight="1" outlineLevel="3">
      <c r="C609" s="10" t="s">
        <v>77</v>
      </c>
      <c r="D609" s="11">
        <v>8301755081194</v>
      </c>
      <c r="E609" s="17">
        <v>734.6</v>
      </c>
      <c r="F609" s="13"/>
      <c r="G609" s="14">
        <f>F609*E609</f>
        <v>0</v>
      </c>
    </row>
    <row r="610" spans="2:7" ht="12.95" customHeight="1" outlineLevel="3">
      <c r="C610" s="10" t="s">
        <v>78</v>
      </c>
      <c r="D610" s="11">
        <v>8301755081279</v>
      </c>
      <c r="E610" s="17">
        <v>734.6</v>
      </c>
      <c r="F610" s="13"/>
      <c r="G610" s="14">
        <f>F610*E610</f>
        <v>0</v>
      </c>
    </row>
    <row r="611" spans="2:7" ht="12.95" customHeight="1" outlineLevel="3">
      <c r="C611" s="10" t="s">
        <v>123</v>
      </c>
      <c r="D611" s="11">
        <v>8301755081217</v>
      </c>
      <c r="E611" s="17">
        <v>734.6</v>
      </c>
      <c r="F611" s="13"/>
      <c r="G611" s="14">
        <f>F611*E611</f>
        <v>0</v>
      </c>
    </row>
    <row r="612" spans="2:7" ht="12.95" customHeight="1" outlineLevel="3">
      <c r="C612" s="10" t="s">
        <v>148</v>
      </c>
      <c r="D612" s="11">
        <v>8301755081293</v>
      </c>
      <c r="E612" s="17">
        <v>734.6</v>
      </c>
      <c r="F612" s="13"/>
      <c r="G612" s="14">
        <f>F612*E612</f>
        <v>0</v>
      </c>
    </row>
    <row r="613" spans="2:7" ht="12.95" customHeight="1" outlineLevel="3">
      <c r="C613" s="10" t="s">
        <v>79</v>
      </c>
      <c r="D613" s="11">
        <v>8301755081163</v>
      </c>
      <c r="E613" s="17">
        <v>734.6</v>
      </c>
      <c r="F613" s="13"/>
      <c r="G613" s="14">
        <f>F613*E613</f>
        <v>0</v>
      </c>
    </row>
    <row r="614" spans="2:7" ht="12.95" customHeight="1" outlineLevel="3">
      <c r="C614" s="10" t="s">
        <v>80</v>
      </c>
      <c r="D614" s="11">
        <v>8301755081248</v>
      </c>
      <c r="E614" s="17">
        <v>734.6</v>
      </c>
      <c r="F614" s="13"/>
      <c r="G614" s="14">
        <f>F614*E614</f>
        <v>0</v>
      </c>
    </row>
    <row r="615" spans="2:7" ht="12.95" customHeight="1" outlineLevel="3">
      <c r="C615" s="10" t="s">
        <v>81</v>
      </c>
      <c r="D615" s="11">
        <v>8301755081187</v>
      </c>
      <c r="E615" s="17">
        <v>734.6</v>
      </c>
      <c r="F615" s="13"/>
      <c r="G615" s="14">
        <f>F615*E615</f>
        <v>0</v>
      </c>
    </row>
    <row r="616" spans="2:7" ht="12.95" customHeight="1" outlineLevel="3">
      <c r="B616" s="36" t="str">
        <f>HYPERLINK("http://galantphoto.ru/pictures_for_form/Mioocchi/7504.jpg","увеличить")</f>
        <v>увеличить</v>
      </c>
      <c r="C616" s="10" t="s">
        <v>82</v>
      </c>
      <c r="D616" s="11">
        <v>8301755081262</v>
      </c>
      <c r="E616" s="17">
        <v>734.6</v>
      </c>
      <c r="F616" s="13"/>
      <c r="G616" s="14">
        <f>F616*E616</f>
        <v>0</v>
      </c>
    </row>
    <row r="617" spans="2:7" ht="12.95" customHeight="1" outlineLevel="3">
      <c r="C617" s="10" t="s">
        <v>83</v>
      </c>
      <c r="D617" s="11">
        <v>8301755081200</v>
      </c>
      <c r="E617" s="17">
        <v>734.6</v>
      </c>
      <c r="F617" s="13"/>
      <c r="G617" s="14">
        <f>F617*E617</f>
        <v>0</v>
      </c>
    </row>
    <row r="618" spans="2:7" ht="12.95" customHeight="1" outlineLevel="3">
      <c r="C618" s="10" t="s">
        <v>84</v>
      </c>
      <c r="D618" s="11">
        <v>8301755081286</v>
      </c>
      <c r="E618" s="17">
        <v>734.6</v>
      </c>
      <c r="F618" s="13"/>
      <c r="G618" s="14">
        <f>F618*E618</f>
        <v>0</v>
      </c>
    </row>
    <row r="619" spans="2:7" ht="12.95" customHeight="1" outlineLevel="3">
      <c r="C619" s="10" t="s">
        <v>142</v>
      </c>
      <c r="D619" s="11">
        <v>8301755081224</v>
      </c>
      <c r="E619" s="17">
        <v>734.6</v>
      </c>
      <c r="F619" s="13"/>
      <c r="G619" s="14">
        <f>F619*E619</f>
        <v>0</v>
      </c>
    </row>
    <row r="620" spans="2:7" ht="12.95" customHeight="1" outlineLevel="3">
      <c r="C620" s="10" t="s">
        <v>165</v>
      </c>
      <c r="D620" s="11">
        <v>8301755081309</v>
      </c>
      <c r="E620" s="17">
        <v>734.6</v>
      </c>
      <c r="F620" s="13"/>
      <c r="G620" s="14">
        <f>F620*E620</f>
        <v>0</v>
      </c>
    </row>
    <row r="621" spans="2:7" ht="11.1" customHeight="1" outlineLevel="3">
      <c r="B621" s="29" t="s">
        <v>232</v>
      </c>
      <c r="C621" s="29"/>
      <c r="D621" s="8"/>
      <c r="E621" s="34" t="str">
        <f>HYPERLINK("https://www.galantholding.com/catalog/292/170541/","www.galantholding.ru")</f>
        <v>www.galantholding.ru</v>
      </c>
      <c r="F621" s="30"/>
      <c r="G621" s="30"/>
    </row>
    <row r="622" spans="2:7" ht="11.1" customHeight="1" outlineLevel="3">
      <c r="B622" s="31" t="s">
        <v>231</v>
      </c>
      <c r="C622" s="31"/>
      <c r="D622" s="31"/>
      <c r="E622" s="31"/>
      <c r="F622" s="9"/>
      <c r="G622" s="9"/>
    </row>
    <row r="623" spans="2:7" ht="12.95" customHeight="1" outlineLevel="3">
      <c r="C623" s="10" t="s">
        <v>198</v>
      </c>
      <c r="D623" s="11">
        <v>8301755080197</v>
      </c>
      <c r="E623" s="17">
        <v>849</v>
      </c>
      <c r="F623" s="13"/>
      <c r="G623" s="14">
        <f>F623*E623</f>
        <v>0</v>
      </c>
    </row>
    <row r="624" spans="2:7" ht="12.95" customHeight="1" outlineLevel="3">
      <c r="C624" s="10" t="s">
        <v>118</v>
      </c>
      <c r="D624" s="11">
        <v>8301755080296</v>
      </c>
      <c r="E624" s="17">
        <v>849</v>
      </c>
      <c r="F624" s="13"/>
      <c r="G624" s="14">
        <f>F624*E624</f>
        <v>0</v>
      </c>
    </row>
    <row r="625" spans="2:7" ht="12.95" customHeight="1" outlineLevel="3">
      <c r="C625" s="10" t="s">
        <v>119</v>
      </c>
      <c r="D625" s="11">
        <v>8301755080135</v>
      </c>
      <c r="E625" s="17">
        <v>849</v>
      </c>
      <c r="F625" s="13"/>
      <c r="G625" s="14">
        <f>F625*E625</f>
        <v>0</v>
      </c>
    </row>
    <row r="626" spans="2:7" ht="12.95" customHeight="1" outlineLevel="3">
      <c r="C626" s="10" t="s">
        <v>120</v>
      </c>
      <c r="D626" s="11">
        <v>8301755080210</v>
      </c>
      <c r="E626" s="17">
        <v>849</v>
      </c>
      <c r="F626" s="13"/>
      <c r="G626" s="14">
        <f>F626*E626</f>
        <v>0</v>
      </c>
    </row>
    <row r="627" spans="2:7" ht="12.95" customHeight="1" outlineLevel="3">
      <c r="C627" s="10" t="s">
        <v>75</v>
      </c>
      <c r="D627" s="11">
        <v>8301755080319</v>
      </c>
      <c r="E627" s="17">
        <v>849</v>
      </c>
      <c r="F627" s="13"/>
      <c r="G627" s="14">
        <f>F627*E627</f>
        <v>0</v>
      </c>
    </row>
    <row r="628" spans="2:7" ht="12.95" customHeight="1" outlineLevel="3">
      <c r="C628" s="10" t="s">
        <v>121</v>
      </c>
      <c r="D628" s="11">
        <v>8301755080159</v>
      </c>
      <c r="E628" s="17">
        <v>849</v>
      </c>
      <c r="F628" s="13"/>
      <c r="G628" s="14">
        <f>F628*E628</f>
        <v>0</v>
      </c>
    </row>
    <row r="629" spans="2:7" ht="12.95" customHeight="1" outlineLevel="3">
      <c r="C629" s="10" t="s">
        <v>145</v>
      </c>
      <c r="D629" s="11">
        <v>8301755080234</v>
      </c>
      <c r="E629" s="17">
        <v>849</v>
      </c>
      <c r="F629" s="13"/>
      <c r="G629" s="14">
        <f>F629*E629</f>
        <v>0</v>
      </c>
    </row>
    <row r="630" spans="2:7" ht="12.95" customHeight="1" outlineLevel="3">
      <c r="C630" s="10" t="s">
        <v>76</v>
      </c>
      <c r="D630" s="11">
        <v>8301755080333</v>
      </c>
      <c r="E630" s="17">
        <v>849</v>
      </c>
      <c r="F630" s="13"/>
      <c r="G630" s="14">
        <f>F630*E630</f>
        <v>0</v>
      </c>
    </row>
    <row r="631" spans="2:7" ht="12.95" customHeight="1" outlineLevel="3">
      <c r="C631" s="10" t="s">
        <v>77</v>
      </c>
      <c r="D631" s="11">
        <v>8301755080258</v>
      </c>
      <c r="E631" s="17">
        <v>849</v>
      </c>
      <c r="F631" s="13"/>
      <c r="G631" s="14">
        <f>F631*E631</f>
        <v>0</v>
      </c>
    </row>
    <row r="632" spans="2:7" ht="12.95" customHeight="1" outlineLevel="3">
      <c r="C632" s="10" t="s">
        <v>123</v>
      </c>
      <c r="D632" s="11">
        <v>8301755080272</v>
      </c>
      <c r="E632" s="17">
        <v>849</v>
      </c>
      <c r="F632" s="13"/>
      <c r="G632" s="14">
        <f>F632*E632</f>
        <v>0</v>
      </c>
    </row>
    <row r="633" spans="2:7" ht="12.95" customHeight="1" outlineLevel="3">
      <c r="C633" s="10" t="s">
        <v>148</v>
      </c>
      <c r="D633" s="11">
        <v>8301755080371</v>
      </c>
      <c r="E633" s="17">
        <v>849</v>
      </c>
      <c r="F633" s="13"/>
      <c r="G633" s="14">
        <f>F633*E633</f>
        <v>0</v>
      </c>
    </row>
    <row r="634" spans="2:7" ht="12.95" customHeight="1" outlineLevel="3">
      <c r="B634" s="36" t="str">
        <f>HYPERLINK("http://galantphoto.ru/pictures_for_form/Mioocchi/7500.jpg","увеличить")</f>
        <v>увеличить</v>
      </c>
      <c r="C634" s="10" t="s">
        <v>196</v>
      </c>
      <c r="D634" s="11">
        <v>8301755080203</v>
      </c>
      <c r="E634" s="17">
        <v>849</v>
      </c>
      <c r="F634" s="13"/>
      <c r="G634" s="14">
        <f>F634*E634</f>
        <v>0</v>
      </c>
    </row>
    <row r="635" spans="2:7" ht="12.95" customHeight="1" outlineLevel="3">
      <c r="C635" s="10" t="s">
        <v>140</v>
      </c>
      <c r="D635" s="11">
        <v>8301755080302</v>
      </c>
      <c r="E635" s="17">
        <v>849</v>
      </c>
      <c r="F635" s="13"/>
      <c r="G635" s="14">
        <f>F635*E635</f>
        <v>0</v>
      </c>
    </row>
    <row r="636" spans="2:7" ht="12.95" customHeight="1" outlineLevel="3">
      <c r="C636" s="10" t="s">
        <v>141</v>
      </c>
      <c r="D636" s="11">
        <v>8301755080142</v>
      </c>
      <c r="E636" s="17">
        <v>849</v>
      </c>
      <c r="F636" s="13"/>
      <c r="G636" s="14">
        <f>F636*E636</f>
        <v>0</v>
      </c>
    </row>
    <row r="637" spans="2:7" ht="12.95" customHeight="1" outlineLevel="3">
      <c r="C637" s="10" t="s">
        <v>79</v>
      </c>
      <c r="D637" s="11">
        <v>8301755080227</v>
      </c>
      <c r="E637" s="17">
        <v>849</v>
      </c>
      <c r="F637" s="13"/>
      <c r="G637" s="14">
        <f>F637*E637</f>
        <v>0</v>
      </c>
    </row>
    <row r="638" spans="2:7" ht="12.95" customHeight="1" outlineLevel="3">
      <c r="C638" s="10" t="s">
        <v>80</v>
      </c>
      <c r="D638" s="11">
        <v>8301755080326</v>
      </c>
      <c r="E638" s="17">
        <v>849</v>
      </c>
      <c r="F638" s="13"/>
      <c r="G638" s="14">
        <f>F638*E638</f>
        <v>0</v>
      </c>
    </row>
    <row r="639" spans="2:7" ht="12.95" customHeight="1" outlineLevel="3">
      <c r="C639" s="10" t="s">
        <v>233</v>
      </c>
      <c r="D639" s="11">
        <v>8301755080166</v>
      </c>
      <c r="E639" s="17">
        <v>849</v>
      </c>
      <c r="F639" s="13"/>
      <c r="G639" s="14">
        <f>F639*E639</f>
        <v>0</v>
      </c>
    </row>
    <row r="640" spans="2:7" ht="12.95" customHeight="1" outlineLevel="3">
      <c r="C640" s="10" t="s">
        <v>81</v>
      </c>
      <c r="D640" s="11">
        <v>8301755080241</v>
      </c>
      <c r="E640" s="17">
        <v>849</v>
      </c>
      <c r="F640" s="13"/>
      <c r="G640" s="14">
        <f>F640*E640</f>
        <v>0</v>
      </c>
    </row>
    <row r="641" spans="2:7" ht="12.95" customHeight="1" outlineLevel="3">
      <c r="C641" s="10" t="s">
        <v>82</v>
      </c>
      <c r="D641" s="11">
        <v>8301755080340</v>
      </c>
      <c r="E641" s="17">
        <v>849</v>
      </c>
      <c r="F641" s="13"/>
      <c r="G641" s="14">
        <f>F641*E641</f>
        <v>0</v>
      </c>
    </row>
    <row r="642" spans="2:7" ht="12.95" customHeight="1" outlineLevel="3">
      <c r="C642" s="10" t="s">
        <v>83</v>
      </c>
      <c r="D642" s="11">
        <v>8301755080265</v>
      </c>
      <c r="E642" s="17">
        <v>849</v>
      </c>
      <c r="F642" s="13"/>
      <c r="G642" s="14">
        <f>F642*E642</f>
        <v>0</v>
      </c>
    </row>
    <row r="643" spans="2:7" ht="12.95" customHeight="1" outlineLevel="3">
      <c r="C643" s="10" t="s">
        <v>142</v>
      </c>
      <c r="D643" s="11">
        <v>8301755080289</v>
      </c>
      <c r="E643" s="17">
        <v>849</v>
      </c>
      <c r="F643" s="13"/>
      <c r="G643" s="14">
        <f>F643*E643</f>
        <v>0</v>
      </c>
    </row>
    <row r="644" spans="2:7" ht="12.95" customHeight="1" outlineLevel="3">
      <c r="C644" s="10" t="s">
        <v>165</v>
      </c>
      <c r="D644" s="11">
        <v>8301755080388</v>
      </c>
      <c r="E644" s="17">
        <v>849</v>
      </c>
      <c r="F644" s="13"/>
      <c r="G644" s="14">
        <f>F644*E644</f>
        <v>0</v>
      </c>
    </row>
    <row r="645" spans="2:7" ht="11.1" customHeight="1" outlineLevel="3">
      <c r="B645" s="29" t="s">
        <v>234</v>
      </c>
      <c r="C645" s="29"/>
      <c r="D645" s="8"/>
      <c r="E645" s="34" t="str">
        <f>HYPERLINK("https://www.galantholding.com/catalog/288/170542/","www.galantholding.ru")</f>
        <v>www.galantholding.ru</v>
      </c>
      <c r="F645" s="30"/>
      <c r="G645" s="30"/>
    </row>
    <row r="646" spans="2:7" ht="11.1" customHeight="1" outlineLevel="3">
      <c r="B646" s="31" t="s">
        <v>231</v>
      </c>
      <c r="C646" s="31"/>
      <c r="D646" s="31"/>
      <c r="E646" s="31"/>
      <c r="F646" s="9"/>
      <c r="G646" s="9"/>
    </row>
    <row r="647" spans="2:7" ht="12.95" customHeight="1" outlineLevel="3">
      <c r="C647" s="10" t="s">
        <v>75</v>
      </c>
      <c r="D647" s="11">
        <v>8301755080470</v>
      </c>
      <c r="E647" s="17">
        <v>891</v>
      </c>
      <c r="F647" s="13"/>
      <c r="G647" s="14">
        <f>F647*E647</f>
        <v>0</v>
      </c>
    </row>
    <row r="648" spans="2:7" ht="12.95" customHeight="1" outlineLevel="3">
      <c r="C648" s="10" t="s">
        <v>144</v>
      </c>
      <c r="D648" s="11">
        <v>8301755080555</v>
      </c>
      <c r="E648" s="17">
        <v>891</v>
      </c>
      <c r="F648" s="13"/>
      <c r="G648" s="14">
        <f>F648*E648</f>
        <v>0</v>
      </c>
    </row>
    <row r="649" spans="2:7" ht="12.95" customHeight="1" outlineLevel="3">
      <c r="C649" s="10" t="s">
        <v>76</v>
      </c>
      <c r="D649" s="11">
        <v>8301755080494</v>
      </c>
      <c r="E649" s="17">
        <v>891</v>
      </c>
      <c r="F649" s="13"/>
      <c r="G649" s="14">
        <f>F649*E649</f>
        <v>0</v>
      </c>
    </row>
    <row r="650" spans="2:7" ht="12.95" customHeight="1" outlineLevel="3">
      <c r="C650" s="10" t="s">
        <v>146</v>
      </c>
      <c r="D650" s="11">
        <v>8301755080579</v>
      </c>
      <c r="E650" s="17">
        <v>891</v>
      </c>
      <c r="F650" s="13"/>
      <c r="G650" s="14">
        <f>F650*E650</f>
        <v>0</v>
      </c>
    </row>
    <row r="651" spans="2:7" ht="12.95" customHeight="1" outlineLevel="3">
      <c r="C651" s="10" t="s">
        <v>77</v>
      </c>
      <c r="D651" s="11">
        <v>8301755080432</v>
      </c>
      <c r="E651" s="17">
        <v>891</v>
      </c>
      <c r="F651" s="13"/>
      <c r="G651" s="14">
        <f>F651*E651</f>
        <v>0</v>
      </c>
    </row>
    <row r="652" spans="2:7" ht="12.95" customHeight="1" outlineLevel="3">
      <c r="C652" s="10" t="s">
        <v>78</v>
      </c>
      <c r="D652" s="11">
        <v>8301755080517</v>
      </c>
      <c r="E652" s="17">
        <v>891</v>
      </c>
      <c r="F652" s="13"/>
      <c r="G652" s="14">
        <f>F652*E652</f>
        <v>0</v>
      </c>
    </row>
    <row r="653" spans="2:7" ht="12.95" customHeight="1" outlineLevel="3">
      <c r="C653" s="10" t="s">
        <v>147</v>
      </c>
      <c r="D653" s="11">
        <v>8301755080593</v>
      </c>
      <c r="E653" s="17">
        <v>891</v>
      </c>
      <c r="F653" s="13"/>
      <c r="G653" s="14">
        <f>F653*E653</f>
        <v>0</v>
      </c>
    </row>
    <row r="654" spans="2:7" ht="12.95" customHeight="1" outlineLevel="3">
      <c r="C654" s="10" t="s">
        <v>148</v>
      </c>
      <c r="D654" s="11">
        <v>8301755080531</v>
      </c>
      <c r="E654" s="17">
        <v>891</v>
      </c>
      <c r="F654" s="13"/>
      <c r="G654" s="14">
        <f>F654*E654</f>
        <v>0</v>
      </c>
    </row>
    <row r="655" spans="2:7" ht="12.95" customHeight="1" outlineLevel="3">
      <c r="C655" s="10" t="s">
        <v>80</v>
      </c>
      <c r="D655" s="11">
        <v>8301755080487</v>
      </c>
      <c r="E655" s="17">
        <v>891</v>
      </c>
      <c r="F655" s="13"/>
      <c r="G655" s="14">
        <f>F655*E655</f>
        <v>0</v>
      </c>
    </row>
    <row r="656" spans="2:7" ht="12.95" customHeight="1" outlineLevel="3">
      <c r="C656" s="10" t="s">
        <v>82</v>
      </c>
      <c r="D656" s="11">
        <v>8301755080500</v>
      </c>
      <c r="E656" s="17">
        <v>891</v>
      </c>
      <c r="F656" s="13"/>
      <c r="G656" s="14">
        <f>F656*E656</f>
        <v>0</v>
      </c>
    </row>
    <row r="657" spans="2:7" ht="12.95" customHeight="1" outlineLevel="3">
      <c r="C657" s="10" t="s">
        <v>163</v>
      </c>
      <c r="D657" s="11">
        <v>8301755080586</v>
      </c>
      <c r="E657" s="17">
        <v>891</v>
      </c>
      <c r="F657" s="13"/>
      <c r="G657" s="14">
        <f>F657*E657</f>
        <v>0</v>
      </c>
    </row>
    <row r="658" spans="2:7" ht="12.95" customHeight="1" outlineLevel="3">
      <c r="B658" s="36" t="str">
        <f>HYPERLINK("http://galantphoto.ru/pictures_for_form/Mioocchi/7501.jpg","увеличить")</f>
        <v>увеличить</v>
      </c>
      <c r="C658" s="10" t="s">
        <v>83</v>
      </c>
      <c r="D658" s="11">
        <v>8301755080449</v>
      </c>
      <c r="E658" s="17">
        <v>891</v>
      </c>
      <c r="F658" s="13"/>
      <c r="G658" s="14">
        <f>F658*E658</f>
        <v>0</v>
      </c>
    </row>
    <row r="659" spans="2:7" ht="12.95" customHeight="1" outlineLevel="3">
      <c r="C659" s="10" t="s">
        <v>164</v>
      </c>
      <c r="D659" s="11">
        <v>8301755080609</v>
      </c>
      <c r="E659" s="17">
        <v>891</v>
      </c>
      <c r="F659" s="13"/>
      <c r="G659" s="14">
        <f>F659*E659</f>
        <v>0</v>
      </c>
    </row>
    <row r="660" spans="2:7" ht="11.1" customHeight="1" outlineLevel="3">
      <c r="B660" s="29" t="s">
        <v>235</v>
      </c>
      <c r="C660" s="29"/>
      <c r="D660" s="8"/>
      <c r="E660" s="34" t="str">
        <f>HYPERLINK("https://www.galantholding.com/catalog/288/170543/","www.galantholding.ru")</f>
        <v>www.galantholding.ru</v>
      </c>
      <c r="F660" s="30"/>
      <c r="G660" s="30"/>
    </row>
    <row r="661" spans="2:7" ht="11.1" customHeight="1" outlineLevel="3">
      <c r="B661" s="31" t="s">
        <v>231</v>
      </c>
      <c r="C661" s="31"/>
      <c r="D661" s="31"/>
      <c r="E661" s="31"/>
      <c r="F661" s="9"/>
      <c r="G661" s="9"/>
    </row>
    <row r="662" spans="2:7" ht="12.95" customHeight="1" outlineLevel="3">
      <c r="C662" s="10" t="s">
        <v>120</v>
      </c>
      <c r="D662" s="11">
        <v>8301755080654</v>
      </c>
      <c r="E662" s="17">
        <v>841.5</v>
      </c>
      <c r="F662" s="13"/>
      <c r="G662" s="14">
        <f>F662*E662</f>
        <v>0</v>
      </c>
    </row>
    <row r="663" spans="2:7" ht="12.95" customHeight="1" outlineLevel="3">
      <c r="C663" s="10" t="s">
        <v>75</v>
      </c>
      <c r="D663" s="11">
        <v>8301755080753</v>
      </c>
      <c r="E663" s="17">
        <v>841.5</v>
      </c>
      <c r="F663" s="13"/>
      <c r="G663" s="14">
        <f>F663*E663</f>
        <v>0</v>
      </c>
    </row>
    <row r="664" spans="2:7" ht="12.95" customHeight="1" outlineLevel="3">
      <c r="C664" s="10" t="s">
        <v>145</v>
      </c>
      <c r="D664" s="11">
        <v>8301755080678</v>
      </c>
      <c r="E664" s="17">
        <v>841.5</v>
      </c>
      <c r="F664" s="13"/>
      <c r="G664" s="14">
        <f>F664*E664</f>
        <v>0</v>
      </c>
    </row>
    <row r="665" spans="2:7" ht="12.95" customHeight="1" outlineLevel="3">
      <c r="C665" s="10" t="s">
        <v>76</v>
      </c>
      <c r="D665" s="11">
        <v>8301755080777</v>
      </c>
      <c r="E665" s="17">
        <v>841.5</v>
      </c>
      <c r="F665" s="13"/>
      <c r="G665" s="14">
        <f>F665*E665</f>
        <v>0</v>
      </c>
    </row>
    <row r="666" spans="2:7" ht="12.95" customHeight="1" outlineLevel="3">
      <c r="C666" s="10" t="s">
        <v>77</v>
      </c>
      <c r="D666" s="11">
        <v>8301755080692</v>
      </c>
      <c r="E666" s="17">
        <v>841.5</v>
      </c>
      <c r="F666" s="13"/>
      <c r="G666" s="14">
        <f>F666*E666</f>
        <v>0</v>
      </c>
    </row>
    <row r="667" spans="2:7" ht="12.95" customHeight="1" outlineLevel="3">
      <c r="C667" s="10" t="s">
        <v>78</v>
      </c>
      <c r="D667" s="11">
        <v>8301755080791</v>
      </c>
      <c r="E667" s="17">
        <v>841.5</v>
      </c>
      <c r="F667" s="13"/>
      <c r="G667" s="14">
        <f>F667*E667</f>
        <v>0</v>
      </c>
    </row>
    <row r="668" spans="2:7" ht="12.95" customHeight="1" outlineLevel="3">
      <c r="C668" s="10" t="s">
        <v>123</v>
      </c>
      <c r="D668" s="11">
        <v>8301755080715</v>
      </c>
      <c r="E668" s="17">
        <v>841.5</v>
      </c>
      <c r="F668" s="13"/>
      <c r="G668" s="14">
        <f>F668*E668</f>
        <v>0</v>
      </c>
    </row>
    <row r="669" spans="2:7" ht="12.95" customHeight="1" outlineLevel="3">
      <c r="C669" s="10" t="s">
        <v>140</v>
      </c>
      <c r="D669" s="11">
        <v>8301755080746</v>
      </c>
      <c r="E669" s="17">
        <v>841.5</v>
      </c>
      <c r="F669" s="13"/>
      <c r="G669" s="14">
        <f>F669*E669</f>
        <v>0</v>
      </c>
    </row>
    <row r="670" spans="2:7" ht="12.95" customHeight="1" outlineLevel="3">
      <c r="C670" s="10" t="s">
        <v>79</v>
      </c>
      <c r="D670" s="11">
        <v>8301755080661</v>
      </c>
      <c r="E670" s="17">
        <v>841.5</v>
      </c>
      <c r="F670" s="13"/>
      <c r="G670" s="14">
        <f>F670*E670</f>
        <v>0</v>
      </c>
    </row>
    <row r="671" spans="2:7" ht="12.95" customHeight="1" outlineLevel="3">
      <c r="C671" s="10" t="s">
        <v>80</v>
      </c>
      <c r="D671" s="11">
        <v>8301755080760</v>
      </c>
      <c r="E671" s="17">
        <v>841.5</v>
      </c>
      <c r="F671" s="13"/>
      <c r="G671" s="14">
        <f>F671*E671</f>
        <v>0</v>
      </c>
    </row>
    <row r="672" spans="2:7" ht="12.95" customHeight="1" outlineLevel="3">
      <c r="C672" s="10" t="s">
        <v>81</v>
      </c>
      <c r="D672" s="11">
        <v>8301755080685</v>
      </c>
      <c r="E672" s="17">
        <v>841.5</v>
      </c>
      <c r="F672" s="13"/>
      <c r="G672" s="14">
        <f>F672*E672</f>
        <v>0</v>
      </c>
    </row>
    <row r="673" spans="2:7" ht="12.95" customHeight="1" outlineLevel="3">
      <c r="B673" s="36" t="str">
        <f>HYPERLINK("http://galantphoto.ru/pictures_for_form/Mioocchi/7502.jpg","увеличить")</f>
        <v>увеличить</v>
      </c>
      <c r="C673" s="10" t="s">
        <v>82</v>
      </c>
      <c r="D673" s="11">
        <v>8301755080784</v>
      </c>
      <c r="E673" s="17">
        <v>841.5</v>
      </c>
      <c r="F673" s="13"/>
      <c r="G673" s="14">
        <f>F673*E673</f>
        <v>0</v>
      </c>
    </row>
    <row r="674" spans="2:7" ht="12.95" customHeight="1" outlineLevel="3">
      <c r="C674" s="10" t="s">
        <v>83</v>
      </c>
      <c r="D674" s="11">
        <v>8301755080708</v>
      </c>
      <c r="E674" s="17">
        <v>841.5</v>
      </c>
      <c r="F674" s="13"/>
      <c r="G674" s="14">
        <f>F674*E674</f>
        <v>0</v>
      </c>
    </row>
    <row r="675" spans="2:7" ht="12.95" customHeight="1" outlineLevel="3">
      <c r="C675" s="10" t="s">
        <v>84</v>
      </c>
      <c r="D675" s="11">
        <v>8301755080807</v>
      </c>
      <c r="E675" s="17">
        <v>841.5</v>
      </c>
      <c r="F675" s="13"/>
      <c r="G675" s="14">
        <f>F675*E675</f>
        <v>0</v>
      </c>
    </row>
    <row r="676" spans="2:7" ht="12.95" customHeight="1" outlineLevel="3">
      <c r="C676" s="10" t="s">
        <v>142</v>
      </c>
      <c r="D676" s="11">
        <v>8301755080722</v>
      </c>
      <c r="E676" s="17">
        <v>841.5</v>
      </c>
      <c r="F676" s="13"/>
      <c r="G676" s="14">
        <f>F676*E676</f>
        <v>0</v>
      </c>
    </row>
    <row r="677" spans="2:7" ht="11.1" customHeight="1" outlineLevel="3">
      <c r="B677" s="29" t="s">
        <v>236</v>
      </c>
      <c r="C677" s="29"/>
      <c r="D677" s="8"/>
      <c r="E677" s="34" t="str">
        <f>HYPERLINK("https://www.galantholding.com/catalog/288/170544/","www.galantholding.ru")</f>
        <v>www.galantholding.ru</v>
      </c>
      <c r="F677" s="30"/>
      <c r="G677" s="30"/>
    </row>
    <row r="678" spans="2:7" ht="11.1" customHeight="1" outlineLevel="3">
      <c r="B678" s="31" t="s">
        <v>231</v>
      </c>
      <c r="C678" s="31"/>
      <c r="D678" s="31"/>
      <c r="E678" s="31"/>
      <c r="F678" s="9"/>
      <c r="G678" s="9"/>
    </row>
    <row r="679" spans="2:7" ht="12.95" customHeight="1" outlineLevel="3">
      <c r="C679" s="10" t="s">
        <v>120</v>
      </c>
      <c r="D679" s="11">
        <v>8301755080913</v>
      </c>
      <c r="E679" s="17">
        <v>858</v>
      </c>
      <c r="F679" s="13"/>
      <c r="G679" s="14">
        <f>F679*E679</f>
        <v>0</v>
      </c>
    </row>
    <row r="680" spans="2:7" ht="12.95" customHeight="1" outlineLevel="3">
      <c r="C680" s="10" t="s">
        <v>75</v>
      </c>
      <c r="D680" s="11">
        <v>8301755080975</v>
      </c>
      <c r="E680" s="17">
        <v>858</v>
      </c>
      <c r="F680" s="13"/>
      <c r="G680" s="14">
        <f>F680*E680</f>
        <v>0</v>
      </c>
    </row>
    <row r="681" spans="2:7" ht="12.95" customHeight="1" outlineLevel="3">
      <c r="C681" s="10" t="s">
        <v>144</v>
      </c>
      <c r="D681" s="11">
        <v>8301755081033</v>
      </c>
      <c r="E681" s="17">
        <v>858</v>
      </c>
      <c r="F681" s="13"/>
      <c r="G681" s="14">
        <f>F681*E681</f>
        <v>0</v>
      </c>
    </row>
    <row r="682" spans="2:7" ht="12.95" customHeight="1" outlineLevel="3">
      <c r="C682" s="10" t="s">
        <v>145</v>
      </c>
      <c r="D682" s="11">
        <v>8301755080937</v>
      </c>
      <c r="E682" s="17">
        <v>858</v>
      </c>
      <c r="F682" s="13"/>
      <c r="G682" s="14">
        <f>F682*E682</f>
        <v>0</v>
      </c>
    </row>
    <row r="683" spans="2:7" ht="12.95" customHeight="1" outlineLevel="3">
      <c r="C683" s="10" t="s">
        <v>76</v>
      </c>
      <c r="D683" s="11">
        <v>8301755080999</v>
      </c>
      <c r="E683" s="17">
        <v>858</v>
      </c>
      <c r="F683" s="13"/>
      <c r="G683" s="14">
        <f>F683*E683</f>
        <v>0</v>
      </c>
    </row>
    <row r="684" spans="2:7" ht="12.95" customHeight="1" outlineLevel="3">
      <c r="C684" s="10" t="s">
        <v>146</v>
      </c>
      <c r="D684" s="11">
        <v>8301755081057</v>
      </c>
      <c r="E684" s="17">
        <v>858</v>
      </c>
      <c r="F684" s="13"/>
      <c r="G684" s="14">
        <f>F684*E684</f>
        <v>0</v>
      </c>
    </row>
    <row r="685" spans="2:7" ht="12.95" customHeight="1" outlineLevel="3">
      <c r="C685" s="10" t="s">
        <v>237</v>
      </c>
      <c r="D685" s="11">
        <v>8301755081118</v>
      </c>
      <c r="E685" s="17">
        <v>858</v>
      </c>
      <c r="F685" s="13"/>
      <c r="G685" s="14">
        <f>F685*E685</f>
        <v>0</v>
      </c>
    </row>
    <row r="686" spans="2:7" ht="12.95" customHeight="1" outlineLevel="3">
      <c r="C686" s="10" t="s">
        <v>77</v>
      </c>
      <c r="D686" s="11">
        <v>8301755080951</v>
      </c>
      <c r="E686" s="17">
        <v>858</v>
      </c>
      <c r="F686" s="13"/>
      <c r="G686" s="14">
        <f>F686*E686</f>
        <v>0</v>
      </c>
    </row>
    <row r="687" spans="2:7" ht="12.95" customHeight="1" outlineLevel="3">
      <c r="C687" s="10" t="s">
        <v>78</v>
      </c>
      <c r="D687" s="11">
        <v>8301755081019</v>
      </c>
      <c r="E687" s="17">
        <v>858</v>
      </c>
      <c r="F687" s="13"/>
      <c r="G687" s="14">
        <f>F687*E687</f>
        <v>0</v>
      </c>
    </row>
    <row r="688" spans="2:7" ht="12.95" customHeight="1" outlineLevel="3">
      <c r="C688" s="10" t="s">
        <v>147</v>
      </c>
      <c r="D688" s="11">
        <v>8301755081071</v>
      </c>
      <c r="E688" s="17">
        <v>858</v>
      </c>
      <c r="F688" s="13"/>
      <c r="G688" s="14">
        <f>F688*E688</f>
        <v>0</v>
      </c>
    </row>
    <row r="689" spans="2:7" ht="12.95" customHeight="1" outlineLevel="3">
      <c r="C689" s="10" t="s">
        <v>238</v>
      </c>
      <c r="D689" s="11">
        <v>8301755081132</v>
      </c>
      <c r="E689" s="17">
        <v>858</v>
      </c>
      <c r="F689" s="13"/>
      <c r="G689" s="14">
        <f>F689*E689</f>
        <v>0</v>
      </c>
    </row>
    <row r="690" spans="2:7" ht="12.95" customHeight="1" outlineLevel="3">
      <c r="B690" s="36" t="str">
        <f>HYPERLINK("http://galantphoto.ru/pictures_for_form/Mioocchi/7503.jpg","увеличить")</f>
        <v>увеличить</v>
      </c>
      <c r="C690" s="10" t="s">
        <v>196</v>
      </c>
      <c r="D690" s="11">
        <v>8301755080906</v>
      </c>
      <c r="E690" s="17">
        <v>858</v>
      </c>
      <c r="F690" s="13"/>
      <c r="G690" s="14">
        <f>F690*E690</f>
        <v>0</v>
      </c>
    </row>
    <row r="691" spans="2:7" ht="12.95" customHeight="1" outlineLevel="3">
      <c r="C691" s="10" t="s">
        <v>79</v>
      </c>
      <c r="D691" s="11">
        <v>8301755080920</v>
      </c>
      <c r="E691" s="17">
        <v>858</v>
      </c>
      <c r="F691" s="13"/>
      <c r="G691" s="14">
        <f>F691*E691</f>
        <v>0</v>
      </c>
    </row>
    <row r="692" spans="2:7" ht="12.95" customHeight="1" outlineLevel="3">
      <c r="C692" s="10" t="s">
        <v>80</v>
      </c>
      <c r="D692" s="11">
        <v>8301755080982</v>
      </c>
      <c r="E692" s="17">
        <v>858</v>
      </c>
      <c r="F692" s="13"/>
      <c r="G692" s="14">
        <f>F692*E692</f>
        <v>0</v>
      </c>
    </row>
    <row r="693" spans="2:7" ht="12.95" customHeight="1" outlineLevel="3">
      <c r="C693" s="10" t="s">
        <v>162</v>
      </c>
      <c r="D693" s="11">
        <v>8301755081040</v>
      </c>
      <c r="E693" s="17">
        <v>858</v>
      </c>
      <c r="F693" s="13"/>
      <c r="G693" s="14">
        <f>F693*E693</f>
        <v>0</v>
      </c>
    </row>
    <row r="694" spans="2:7" ht="12.95" customHeight="1" outlineLevel="3">
      <c r="C694" s="10" t="s">
        <v>81</v>
      </c>
      <c r="D694" s="11">
        <v>8301755080944</v>
      </c>
      <c r="E694" s="17">
        <v>858</v>
      </c>
      <c r="F694" s="13"/>
      <c r="G694" s="14">
        <f>F694*E694</f>
        <v>0</v>
      </c>
    </row>
    <row r="695" spans="2:7" ht="12.95" customHeight="1" outlineLevel="3">
      <c r="C695" s="10" t="s">
        <v>82</v>
      </c>
      <c r="D695" s="11">
        <v>8301755081002</v>
      </c>
      <c r="E695" s="17">
        <v>858</v>
      </c>
      <c r="F695" s="13"/>
      <c r="G695" s="14">
        <f>F695*E695</f>
        <v>0</v>
      </c>
    </row>
    <row r="696" spans="2:7" ht="12.95" customHeight="1" outlineLevel="3">
      <c r="C696" s="10" t="s">
        <v>163</v>
      </c>
      <c r="D696" s="11">
        <v>8301755081064</v>
      </c>
      <c r="E696" s="17">
        <v>858</v>
      </c>
      <c r="F696" s="13"/>
      <c r="G696" s="14">
        <f>F696*E696</f>
        <v>0</v>
      </c>
    </row>
    <row r="697" spans="2:7" ht="12.95" customHeight="1" outlineLevel="3">
      <c r="C697" s="10" t="s">
        <v>239</v>
      </c>
      <c r="D697" s="11">
        <v>8301755081125</v>
      </c>
      <c r="E697" s="17">
        <v>858</v>
      </c>
      <c r="F697" s="13"/>
      <c r="G697" s="14">
        <f>F697*E697</f>
        <v>0</v>
      </c>
    </row>
    <row r="698" spans="2:7" ht="12.95" customHeight="1" outlineLevel="3">
      <c r="C698" s="10" t="s">
        <v>83</v>
      </c>
      <c r="D698" s="11">
        <v>8301755080968</v>
      </c>
      <c r="E698" s="17">
        <v>858</v>
      </c>
      <c r="F698" s="13"/>
      <c r="G698" s="14">
        <f>F698*E698</f>
        <v>0</v>
      </c>
    </row>
    <row r="699" spans="2:7" ht="12.95" customHeight="1" outlineLevel="3">
      <c r="C699" s="10" t="s">
        <v>84</v>
      </c>
      <c r="D699" s="11">
        <v>8301755081026</v>
      </c>
      <c r="E699" s="17">
        <v>858</v>
      </c>
      <c r="F699" s="13"/>
      <c r="G699" s="14">
        <f>F699*E699</f>
        <v>0</v>
      </c>
    </row>
    <row r="700" spans="2:7" ht="12.95" customHeight="1" outlineLevel="3">
      <c r="C700" s="10" t="s">
        <v>164</v>
      </c>
      <c r="D700" s="11">
        <v>8301755081088</v>
      </c>
      <c r="E700" s="17">
        <v>858</v>
      </c>
      <c r="F700" s="13"/>
      <c r="G700" s="14">
        <f>F700*E700</f>
        <v>0</v>
      </c>
    </row>
    <row r="701" spans="2:7" ht="12.95" customHeight="1" outlineLevel="3">
      <c r="C701" s="10" t="s">
        <v>240</v>
      </c>
      <c r="D701" s="11">
        <v>8301755081149</v>
      </c>
      <c r="E701" s="17">
        <v>858</v>
      </c>
      <c r="F701" s="13"/>
      <c r="G701" s="14">
        <f>F701*E701</f>
        <v>0</v>
      </c>
    </row>
    <row r="702" spans="2:7" ht="11.1" customHeight="1" outlineLevel="3">
      <c r="B702" s="29" t="s">
        <v>241</v>
      </c>
      <c r="C702" s="29"/>
      <c r="D702" s="8"/>
      <c r="E702" s="34" t="str">
        <f>HYPERLINK("https://www.galantholding.com/catalog/260/170545/","www.galantholding.ru")</f>
        <v>www.galantholding.ru</v>
      </c>
      <c r="F702" s="30"/>
      <c r="G702" s="30"/>
    </row>
    <row r="703" spans="2:7" ht="11.1" customHeight="1" outlineLevel="3">
      <c r="B703" s="31" t="s">
        <v>231</v>
      </c>
      <c r="C703" s="31"/>
      <c r="D703" s="31"/>
      <c r="E703" s="31"/>
      <c r="F703" s="9"/>
      <c r="G703" s="9"/>
    </row>
    <row r="704" spans="2:7" ht="12.95" customHeight="1" outlineLevel="3">
      <c r="C704" s="10" t="s">
        <v>23</v>
      </c>
      <c r="D704" s="11">
        <v>8301755081330</v>
      </c>
      <c r="E704" s="19">
        <v>1409.1</v>
      </c>
      <c r="F704" s="13"/>
      <c r="G704" s="14">
        <f>F704*E704</f>
        <v>0</v>
      </c>
    </row>
    <row r="705" spans="2:7" ht="12.95" customHeight="1" outlineLevel="3">
      <c r="C705" s="10" t="s">
        <v>14</v>
      </c>
      <c r="D705" s="11">
        <v>8301755081354</v>
      </c>
      <c r="E705" s="19">
        <v>1409.1</v>
      </c>
      <c r="F705" s="13"/>
      <c r="G705" s="14">
        <f>F705*E705</f>
        <v>0</v>
      </c>
    </row>
    <row r="706" spans="2:7" ht="12.95" customHeight="1" outlineLevel="3">
      <c r="C706" s="10" t="s">
        <v>29</v>
      </c>
      <c r="D706" s="11">
        <v>8301755081323</v>
      </c>
      <c r="E706" s="19">
        <v>1409.1</v>
      </c>
      <c r="F706" s="13"/>
      <c r="G706" s="14">
        <f>F706*E706</f>
        <v>0</v>
      </c>
    </row>
    <row r="707" spans="2:7" ht="12.95" customHeight="1" outlineLevel="3">
      <c r="C707" s="10" t="s">
        <v>30</v>
      </c>
      <c r="D707" s="11">
        <v>8301755081347</v>
      </c>
      <c r="E707" s="19">
        <v>1409.1</v>
      </c>
      <c r="F707" s="13"/>
      <c r="G707" s="14">
        <f>F707*E707</f>
        <v>0</v>
      </c>
    </row>
    <row r="708" spans="2:7" ht="12.95" customHeight="1" outlineLevel="3">
      <c r="C708" s="10" t="s">
        <v>56</v>
      </c>
      <c r="D708" s="11">
        <v>8301755081361</v>
      </c>
      <c r="E708" s="19">
        <v>1409.1</v>
      </c>
      <c r="F708" s="13"/>
      <c r="G708" s="14">
        <f>F708*E708</f>
        <v>0</v>
      </c>
    </row>
    <row r="709" spans="2:7" ht="12.95" customHeight="1" outlineLevel="3">
      <c r="C709" s="10"/>
      <c r="D709" s="10"/>
      <c r="E709" s="18"/>
      <c r="F709" s="13"/>
      <c r="G709" s="14"/>
    </row>
    <row r="710" spans="2:7" ht="12.95" customHeight="1" outlineLevel="3">
      <c r="C710" s="10"/>
      <c r="D710" s="10"/>
      <c r="E710" s="18"/>
      <c r="F710" s="13"/>
      <c r="G710" s="14"/>
    </row>
    <row r="711" spans="2:7" ht="12.95" customHeight="1" outlineLevel="3">
      <c r="C711" s="10"/>
      <c r="D711" s="10"/>
      <c r="E711" s="18"/>
      <c r="F711" s="13"/>
      <c r="G711" s="14"/>
    </row>
    <row r="712" spans="2:7" ht="12.95" customHeight="1" outlineLevel="3">
      <c r="C712" s="10"/>
      <c r="D712" s="10"/>
      <c r="E712" s="18"/>
      <c r="F712" s="13"/>
      <c r="G712" s="14"/>
    </row>
    <row r="713" spans="2:7" ht="12.95" customHeight="1" outlineLevel="3">
      <c r="C713" s="10"/>
      <c r="D713" s="10"/>
      <c r="E713" s="18"/>
      <c r="F713" s="13"/>
      <c r="G713" s="14"/>
    </row>
    <row r="714" spans="2:7" ht="12.95" customHeight="1" outlineLevel="3">
      <c r="C714" s="10"/>
      <c r="D714" s="10"/>
      <c r="E714" s="18"/>
      <c r="F714" s="13"/>
      <c r="G714" s="14"/>
    </row>
    <row r="715" spans="2:7" ht="12.95" customHeight="1" outlineLevel="3">
      <c r="B715" s="36" t="str">
        <f>HYPERLINK("http://galantphoto.ru/pictures_for_form/Mioocchi/7505.jpg","увеличить")</f>
        <v>увеличить</v>
      </c>
      <c r="C715" s="10"/>
      <c r="D715" s="10"/>
      <c r="E715" s="18"/>
      <c r="F715" s="13"/>
      <c r="G715" s="14"/>
    </row>
    <row r="716" spans="2:7" ht="11.1" customHeight="1" outlineLevel="3">
      <c r="B716" s="29" t="s">
        <v>242</v>
      </c>
      <c r="C716" s="29"/>
      <c r="D716" s="8"/>
      <c r="E716" s="34" t="str">
        <f>HYPERLINK("https://www.galantholding.com/catalog/303/170546/","www.galantholding.ru")</f>
        <v>www.galantholding.ru</v>
      </c>
      <c r="F716" s="30"/>
      <c r="G716" s="30"/>
    </row>
    <row r="717" spans="2:7" ht="11.1" customHeight="1" outlineLevel="3">
      <c r="B717" s="31" t="s">
        <v>243</v>
      </c>
      <c r="C717" s="31"/>
      <c r="D717" s="31"/>
      <c r="E717" s="31"/>
      <c r="F717" s="9"/>
      <c r="G717" s="9"/>
    </row>
    <row r="718" spans="2:7" ht="12.95" customHeight="1" outlineLevel="3">
      <c r="C718" s="10" t="s">
        <v>168</v>
      </c>
      <c r="D718" s="11">
        <v>8301755081378</v>
      </c>
      <c r="E718" s="17">
        <v>429</v>
      </c>
      <c r="F718" s="13"/>
      <c r="G718" s="14">
        <f>F718*E718</f>
        <v>0</v>
      </c>
    </row>
    <row r="719" spans="2:7" ht="12.95" customHeight="1" outlineLevel="3">
      <c r="C719" s="10" t="s">
        <v>22</v>
      </c>
      <c r="D719" s="11">
        <v>8301755081392</v>
      </c>
      <c r="E719" s="17">
        <v>429</v>
      </c>
      <c r="F719" s="13"/>
      <c r="G719" s="14">
        <f>F719*E719</f>
        <v>0</v>
      </c>
    </row>
    <row r="720" spans="2:7" ht="12.95" customHeight="1" outlineLevel="3">
      <c r="C720" s="10" t="s">
        <v>23</v>
      </c>
      <c r="D720" s="11">
        <v>8301755081415</v>
      </c>
      <c r="E720" s="17">
        <v>429</v>
      </c>
      <c r="F720" s="13"/>
      <c r="G720" s="14">
        <f>F720*E720</f>
        <v>0</v>
      </c>
    </row>
    <row r="721" spans="2:7" ht="12.95" customHeight="1" outlineLevel="3">
      <c r="C721" s="10" t="s">
        <v>14</v>
      </c>
      <c r="D721" s="11">
        <v>8301755081439</v>
      </c>
      <c r="E721" s="17">
        <v>429</v>
      </c>
      <c r="F721" s="13"/>
      <c r="G721" s="14">
        <f>F721*E721</f>
        <v>0</v>
      </c>
    </row>
    <row r="722" spans="2:7" ht="12.95" customHeight="1" outlineLevel="3">
      <c r="C722" s="10" t="s">
        <v>24</v>
      </c>
      <c r="D722" s="11">
        <v>8301755081453</v>
      </c>
      <c r="E722" s="17">
        <v>429</v>
      </c>
      <c r="F722" s="13"/>
      <c r="G722" s="14">
        <f>F722*E722</f>
        <v>0</v>
      </c>
    </row>
    <row r="723" spans="2:7" ht="12.95" customHeight="1" outlineLevel="3">
      <c r="C723" s="10" t="s">
        <v>62</v>
      </c>
      <c r="D723" s="11">
        <v>8301755081385</v>
      </c>
      <c r="E723" s="17">
        <v>429</v>
      </c>
      <c r="F723" s="13"/>
      <c r="G723" s="14">
        <f>F723*E723</f>
        <v>0</v>
      </c>
    </row>
    <row r="724" spans="2:7" ht="12.95" customHeight="1" outlineLevel="3">
      <c r="C724" s="10" t="s">
        <v>29</v>
      </c>
      <c r="D724" s="11">
        <v>8301755081408</v>
      </c>
      <c r="E724" s="17">
        <v>429</v>
      </c>
      <c r="F724" s="13"/>
      <c r="G724" s="14">
        <f>F724*E724</f>
        <v>0</v>
      </c>
    </row>
    <row r="725" spans="2:7" ht="12.95" customHeight="1" outlineLevel="3">
      <c r="C725" s="10" t="s">
        <v>30</v>
      </c>
      <c r="D725" s="11">
        <v>8301755081422</v>
      </c>
      <c r="E725" s="17">
        <v>429</v>
      </c>
      <c r="F725" s="13"/>
      <c r="G725" s="14">
        <f>F725*E725</f>
        <v>0</v>
      </c>
    </row>
    <row r="726" spans="2:7" ht="12.95" customHeight="1" outlineLevel="3">
      <c r="C726" s="10" t="s">
        <v>56</v>
      </c>
      <c r="D726" s="11">
        <v>8301755081446</v>
      </c>
      <c r="E726" s="17">
        <v>429</v>
      </c>
      <c r="F726" s="13"/>
      <c r="G726" s="14">
        <f>F726*E726</f>
        <v>0</v>
      </c>
    </row>
    <row r="727" spans="2:7" ht="12.95" customHeight="1" outlineLevel="3">
      <c r="C727" s="10"/>
      <c r="D727" s="10"/>
      <c r="E727" s="18"/>
      <c r="F727" s="13"/>
      <c r="G727" s="14"/>
    </row>
    <row r="728" spans="2:7" ht="12.95" customHeight="1" outlineLevel="3">
      <c r="C728" s="10"/>
      <c r="D728" s="10"/>
      <c r="E728" s="18"/>
      <c r="F728" s="13"/>
      <c r="G728" s="14"/>
    </row>
    <row r="729" spans="2:7" ht="12.95" customHeight="1" outlineLevel="3">
      <c r="B729" s="36" t="str">
        <f>HYPERLINK("http://galantphoto.ru/pictures_for_form/Mioocchi/7600.jpg","увеличить")</f>
        <v>увеличить</v>
      </c>
      <c r="C729" s="10"/>
      <c r="D729" s="10"/>
      <c r="E729" s="18"/>
      <c r="F729" s="13"/>
      <c r="G729" s="14"/>
    </row>
    <row r="730" spans="2:7" ht="11.1" customHeight="1" outlineLevel="3">
      <c r="B730" s="29" t="s">
        <v>244</v>
      </c>
      <c r="C730" s="29"/>
      <c r="D730" s="8"/>
      <c r="E730" s="34" t="str">
        <f>HYPERLINK("https://www.galantholding.com/catalog/303/170547/","www.galantholding.ru")</f>
        <v>www.galantholding.ru</v>
      </c>
      <c r="F730" s="30"/>
      <c r="G730" s="30"/>
    </row>
    <row r="731" spans="2:7" ht="11.1" customHeight="1" outlineLevel="3">
      <c r="B731" s="31" t="s">
        <v>231</v>
      </c>
      <c r="C731" s="31"/>
      <c r="D731" s="31"/>
      <c r="E731" s="31"/>
      <c r="F731" s="9"/>
      <c r="G731" s="9"/>
    </row>
    <row r="732" spans="2:7" ht="12.95" customHeight="1" outlineLevel="3">
      <c r="C732" s="10" t="s">
        <v>168</v>
      </c>
      <c r="D732" s="11">
        <v>8301755081552</v>
      </c>
      <c r="E732" s="17">
        <v>415.8</v>
      </c>
      <c r="F732" s="13"/>
      <c r="G732" s="14">
        <f>F732*E732</f>
        <v>0</v>
      </c>
    </row>
    <row r="733" spans="2:7" ht="12.95" customHeight="1" outlineLevel="3">
      <c r="C733" s="10" t="s">
        <v>22</v>
      </c>
      <c r="D733" s="11">
        <v>8301755081576</v>
      </c>
      <c r="E733" s="17">
        <v>415.8</v>
      </c>
      <c r="F733" s="13"/>
      <c r="G733" s="14">
        <f>F733*E733</f>
        <v>0</v>
      </c>
    </row>
    <row r="734" spans="2:7" ht="12.95" customHeight="1" outlineLevel="3">
      <c r="C734" s="10" t="s">
        <v>23</v>
      </c>
      <c r="D734" s="11">
        <v>8301755081590</v>
      </c>
      <c r="E734" s="17">
        <v>415.8</v>
      </c>
      <c r="F734" s="13"/>
      <c r="G734" s="14">
        <f>F734*E734</f>
        <v>0</v>
      </c>
    </row>
    <row r="735" spans="2:7" ht="12.95" customHeight="1" outlineLevel="3">
      <c r="C735" s="10" t="s">
        <v>14</v>
      </c>
      <c r="D735" s="11">
        <v>8301755081613</v>
      </c>
      <c r="E735" s="17">
        <v>415.8</v>
      </c>
      <c r="F735" s="13"/>
      <c r="G735" s="14">
        <f>F735*E735</f>
        <v>0</v>
      </c>
    </row>
    <row r="736" spans="2:7" ht="12.95" customHeight="1" outlineLevel="3">
      <c r="C736" s="10" t="s">
        <v>24</v>
      </c>
      <c r="D736" s="11">
        <v>8301755081637</v>
      </c>
      <c r="E736" s="17">
        <v>415.8</v>
      </c>
      <c r="F736" s="13"/>
      <c r="G736" s="14">
        <f>F736*E736</f>
        <v>0</v>
      </c>
    </row>
    <row r="737" spans="2:7" ht="12.95" customHeight="1" outlineLevel="3">
      <c r="C737" s="10" t="s">
        <v>62</v>
      </c>
      <c r="D737" s="11">
        <v>8301755081569</v>
      </c>
      <c r="E737" s="17">
        <v>415.8</v>
      </c>
      <c r="F737" s="13"/>
      <c r="G737" s="14">
        <f>F737*E737</f>
        <v>0</v>
      </c>
    </row>
    <row r="738" spans="2:7" ht="12.95" customHeight="1" outlineLevel="3">
      <c r="C738" s="10" t="s">
        <v>29</v>
      </c>
      <c r="D738" s="11">
        <v>8301755081583</v>
      </c>
      <c r="E738" s="17">
        <v>415.8</v>
      </c>
      <c r="F738" s="13"/>
      <c r="G738" s="14">
        <f>F738*E738</f>
        <v>0</v>
      </c>
    </row>
    <row r="739" spans="2:7" ht="12.95" customHeight="1" outlineLevel="3">
      <c r="C739" s="10" t="s">
        <v>30</v>
      </c>
      <c r="D739" s="11">
        <v>8301755081606</v>
      </c>
      <c r="E739" s="17">
        <v>415.8</v>
      </c>
      <c r="F739" s="13"/>
      <c r="G739" s="14">
        <f>F739*E739</f>
        <v>0</v>
      </c>
    </row>
    <row r="740" spans="2:7" ht="12.95" customHeight="1" outlineLevel="3">
      <c r="C740" s="10" t="s">
        <v>56</v>
      </c>
      <c r="D740" s="11">
        <v>8301755081620</v>
      </c>
      <c r="E740" s="17">
        <v>415.8</v>
      </c>
      <c r="F740" s="13"/>
      <c r="G740" s="14">
        <f>F740*E740</f>
        <v>0</v>
      </c>
    </row>
    <row r="741" spans="2:7" ht="12.95" customHeight="1" outlineLevel="3">
      <c r="C741" s="10" t="s">
        <v>57</v>
      </c>
      <c r="D741" s="11">
        <v>8301755081644</v>
      </c>
      <c r="E741" s="17">
        <v>415.8</v>
      </c>
      <c r="F741" s="13"/>
      <c r="G741" s="14">
        <f>F741*E741</f>
        <v>0</v>
      </c>
    </row>
    <row r="742" spans="2:7" ht="12.95" customHeight="1" outlineLevel="3">
      <c r="C742" s="10"/>
      <c r="D742" s="10"/>
      <c r="E742" s="18"/>
      <c r="F742" s="13"/>
      <c r="G742" s="14"/>
    </row>
    <row r="743" spans="2:7" ht="12.95" customHeight="1" outlineLevel="3">
      <c r="B743" s="36" t="str">
        <f>HYPERLINK("http://galantphoto.ru/pictures_for_form/Mioocchi/7602.jpg","увеличить")</f>
        <v>увеличить</v>
      </c>
      <c r="C743" s="10"/>
      <c r="D743" s="10"/>
      <c r="E743" s="18"/>
      <c r="F743" s="13"/>
      <c r="G743" s="14"/>
    </row>
    <row r="744" spans="2:7" ht="11.1" customHeight="1" outlineLevel="3">
      <c r="B744" s="29" t="s">
        <v>245</v>
      </c>
      <c r="C744" s="29"/>
      <c r="D744" s="8"/>
      <c r="E744" s="34" t="str">
        <f>HYPERLINK("https://www.galantholding.com/catalog/307/170548/","www.galantholding.ru")</f>
        <v>www.galantholding.ru</v>
      </c>
      <c r="F744" s="30"/>
      <c r="G744" s="30"/>
    </row>
    <row r="745" spans="2:7" ht="11.1" customHeight="1" outlineLevel="3">
      <c r="B745" s="31" t="s">
        <v>231</v>
      </c>
      <c r="C745" s="31"/>
      <c r="D745" s="31"/>
      <c r="E745" s="31"/>
      <c r="F745" s="9"/>
      <c r="G745" s="9"/>
    </row>
    <row r="746" spans="2:7" ht="12.95" customHeight="1" outlineLevel="3">
      <c r="C746" s="10" t="s">
        <v>22</v>
      </c>
      <c r="D746" s="11">
        <v>8301755081477</v>
      </c>
      <c r="E746" s="17">
        <v>478.5</v>
      </c>
      <c r="F746" s="13"/>
      <c r="G746" s="14">
        <f>F746*E746</f>
        <v>0</v>
      </c>
    </row>
    <row r="747" spans="2:7" ht="12.95" customHeight="1" outlineLevel="3">
      <c r="C747" s="10" t="s">
        <v>23</v>
      </c>
      <c r="D747" s="11">
        <v>8301755081491</v>
      </c>
      <c r="E747" s="17">
        <v>478.5</v>
      </c>
      <c r="F747" s="13"/>
      <c r="G747" s="14">
        <f>F747*E747</f>
        <v>0</v>
      </c>
    </row>
    <row r="748" spans="2:7" ht="12.95" customHeight="1" outlineLevel="3">
      <c r="C748" s="10" t="s">
        <v>14</v>
      </c>
      <c r="D748" s="11">
        <v>8301755081514</v>
      </c>
      <c r="E748" s="17">
        <v>478.5</v>
      </c>
      <c r="F748" s="13"/>
      <c r="G748" s="14">
        <f>F748*E748</f>
        <v>0</v>
      </c>
    </row>
    <row r="749" spans="2:7" ht="12.95" customHeight="1" outlineLevel="3">
      <c r="C749" s="10" t="s">
        <v>24</v>
      </c>
      <c r="D749" s="11">
        <v>8301755081538</v>
      </c>
      <c r="E749" s="17">
        <v>478.5</v>
      </c>
      <c r="F749" s="13"/>
      <c r="G749" s="14">
        <f>F749*E749</f>
        <v>0</v>
      </c>
    </row>
    <row r="750" spans="2:7" ht="12.95" customHeight="1" outlineLevel="3">
      <c r="C750" s="10" t="s">
        <v>29</v>
      </c>
      <c r="D750" s="11">
        <v>8301755081484</v>
      </c>
      <c r="E750" s="17">
        <v>478.5</v>
      </c>
      <c r="F750" s="13"/>
      <c r="G750" s="14">
        <f>F750*E750</f>
        <v>0</v>
      </c>
    </row>
    <row r="751" spans="2:7" ht="12.95" customHeight="1" outlineLevel="3">
      <c r="C751" s="10" t="s">
        <v>30</v>
      </c>
      <c r="D751" s="11">
        <v>8301755081507</v>
      </c>
      <c r="E751" s="17">
        <v>478.5</v>
      </c>
      <c r="F751" s="13"/>
      <c r="G751" s="14">
        <f>F751*E751</f>
        <v>0</v>
      </c>
    </row>
    <row r="752" spans="2:7" ht="12.95" customHeight="1" outlineLevel="3">
      <c r="C752" s="10" t="s">
        <v>56</v>
      </c>
      <c r="D752" s="11">
        <v>8301755081521</v>
      </c>
      <c r="E752" s="17">
        <v>478.5</v>
      </c>
      <c r="F752" s="13"/>
      <c r="G752" s="14">
        <f>F752*E752</f>
        <v>0</v>
      </c>
    </row>
    <row r="753" spans="2:7" ht="12.95" customHeight="1" outlineLevel="3">
      <c r="C753" s="10" t="s">
        <v>57</v>
      </c>
      <c r="D753" s="11">
        <v>8301755081545</v>
      </c>
      <c r="E753" s="17">
        <v>478.5</v>
      </c>
      <c r="F753" s="13"/>
      <c r="G753" s="14">
        <f>F753*E753</f>
        <v>0</v>
      </c>
    </row>
    <row r="754" spans="2:7" ht="12.95" customHeight="1" outlineLevel="3">
      <c r="C754" s="10"/>
      <c r="D754" s="10"/>
      <c r="E754" s="18"/>
      <c r="F754" s="13"/>
      <c r="G754" s="14"/>
    </row>
    <row r="755" spans="2:7" ht="12.95" customHeight="1" outlineLevel="3">
      <c r="C755" s="10"/>
      <c r="D755" s="10"/>
      <c r="E755" s="18"/>
      <c r="F755" s="13"/>
      <c r="G755" s="14"/>
    </row>
    <row r="756" spans="2:7" ht="12.95" customHeight="1" outlineLevel="3">
      <c r="C756" s="10"/>
      <c r="D756" s="10"/>
      <c r="E756" s="18"/>
      <c r="F756" s="13"/>
      <c r="G756" s="14"/>
    </row>
    <row r="757" spans="2:7" ht="12.95" customHeight="1" outlineLevel="3">
      <c r="B757" s="36" t="str">
        <f>HYPERLINK("http://galantphoto.ru/pictures_for_form/Mioocchi/7601.jpg","увеличить")</f>
        <v>увеличить</v>
      </c>
      <c r="C757" s="10"/>
      <c r="D757" s="10"/>
      <c r="E757" s="18"/>
      <c r="F757" s="13"/>
      <c r="G757" s="14"/>
    </row>
    <row r="758" spans="2:7" ht="11.1" customHeight="1" outlineLevel="3">
      <c r="B758" s="29" t="s">
        <v>246</v>
      </c>
      <c r="C758" s="29"/>
      <c r="D758" s="8"/>
      <c r="E758" s="34" t="str">
        <f>HYPERLINK("https://www.galantholding.com/catalog/307/170549/","www.galantholding.ru")</f>
        <v>www.galantholding.ru</v>
      </c>
      <c r="F758" s="30"/>
      <c r="G758" s="30"/>
    </row>
    <row r="759" spans="2:7" ht="11.1" customHeight="1" outlineLevel="3">
      <c r="B759" s="31" t="s">
        <v>247</v>
      </c>
      <c r="C759" s="31"/>
      <c r="D759" s="31"/>
      <c r="E759" s="31"/>
      <c r="F759" s="9"/>
      <c r="G759" s="9"/>
    </row>
    <row r="760" spans="2:7" ht="12.95" customHeight="1" outlineLevel="3">
      <c r="C760" s="10" t="s">
        <v>168</v>
      </c>
      <c r="D760" s="11">
        <v>8301755081651</v>
      </c>
      <c r="E760" s="17">
        <v>454.6</v>
      </c>
      <c r="F760" s="13"/>
      <c r="G760" s="14">
        <f>F760*E760</f>
        <v>0</v>
      </c>
    </row>
    <row r="761" spans="2:7" ht="12.95" customHeight="1" outlineLevel="3">
      <c r="C761" s="10" t="s">
        <v>22</v>
      </c>
      <c r="D761" s="11">
        <v>8301755081675</v>
      </c>
      <c r="E761" s="17">
        <v>454.6</v>
      </c>
      <c r="F761" s="13"/>
      <c r="G761" s="14">
        <f>F761*E761</f>
        <v>0</v>
      </c>
    </row>
    <row r="762" spans="2:7" ht="12.95" customHeight="1" outlineLevel="3">
      <c r="C762" s="10" t="s">
        <v>23</v>
      </c>
      <c r="D762" s="11">
        <v>8301755081699</v>
      </c>
      <c r="E762" s="17">
        <v>454.6</v>
      </c>
      <c r="F762" s="13"/>
      <c r="G762" s="14">
        <f>F762*E762</f>
        <v>0</v>
      </c>
    </row>
    <row r="763" spans="2:7" ht="12.95" customHeight="1" outlineLevel="3">
      <c r="C763" s="10" t="s">
        <v>14</v>
      </c>
      <c r="D763" s="11">
        <v>8301755081712</v>
      </c>
      <c r="E763" s="17">
        <v>454.6</v>
      </c>
      <c r="F763" s="13"/>
      <c r="G763" s="14">
        <f>F763*E763</f>
        <v>0</v>
      </c>
    </row>
    <row r="764" spans="2:7" ht="12.95" customHeight="1" outlineLevel="3">
      <c r="C764" s="10" t="s">
        <v>29</v>
      </c>
      <c r="D764" s="11">
        <v>8301755081682</v>
      </c>
      <c r="E764" s="17">
        <v>454.6</v>
      </c>
      <c r="F764" s="13"/>
      <c r="G764" s="14">
        <f>F764*E764</f>
        <v>0</v>
      </c>
    </row>
    <row r="765" spans="2:7" ht="12.95" customHeight="1" outlineLevel="3">
      <c r="C765" s="10" t="s">
        <v>30</v>
      </c>
      <c r="D765" s="11">
        <v>8301755081705</v>
      </c>
      <c r="E765" s="17">
        <v>454.6</v>
      </c>
      <c r="F765" s="13"/>
      <c r="G765" s="14">
        <f>F765*E765</f>
        <v>0</v>
      </c>
    </row>
    <row r="766" spans="2:7" ht="12.95" customHeight="1" outlineLevel="3">
      <c r="C766" s="10" t="s">
        <v>56</v>
      </c>
      <c r="D766" s="11">
        <v>8301755081729</v>
      </c>
      <c r="E766" s="17">
        <v>454.6</v>
      </c>
      <c r="F766" s="13"/>
      <c r="G766" s="14">
        <f>F766*E766</f>
        <v>0</v>
      </c>
    </row>
    <row r="767" spans="2:7" ht="12.95" customHeight="1" outlineLevel="3">
      <c r="C767" s="10"/>
      <c r="D767" s="10"/>
      <c r="E767" s="18"/>
      <c r="F767" s="13"/>
      <c r="G767" s="14"/>
    </row>
    <row r="768" spans="2:7" ht="12.95" customHeight="1" outlineLevel="3">
      <c r="C768" s="10"/>
      <c r="D768" s="10"/>
      <c r="E768" s="18"/>
      <c r="F768" s="13"/>
      <c r="G768" s="14"/>
    </row>
    <row r="769" spans="2:7" ht="12.95" customHeight="1" outlineLevel="3">
      <c r="C769" s="10"/>
      <c r="D769" s="10"/>
      <c r="E769" s="18"/>
      <c r="F769" s="13"/>
      <c r="G769" s="14"/>
    </row>
    <row r="770" spans="2:7" ht="12.95" customHeight="1" outlineLevel="3">
      <c r="C770" s="10"/>
      <c r="D770" s="10"/>
      <c r="E770" s="18"/>
      <c r="F770" s="13"/>
      <c r="G770" s="14"/>
    </row>
    <row r="771" spans="2:7" ht="12.95" customHeight="1" outlineLevel="3">
      <c r="B771" s="36" t="str">
        <f>HYPERLINK("http://galantphoto.ru/pictures_for_form/Mioocchi/7603.jpg","увеличить")</f>
        <v>увеличить</v>
      </c>
      <c r="C771" s="10"/>
      <c r="D771" s="10"/>
      <c r="E771" s="18"/>
      <c r="F771" s="13"/>
      <c r="G771" s="14"/>
    </row>
    <row r="772" spans="2:7" ht="11.1" customHeight="1" outlineLevel="2">
      <c r="B772" s="7" t="s">
        <v>248</v>
      </c>
      <c r="C772" s="7"/>
      <c r="D772" s="7"/>
      <c r="E772" s="7"/>
      <c r="F772" s="7"/>
      <c r="G772" s="7"/>
    </row>
    <row r="773" spans="2:7" ht="11.1" customHeight="1" outlineLevel="3">
      <c r="B773" s="29" t="s">
        <v>249</v>
      </c>
      <c r="C773" s="29"/>
      <c r="D773" s="8"/>
      <c r="E773" s="34" t="str">
        <f>HYPERLINK("https://www.galantholding.com/catalog/300/170302/","www.galantholding.ru")</f>
        <v>www.galantholding.ru</v>
      </c>
      <c r="F773" s="30"/>
      <c r="G773" s="30"/>
    </row>
    <row r="774" spans="2:7" ht="11.1" customHeight="1" outlineLevel="3">
      <c r="B774" s="31" t="s">
        <v>250</v>
      </c>
      <c r="C774" s="31"/>
      <c r="D774" s="31"/>
      <c r="E774" s="31"/>
      <c r="F774" s="9"/>
      <c r="G774" s="9"/>
    </row>
    <row r="775" spans="2:7" ht="12.95" customHeight="1" outlineLevel="3">
      <c r="C775" s="10" t="s">
        <v>190</v>
      </c>
      <c r="D775" s="11">
        <v>8301755081774</v>
      </c>
      <c r="E775" s="19">
        <v>1288.7</v>
      </c>
      <c r="F775" s="13"/>
      <c r="G775" s="14">
        <f>F775*E775</f>
        <v>0</v>
      </c>
    </row>
    <row r="776" spans="2:7" ht="12.95" customHeight="1" outlineLevel="3">
      <c r="C776" s="10" t="s">
        <v>191</v>
      </c>
      <c r="D776" s="11">
        <v>8301755081750</v>
      </c>
      <c r="E776" s="19">
        <v>1288.7</v>
      </c>
      <c r="F776" s="13"/>
      <c r="G776" s="14">
        <f>F776*E776</f>
        <v>0</v>
      </c>
    </row>
    <row r="777" spans="2:7" ht="12.95" customHeight="1" outlineLevel="3">
      <c r="C777" s="10" t="s">
        <v>192</v>
      </c>
      <c r="D777" s="11">
        <v>8301755081767</v>
      </c>
      <c r="E777" s="19">
        <v>1288.7</v>
      </c>
      <c r="F777" s="13"/>
      <c r="G777" s="14">
        <f>F777*E777</f>
        <v>0</v>
      </c>
    </row>
    <row r="778" spans="2:7" ht="12.95" customHeight="1" outlineLevel="3">
      <c r="C778" s="10" t="s">
        <v>227</v>
      </c>
      <c r="D778" s="11">
        <v>8301755081781</v>
      </c>
      <c r="E778" s="19">
        <v>1288.7</v>
      </c>
      <c r="F778" s="13"/>
      <c r="G778" s="14">
        <f>F778*E778</f>
        <v>0</v>
      </c>
    </row>
    <row r="779" spans="2:7" ht="12.95" customHeight="1" outlineLevel="3">
      <c r="C779" s="10"/>
      <c r="D779" s="10"/>
      <c r="E779" s="18"/>
      <c r="F779" s="13"/>
      <c r="G779" s="14"/>
    </row>
    <row r="780" spans="2:7" ht="12.95" customHeight="1" outlineLevel="3">
      <c r="C780" s="10"/>
      <c r="D780" s="10"/>
      <c r="E780" s="18"/>
      <c r="F780" s="13"/>
      <c r="G780" s="14"/>
    </row>
    <row r="781" spans="2:7" ht="12.95" customHeight="1" outlineLevel="3">
      <c r="C781" s="10"/>
      <c r="D781" s="10"/>
      <c r="E781" s="18"/>
      <c r="F781" s="13"/>
      <c r="G781" s="14"/>
    </row>
    <row r="782" spans="2:7" ht="12.95" customHeight="1" outlineLevel="3">
      <c r="C782" s="10"/>
      <c r="D782" s="10"/>
      <c r="E782" s="18"/>
      <c r="F782" s="13"/>
      <c r="G782" s="14"/>
    </row>
    <row r="783" spans="2:7" ht="12.95" customHeight="1" outlineLevel="3">
      <c r="C783" s="10"/>
      <c r="D783" s="10"/>
      <c r="E783" s="18"/>
      <c r="F783" s="13"/>
      <c r="G783" s="14"/>
    </row>
    <row r="784" spans="2:7" ht="12.95" customHeight="1" outlineLevel="3">
      <c r="C784" s="10"/>
      <c r="D784" s="10"/>
      <c r="E784" s="18"/>
      <c r="F784" s="13"/>
      <c r="G784" s="14"/>
    </row>
    <row r="785" spans="2:7" ht="12.95" customHeight="1" outlineLevel="3">
      <c r="C785" s="10"/>
      <c r="D785" s="10"/>
      <c r="E785" s="18"/>
      <c r="F785" s="13"/>
      <c r="G785" s="14"/>
    </row>
    <row r="786" spans="2:7" ht="12.95" customHeight="1" outlineLevel="3">
      <c r="B786" s="36" t="str">
        <f>HYPERLINK("http://galantphoto.ru/pictures_for_form/Mioocchi/7516.jpg","увеличить")</f>
        <v>увеличить</v>
      </c>
      <c r="C786" s="10"/>
      <c r="D786" s="10"/>
      <c r="E786" s="18"/>
      <c r="F786" s="13"/>
      <c r="G786" s="14"/>
    </row>
    <row r="787" spans="2:7" ht="11.1" customHeight="1" outlineLevel="3">
      <c r="B787" s="29" t="s">
        <v>251</v>
      </c>
      <c r="C787" s="29"/>
      <c r="D787" s="8"/>
      <c r="E787" s="34" t="str">
        <f>HYPERLINK("https://www.galantholding.com/catalog/292/170305/","www.galantholding.ru")</f>
        <v>www.galantholding.ru</v>
      </c>
      <c r="F787" s="30"/>
      <c r="G787" s="30"/>
    </row>
    <row r="788" spans="2:7" ht="11.1" customHeight="1" outlineLevel="3">
      <c r="B788" s="31" t="s">
        <v>250</v>
      </c>
      <c r="C788" s="31"/>
      <c r="D788" s="31"/>
      <c r="E788" s="31"/>
      <c r="F788" s="9"/>
      <c r="G788" s="9"/>
    </row>
    <row r="789" spans="2:7" ht="12.95" customHeight="1" outlineLevel="3">
      <c r="C789" s="10" t="s">
        <v>252</v>
      </c>
      <c r="D789" s="11">
        <v>8301755081927</v>
      </c>
      <c r="E789" s="17">
        <v>917.4</v>
      </c>
      <c r="F789" s="13"/>
      <c r="G789" s="14">
        <f>F789*E789</f>
        <v>0</v>
      </c>
    </row>
    <row r="790" spans="2:7" ht="12.95" customHeight="1" outlineLevel="3">
      <c r="C790" s="10" t="s">
        <v>253</v>
      </c>
      <c r="D790" s="11">
        <v>8301755082078</v>
      </c>
      <c r="E790" s="17">
        <v>917.4</v>
      </c>
      <c r="F790" s="13"/>
      <c r="G790" s="14">
        <f>F790*E790</f>
        <v>0</v>
      </c>
    </row>
    <row r="791" spans="2:7" ht="12.95" customHeight="1" outlineLevel="3">
      <c r="C791" s="10" t="s">
        <v>254</v>
      </c>
      <c r="D791" s="11">
        <v>8301755081958</v>
      </c>
      <c r="E791" s="17">
        <v>917.4</v>
      </c>
      <c r="F791" s="13"/>
      <c r="G791" s="14">
        <f>F791*E791</f>
        <v>0</v>
      </c>
    </row>
    <row r="792" spans="2:7" ht="12.95" customHeight="1" outlineLevel="3">
      <c r="C792" s="10" t="s">
        <v>255</v>
      </c>
      <c r="D792" s="11">
        <v>8301755082108</v>
      </c>
      <c r="E792" s="17">
        <v>917.4</v>
      </c>
      <c r="F792" s="13"/>
      <c r="G792" s="14">
        <f>F792*E792</f>
        <v>0</v>
      </c>
    </row>
    <row r="793" spans="2:7" ht="12.95" customHeight="1" outlineLevel="3">
      <c r="C793" s="10" t="s">
        <v>256</v>
      </c>
      <c r="D793" s="11">
        <v>8301755081989</v>
      </c>
      <c r="E793" s="17">
        <v>917.4</v>
      </c>
      <c r="F793" s="13"/>
      <c r="G793" s="14">
        <f>F793*E793</f>
        <v>0</v>
      </c>
    </row>
    <row r="794" spans="2:7" ht="12.95" customHeight="1" outlineLevel="3">
      <c r="C794" s="10"/>
      <c r="D794" s="10"/>
      <c r="E794" s="18"/>
      <c r="F794" s="13"/>
      <c r="G794" s="14"/>
    </row>
    <row r="795" spans="2:7" ht="12.95" customHeight="1" outlineLevel="3">
      <c r="C795" s="10"/>
      <c r="D795" s="10"/>
      <c r="E795" s="18"/>
      <c r="F795" s="13"/>
      <c r="G795" s="14"/>
    </row>
    <row r="796" spans="2:7" ht="12.95" customHeight="1" outlineLevel="3">
      <c r="C796" s="10"/>
      <c r="D796" s="10"/>
      <c r="E796" s="18"/>
      <c r="F796" s="13"/>
      <c r="G796" s="14"/>
    </row>
    <row r="797" spans="2:7" ht="12.95" customHeight="1" outlineLevel="3">
      <c r="C797" s="10"/>
      <c r="D797" s="10"/>
      <c r="E797" s="18"/>
      <c r="F797" s="13"/>
      <c r="G797" s="14"/>
    </row>
    <row r="798" spans="2:7" ht="12.95" customHeight="1" outlineLevel="3">
      <c r="C798" s="10"/>
      <c r="D798" s="10"/>
      <c r="E798" s="18"/>
      <c r="F798" s="13"/>
      <c r="G798" s="14"/>
    </row>
    <row r="799" spans="2:7" ht="12.95" customHeight="1" outlineLevel="3">
      <c r="C799" s="10"/>
      <c r="D799" s="10"/>
      <c r="E799" s="18"/>
      <c r="F799" s="13"/>
      <c r="G799" s="14"/>
    </row>
    <row r="800" spans="2:7" ht="12.95" customHeight="1" outlineLevel="3">
      <c r="B800" s="36" t="str">
        <f>HYPERLINK("http://galantphoto.ru/pictures_for_form/Mioocchi/7510.jpg","увеличить")</f>
        <v>увеличить</v>
      </c>
      <c r="C800" s="10"/>
      <c r="D800" s="10"/>
      <c r="E800" s="18"/>
      <c r="F800" s="13"/>
      <c r="G800" s="14"/>
    </row>
    <row r="801" spans="2:7" ht="11.1" customHeight="1" outlineLevel="3">
      <c r="B801" s="29" t="s">
        <v>257</v>
      </c>
      <c r="C801" s="29"/>
      <c r="D801" s="8"/>
      <c r="E801" s="34" t="str">
        <f>HYPERLINK("https://www.galantholding.com/catalog/288/170306/","www.galantholding.ru")</f>
        <v>www.galantholding.ru</v>
      </c>
      <c r="F801" s="30"/>
      <c r="G801" s="30"/>
    </row>
    <row r="802" spans="2:7" ht="11.1" customHeight="1" outlineLevel="3">
      <c r="B802" s="31" t="s">
        <v>250</v>
      </c>
      <c r="C802" s="31"/>
      <c r="D802" s="31"/>
      <c r="E802" s="31"/>
      <c r="F802" s="9"/>
      <c r="G802" s="9"/>
    </row>
    <row r="803" spans="2:7" ht="12.95" customHeight="1" outlineLevel="3">
      <c r="C803" s="10" t="s">
        <v>79</v>
      </c>
      <c r="D803" s="11">
        <v>8301755082511</v>
      </c>
      <c r="E803" s="17">
        <v>953.7</v>
      </c>
      <c r="F803" s="13"/>
      <c r="G803" s="14">
        <f>F803*E803</f>
        <v>0</v>
      </c>
    </row>
    <row r="804" spans="2:7" ht="12.95" customHeight="1" outlineLevel="3">
      <c r="C804" s="10" t="s">
        <v>80</v>
      </c>
      <c r="D804" s="11">
        <v>8301755082658</v>
      </c>
      <c r="E804" s="17">
        <v>953.7</v>
      </c>
      <c r="F804" s="13"/>
      <c r="G804" s="14">
        <f>F804*E804</f>
        <v>0</v>
      </c>
    </row>
    <row r="805" spans="2:7" ht="12.95" customHeight="1" outlineLevel="3">
      <c r="C805" s="10" t="s">
        <v>162</v>
      </c>
      <c r="D805" s="11">
        <v>8301755082740</v>
      </c>
      <c r="E805" s="17">
        <v>953.7</v>
      </c>
      <c r="F805" s="13"/>
      <c r="G805" s="14">
        <f>F805*E805</f>
        <v>0</v>
      </c>
    </row>
    <row r="806" spans="2:7" ht="12.95" customHeight="1" outlineLevel="3">
      <c r="C806" s="10" t="s">
        <v>81</v>
      </c>
      <c r="D806" s="11">
        <v>8301755082542</v>
      </c>
      <c r="E806" s="17">
        <v>953.7</v>
      </c>
      <c r="F806" s="13"/>
      <c r="G806" s="14">
        <f>F806*E806</f>
        <v>0</v>
      </c>
    </row>
    <row r="807" spans="2:7" ht="12.95" customHeight="1" outlineLevel="3">
      <c r="C807" s="10" t="s">
        <v>82</v>
      </c>
      <c r="D807" s="11">
        <v>8301755082689</v>
      </c>
      <c r="E807" s="17">
        <v>953.7</v>
      </c>
      <c r="F807" s="13"/>
      <c r="G807" s="14">
        <f>F807*E807</f>
        <v>0</v>
      </c>
    </row>
    <row r="808" spans="2:7" ht="12.95" customHeight="1" outlineLevel="3">
      <c r="C808" s="10" t="s">
        <v>163</v>
      </c>
      <c r="D808" s="11">
        <v>8301755082771</v>
      </c>
      <c r="E808" s="17">
        <v>953.7</v>
      </c>
      <c r="F808" s="13"/>
      <c r="G808" s="14">
        <f>F808*E808</f>
        <v>0</v>
      </c>
    </row>
    <row r="809" spans="2:7" ht="12.95" customHeight="1" outlineLevel="3">
      <c r="C809" s="10" t="s">
        <v>239</v>
      </c>
      <c r="D809" s="11">
        <v>8301755082870</v>
      </c>
      <c r="E809" s="17">
        <v>953.7</v>
      </c>
      <c r="F809" s="13"/>
      <c r="G809" s="14">
        <f>F809*E809</f>
        <v>0</v>
      </c>
    </row>
    <row r="810" spans="2:7" ht="12.95" customHeight="1" outlineLevel="3">
      <c r="C810" s="10" t="s">
        <v>83</v>
      </c>
      <c r="D810" s="11">
        <v>8301755082573</v>
      </c>
      <c r="E810" s="17">
        <v>953.7</v>
      </c>
      <c r="F810" s="13"/>
      <c r="G810" s="14">
        <f>F810*E810</f>
        <v>0</v>
      </c>
    </row>
    <row r="811" spans="2:7" ht="12.95" customHeight="1" outlineLevel="3">
      <c r="C811" s="10" t="s">
        <v>84</v>
      </c>
      <c r="D811" s="11">
        <v>8301755082719</v>
      </c>
      <c r="E811" s="17">
        <v>953.7</v>
      </c>
      <c r="F811" s="13"/>
      <c r="G811" s="14">
        <f>F811*E811</f>
        <v>0</v>
      </c>
    </row>
    <row r="812" spans="2:7" ht="12.95" customHeight="1" outlineLevel="3">
      <c r="C812" s="10" t="s">
        <v>164</v>
      </c>
      <c r="D812" s="11">
        <v>8301755082801</v>
      </c>
      <c r="E812" s="17">
        <v>953.7</v>
      </c>
      <c r="F812" s="13"/>
      <c r="G812" s="14">
        <f>F812*E812</f>
        <v>0</v>
      </c>
    </row>
    <row r="813" spans="2:7" ht="12.95" customHeight="1" outlineLevel="3">
      <c r="C813" s="10" t="s">
        <v>240</v>
      </c>
      <c r="D813" s="11">
        <v>8301755082900</v>
      </c>
      <c r="E813" s="17">
        <v>953.7</v>
      </c>
      <c r="F813" s="13"/>
      <c r="G813" s="14">
        <f>F813*E813</f>
        <v>0</v>
      </c>
    </row>
    <row r="814" spans="2:7" ht="12.95" customHeight="1" outlineLevel="3">
      <c r="B814" s="36" t="str">
        <f>HYPERLINK("http://galantphoto.ru/pictures_for_form/Mioocchi/7512.jpg","увеличить")</f>
        <v>увеличить</v>
      </c>
      <c r="C814" s="10"/>
      <c r="D814" s="10"/>
      <c r="E814" s="18"/>
      <c r="F814" s="13"/>
      <c r="G814" s="14"/>
    </row>
    <row r="815" spans="2:7" ht="11.1" customHeight="1" outlineLevel="3">
      <c r="B815" s="29" t="s">
        <v>258</v>
      </c>
      <c r="C815" s="29"/>
      <c r="D815" s="8"/>
      <c r="E815" s="34" t="str">
        <f>HYPERLINK("https://www.galantholding.com/catalog/303/170309/","www.galantholding.ru")</f>
        <v>www.galantholding.ru</v>
      </c>
      <c r="F815" s="30"/>
      <c r="G815" s="30"/>
    </row>
    <row r="816" spans="2:7" ht="11.1" customHeight="1" outlineLevel="3">
      <c r="B816" s="31" t="s">
        <v>250</v>
      </c>
      <c r="C816" s="31"/>
      <c r="D816" s="31"/>
      <c r="E816" s="31"/>
      <c r="F816" s="9"/>
      <c r="G816" s="9"/>
    </row>
    <row r="817" spans="2:7" ht="12.95" customHeight="1" outlineLevel="3">
      <c r="C817" s="10" t="s">
        <v>259</v>
      </c>
      <c r="D817" s="11">
        <v>8301755083495</v>
      </c>
      <c r="E817" s="17">
        <v>445.5</v>
      </c>
      <c r="F817" s="13"/>
      <c r="G817" s="14">
        <f>F817*E817</f>
        <v>0</v>
      </c>
    </row>
    <row r="818" spans="2:7" ht="12.95" customHeight="1" outlineLevel="3">
      <c r="C818" s="10" t="s">
        <v>260</v>
      </c>
      <c r="D818" s="11">
        <v>8301755083525</v>
      </c>
      <c r="E818" s="17">
        <v>445.5</v>
      </c>
      <c r="F818" s="13"/>
      <c r="G818" s="14">
        <f>F818*E818</f>
        <v>0</v>
      </c>
    </row>
    <row r="819" spans="2:7" ht="12.95" customHeight="1" outlineLevel="3">
      <c r="C819" s="10" t="s">
        <v>261</v>
      </c>
      <c r="D819" s="11">
        <v>8301755083556</v>
      </c>
      <c r="E819" s="17">
        <v>445.5</v>
      </c>
      <c r="F819" s="13"/>
      <c r="G819" s="14">
        <f>F819*E819</f>
        <v>0</v>
      </c>
    </row>
    <row r="820" spans="2:7" ht="12.95" customHeight="1" outlineLevel="3">
      <c r="C820" s="10" t="s">
        <v>29</v>
      </c>
      <c r="D820" s="11">
        <v>8301755083501</v>
      </c>
      <c r="E820" s="17">
        <v>445.5</v>
      </c>
      <c r="F820" s="13"/>
      <c r="G820" s="14">
        <f>F820*E820</f>
        <v>0</v>
      </c>
    </row>
    <row r="821" spans="2:7" ht="12.95" customHeight="1" outlineLevel="3">
      <c r="C821" s="10" t="s">
        <v>30</v>
      </c>
      <c r="D821" s="11">
        <v>8301755083532</v>
      </c>
      <c r="E821" s="17">
        <v>445.5</v>
      </c>
      <c r="F821" s="13"/>
      <c r="G821" s="14">
        <f>F821*E821</f>
        <v>0</v>
      </c>
    </row>
    <row r="822" spans="2:7" ht="12.95" customHeight="1" outlineLevel="3">
      <c r="C822" s="10" t="s">
        <v>56</v>
      </c>
      <c r="D822" s="11">
        <v>8301755083563</v>
      </c>
      <c r="E822" s="17">
        <v>445.5</v>
      </c>
      <c r="F822" s="13"/>
      <c r="G822" s="14">
        <f>F822*E822</f>
        <v>0</v>
      </c>
    </row>
    <row r="823" spans="2:7" ht="12.95" customHeight="1" outlineLevel="3">
      <c r="C823" s="10"/>
      <c r="D823" s="10"/>
      <c r="E823" s="18"/>
      <c r="F823" s="13"/>
      <c r="G823" s="14"/>
    </row>
    <row r="824" spans="2:7" ht="12.95" customHeight="1" outlineLevel="3">
      <c r="C824" s="10"/>
      <c r="D824" s="10"/>
      <c r="E824" s="18"/>
      <c r="F824" s="13"/>
      <c r="G824" s="14"/>
    </row>
    <row r="825" spans="2:7" ht="12.95" customHeight="1" outlineLevel="3">
      <c r="C825" s="10"/>
      <c r="D825" s="10"/>
      <c r="E825" s="18"/>
      <c r="F825" s="13"/>
      <c r="G825" s="14"/>
    </row>
    <row r="826" spans="2:7" ht="12.95" customHeight="1" outlineLevel="3">
      <c r="C826" s="10"/>
      <c r="D826" s="10"/>
      <c r="E826" s="18"/>
      <c r="F826" s="13"/>
      <c r="G826" s="14"/>
    </row>
    <row r="827" spans="2:7" ht="12.95" customHeight="1" outlineLevel="3">
      <c r="C827" s="10"/>
      <c r="D827" s="10"/>
      <c r="E827" s="18"/>
      <c r="F827" s="13"/>
      <c r="G827" s="14"/>
    </row>
    <row r="828" spans="2:7" ht="12.95" customHeight="1" outlineLevel="3">
      <c r="B828" s="36" t="str">
        <f>HYPERLINK("http://galantphoto.ru/pictures_for_form/Mioocchi/7610.jpg","увеличить")</f>
        <v>увеличить</v>
      </c>
      <c r="C828" s="10"/>
      <c r="D828" s="10"/>
      <c r="E828" s="18"/>
      <c r="F828" s="13"/>
      <c r="G828" s="14"/>
    </row>
    <row r="829" spans="2:7" ht="11.1" customHeight="1" outlineLevel="3">
      <c r="B829" s="29" t="s">
        <v>262</v>
      </c>
      <c r="C829" s="29"/>
      <c r="D829" s="8"/>
      <c r="E829" s="34" t="str">
        <f>HYPERLINK("https://www.galantholding.com/catalog/303/170310/","www.galantholding.ru")</f>
        <v>www.galantholding.ru</v>
      </c>
      <c r="F829" s="30"/>
      <c r="G829" s="30"/>
    </row>
    <row r="830" spans="2:7" ht="11.1" customHeight="1" outlineLevel="3">
      <c r="B830" s="31" t="s">
        <v>250</v>
      </c>
      <c r="C830" s="31"/>
      <c r="D830" s="31"/>
      <c r="E830" s="31"/>
      <c r="F830" s="9"/>
      <c r="G830" s="9"/>
    </row>
    <row r="831" spans="2:7" ht="12.95" customHeight="1" outlineLevel="3">
      <c r="C831" s="10" t="s">
        <v>29</v>
      </c>
      <c r="D831" s="11">
        <v>8301755083778</v>
      </c>
      <c r="E831" s="17">
        <v>478.5</v>
      </c>
      <c r="F831" s="13"/>
      <c r="G831" s="14">
        <f>F831*E831</f>
        <v>0</v>
      </c>
    </row>
    <row r="832" spans="2:7" ht="12.95" customHeight="1" outlineLevel="3">
      <c r="C832" s="10" t="s">
        <v>30</v>
      </c>
      <c r="D832" s="11">
        <v>8301755083808</v>
      </c>
      <c r="E832" s="17">
        <v>478.5</v>
      </c>
      <c r="F832" s="13"/>
      <c r="G832" s="14">
        <f>F832*E832</f>
        <v>0</v>
      </c>
    </row>
    <row r="833" spans="2:7" ht="12.95" customHeight="1" outlineLevel="3">
      <c r="C833" s="10" t="s">
        <v>56</v>
      </c>
      <c r="D833" s="11">
        <v>8301755083839</v>
      </c>
      <c r="E833" s="17">
        <v>478.5</v>
      </c>
      <c r="F833" s="13"/>
      <c r="G833" s="14">
        <f>F833*E833</f>
        <v>0</v>
      </c>
    </row>
    <row r="834" spans="2:7" ht="12.95" customHeight="1" outlineLevel="3">
      <c r="C834" s="10"/>
      <c r="D834" s="10"/>
      <c r="E834" s="18"/>
      <c r="F834" s="13"/>
      <c r="G834" s="14"/>
    </row>
    <row r="835" spans="2:7" ht="12.95" customHeight="1" outlineLevel="3">
      <c r="C835" s="10"/>
      <c r="D835" s="10"/>
      <c r="E835" s="18"/>
      <c r="F835" s="13"/>
      <c r="G835" s="14"/>
    </row>
    <row r="836" spans="2:7" ht="12.95" customHeight="1" outlineLevel="3">
      <c r="C836" s="10"/>
      <c r="D836" s="10"/>
      <c r="E836" s="18"/>
      <c r="F836" s="13"/>
      <c r="G836" s="14"/>
    </row>
    <row r="837" spans="2:7" ht="12.95" customHeight="1" outlineLevel="3">
      <c r="C837" s="10"/>
      <c r="D837" s="10"/>
      <c r="E837" s="18"/>
      <c r="F837" s="13"/>
      <c r="G837" s="14"/>
    </row>
    <row r="838" spans="2:7" ht="12.95" customHeight="1" outlineLevel="3">
      <c r="C838" s="10"/>
      <c r="D838" s="10"/>
      <c r="E838" s="18"/>
      <c r="F838" s="13"/>
      <c r="G838" s="14"/>
    </row>
    <row r="839" spans="2:7" ht="12.95" customHeight="1" outlineLevel="3">
      <c r="C839" s="10"/>
      <c r="D839" s="10"/>
      <c r="E839" s="18"/>
      <c r="F839" s="13"/>
      <c r="G839" s="14"/>
    </row>
    <row r="840" spans="2:7" ht="12.95" customHeight="1" outlineLevel="3">
      <c r="C840" s="10"/>
      <c r="D840" s="10"/>
      <c r="E840" s="18"/>
      <c r="F840" s="13"/>
      <c r="G840" s="14"/>
    </row>
    <row r="841" spans="2:7" ht="12.95" customHeight="1" outlineLevel="3">
      <c r="C841" s="10"/>
      <c r="D841" s="10"/>
      <c r="E841" s="18"/>
      <c r="F841" s="13"/>
      <c r="G841" s="14"/>
    </row>
    <row r="842" spans="2:7" ht="12.95" customHeight="1" outlineLevel="3">
      <c r="B842" s="36" t="str">
        <f>HYPERLINK("http://galantphoto.ru/pictures_for_form/Mioocchi/7612.jpg","увеличить")</f>
        <v>увеличить</v>
      </c>
      <c r="C842" s="10"/>
      <c r="D842" s="10"/>
      <c r="E842" s="18"/>
      <c r="F842" s="13"/>
      <c r="G842" s="14"/>
    </row>
    <row r="843" spans="2:7" ht="11.1" customHeight="1" outlineLevel="3">
      <c r="B843" s="29" t="s">
        <v>263</v>
      </c>
      <c r="C843" s="29"/>
      <c r="D843" s="8"/>
      <c r="E843" s="34" t="str">
        <f>HYPERLINK("https://www.galantholding.com/catalog/307/170312/","www.galantholding.ru")</f>
        <v>www.galantholding.ru</v>
      </c>
      <c r="F843" s="30"/>
      <c r="G843" s="30"/>
    </row>
    <row r="844" spans="2:7" ht="11.1" customHeight="1" outlineLevel="3">
      <c r="B844" s="31" t="s">
        <v>250</v>
      </c>
      <c r="C844" s="31"/>
      <c r="D844" s="31"/>
      <c r="E844" s="31"/>
      <c r="F844" s="9"/>
      <c r="G844" s="9"/>
    </row>
    <row r="845" spans="2:7" ht="12.95" customHeight="1" outlineLevel="3">
      <c r="C845" s="10" t="s">
        <v>56</v>
      </c>
      <c r="D845" s="11">
        <v>8301755083983</v>
      </c>
      <c r="E845" s="17">
        <v>496.9</v>
      </c>
      <c r="F845" s="13"/>
      <c r="G845" s="14">
        <f>F845*E845</f>
        <v>0</v>
      </c>
    </row>
    <row r="846" spans="2:7" ht="12.95" customHeight="1" outlineLevel="3">
      <c r="C846" s="10"/>
      <c r="D846" s="10"/>
      <c r="E846" s="18"/>
      <c r="F846" s="13"/>
      <c r="G846" s="14"/>
    </row>
    <row r="847" spans="2:7" ht="12.95" customHeight="1" outlineLevel="3">
      <c r="C847" s="10"/>
      <c r="D847" s="10"/>
      <c r="E847" s="18"/>
      <c r="F847" s="13"/>
      <c r="G847" s="14"/>
    </row>
    <row r="848" spans="2:7" ht="12.95" customHeight="1" outlineLevel="3">
      <c r="C848" s="10"/>
      <c r="D848" s="10"/>
      <c r="E848" s="18"/>
      <c r="F848" s="13"/>
      <c r="G848" s="14"/>
    </row>
    <row r="849" spans="2:7" ht="12.95" customHeight="1" outlineLevel="3">
      <c r="C849" s="10"/>
      <c r="D849" s="10"/>
      <c r="E849" s="18"/>
      <c r="F849" s="13"/>
      <c r="G849" s="14"/>
    </row>
    <row r="850" spans="2:7" ht="12.95" customHeight="1" outlineLevel="3">
      <c r="C850" s="10"/>
      <c r="D850" s="10"/>
      <c r="E850" s="18"/>
      <c r="F850" s="13"/>
      <c r="G850" s="14"/>
    </row>
    <row r="851" spans="2:7" ht="12.95" customHeight="1" outlineLevel="3">
      <c r="C851" s="10"/>
      <c r="D851" s="10"/>
      <c r="E851" s="18"/>
      <c r="F851" s="13"/>
      <c r="G851" s="14"/>
    </row>
    <row r="852" spans="2:7" ht="12.95" customHeight="1" outlineLevel="3">
      <c r="C852" s="10"/>
      <c r="D852" s="10"/>
      <c r="E852" s="18"/>
      <c r="F852" s="13"/>
      <c r="G852" s="14"/>
    </row>
    <row r="853" spans="2:7" ht="12.95" customHeight="1" outlineLevel="3">
      <c r="C853" s="10"/>
      <c r="D853" s="10"/>
      <c r="E853" s="18"/>
      <c r="F853" s="13"/>
      <c r="G853" s="14"/>
    </row>
    <row r="854" spans="2:7" ht="12.95" customHeight="1" outlineLevel="3">
      <c r="C854" s="10"/>
      <c r="D854" s="10"/>
      <c r="E854" s="18"/>
      <c r="F854" s="13"/>
      <c r="G854" s="14"/>
    </row>
    <row r="855" spans="2:7" ht="12.95" customHeight="1" outlineLevel="3">
      <c r="C855" s="10"/>
      <c r="D855" s="10"/>
      <c r="E855" s="18"/>
      <c r="F855" s="13"/>
      <c r="G855" s="14"/>
    </row>
    <row r="856" spans="2:7" ht="12.95" customHeight="1" outlineLevel="3">
      <c r="B856" s="36" t="str">
        <f>HYPERLINK("http://galantphoto.ru/pictures_for_form/Mioocchi/7613.jpg","увеличить")</f>
        <v>увеличить</v>
      </c>
      <c r="C856" s="10"/>
      <c r="D856" s="10"/>
      <c r="E856" s="18"/>
      <c r="F856" s="13"/>
      <c r="G856" s="14"/>
    </row>
    <row r="857" spans="2:7" ht="12.95" customHeight="1">
      <c r="B857" s="27" t="s">
        <v>264</v>
      </c>
      <c r="C857" s="27"/>
      <c r="D857" s="27"/>
      <c r="E857" s="27"/>
      <c r="F857" s="5"/>
      <c r="G857" s="5"/>
    </row>
    <row r="858" spans="2:7" ht="11.1" customHeight="1" outlineLevel="1">
      <c r="B858" s="20" t="s">
        <v>265</v>
      </c>
      <c r="C858" s="20"/>
      <c r="D858" s="20"/>
      <c r="E858" s="20"/>
      <c r="F858" s="20"/>
      <c r="G858" s="20"/>
    </row>
    <row r="859" spans="2:7" ht="11.1" customHeight="1" outlineLevel="2">
      <c r="B859" s="32" t="s">
        <v>266</v>
      </c>
      <c r="C859" s="32"/>
      <c r="D859" s="21"/>
      <c r="E859" s="33"/>
      <c r="F859" s="33"/>
      <c r="G859" s="33"/>
    </row>
    <row r="860" spans="2:7" ht="11.1" customHeight="1" outlineLevel="2">
      <c r="B860" s="31" t="s">
        <v>267</v>
      </c>
      <c r="C860" s="31"/>
      <c r="D860" s="31"/>
      <c r="E860" s="31"/>
      <c r="F860" s="9"/>
      <c r="G860" s="9"/>
    </row>
    <row r="861" spans="2:7" ht="12.95" customHeight="1" outlineLevel="2">
      <c r="C861" s="10" t="s">
        <v>80</v>
      </c>
      <c r="D861" s="11">
        <v>8301755072871</v>
      </c>
      <c r="E861" s="19">
        <v>1421.8</v>
      </c>
      <c r="F861" s="13"/>
      <c r="G861" s="14">
        <f>F861*E861</f>
        <v>0</v>
      </c>
    </row>
    <row r="862" spans="2:7" ht="12.95" customHeight="1" outlineLevel="2">
      <c r="C862" s="10" t="s">
        <v>82</v>
      </c>
      <c r="D862" s="11">
        <v>8301755072901</v>
      </c>
      <c r="E862" s="19">
        <v>1421.8</v>
      </c>
      <c r="F862" s="13"/>
      <c r="G862" s="14">
        <f>F862*E862</f>
        <v>0</v>
      </c>
    </row>
    <row r="863" spans="2:7" ht="12.95" customHeight="1" outlineLevel="2">
      <c r="C863" s="10" t="s">
        <v>84</v>
      </c>
      <c r="D863" s="11">
        <v>8301755072932</v>
      </c>
      <c r="E863" s="19">
        <v>1421.8</v>
      </c>
      <c r="F863" s="13"/>
      <c r="G863" s="14">
        <f>F863*E863</f>
        <v>0</v>
      </c>
    </row>
    <row r="864" spans="2:7" ht="12.95" customHeight="1" outlineLevel="2">
      <c r="C864" s="10"/>
      <c r="D864" s="10"/>
      <c r="E864" s="18"/>
      <c r="F864" s="13"/>
      <c r="G864" s="14"/>
    </row>
    <row r="865" spans="2:7" ht="12.95" customHeight="1" outlineLevel="2">
      <c r="C865" s="10"/>
      <c r="D865" s="10"/>
      <c r="E865" s="18"/>
      <c r="F865" s="13"/>
      <c r="G865" s="14"/>
    </row>
    <row r="866" spans="2:7" ht="12.95" customHeight="1" outlineLevel="2">
      <c r="C866" s="10"/>
      <c r="D866" s="10"/>
      <c r="E866" s="18"/>
      <c r="F866" s="13"/>
      <c r="G866" s="14"/>
    </row>
    <row r="867" spans="2:7" ht="12.95" customHeight="1" outlineLevel="2">
      <c r="C867" s="10"/>
      <c r="D867" s="10"/>
      <c r="E867" s="18"/>
      <c r="F867" s="13"/>
      <c r="G867" s="14"/>
    </row>
    <row r="868" spans="2:7" ht="12.95" customHeight="1" outlineLevel="2">
      <c r="C868" s="10"/>
      <c r="D868" s="10"/>
      <c r="E868" s="18"/>
      <c r="F868" s="13"/>
      <c r="G868" s="14"/>
    </row>
    <row r="869" spans="2:7" ht="12.95" customHeight="1" outlineLevel="2">
      <c r="C869" s="10"/>
      <c r="D869" s="10"/>
      <c r="E869" s="18"/>
      <c r="F869" s="13"/>
      <c r="G869" s="14"/>
    </row>
    <row r="870" spans="2:7" ht="12.95" customHeight="1" outlineLevel="2">
      <c r="C870" s="10"/>
      <c r="D870" s="10"/>
      <c r="E870" s="18"/>
      <c r="F870" s="13"/>
      <c r="G870" s="14"/>
    </row>
    <row r="871" spans="2:7" ht="12.95" customHeight="1" outlineLevel="2">
      <c r="C871" s="10"/>
      <c r="D871" s="10"/>
      <c r="E871" s="18"/>
      <c r="F871" s="13"/>
      <c r="G871" s="14"/>
    </row>
    <row r="872" spans="2:7" ht="12.95" customHeight="1" outlineLevel="2">
      <c r="B872" s="16"/>
      <c r="C872" s="10"/>
      <c r="D872" s="10"/>
      <c r="E872" s="18"/>
      <c r="F872" s="13"/>
      <c r="G872" s="14"/>
    </row>
    <row r="873" spans="2:7" ht="11.1" customHeight="1" outlineLevel="1">
      <c r="B873" s="20" t="s">
        <v>268</v>
      </c>
      <c r="C873" s="20"/>
      <c r="D873" s="20"/>
      <c r="E873" s="20"/>
      <c r="F873" s="20"/>
      <c r="G873" s="20"/>
    </row>
    <row r="874" spans="2:7" ht="11.1" customHeight="1" outlineLevel="2">
      <c r="B874" s="32" t="s">
        <v>269</v>
      </c>
      <c r="C874" s="32"/>
      <c r="D874" s="21"/>
      <c r="E874" s="35" t="str">
        <f>HYPERLINK("http://www.galantholding.ru/catalog/294/158310/","www.galantholding.ru")</f>
        <v>www.galantholding.ru</v>
      </c>
      <c r="F874" s="33"/>
      <c r="G874" s="33"/>
    </row>
    <row r="875" spans="2:7" ht="11.1" customHeight="1" outlineLevel="2">
      <c r="B875" s="31" t="s">
        <v>270</v>
      </c>
      <c r="C875" s="31"/>
      <c r="D875" s="31"/>
      <c r="E875" s="31"/>
      <c r="F875" s="9"/>
      <c r="G875" s="9"/>
    </row>
    <row r="876" spans="2:7" ht="12.95" customHeight="1" outlineLevel="2">
      <c r="C876" s="10" t="s">
        <v>271</v>
      </c>
      <c r="D876" s="11">
        <v>8301755065903</v>
      </c>
      <c r="E876" s="19">
        <v>1468.5</v>
      </c>
      <c r="F876" s="13"/>
      <c r="G876" s="14">
        <f>F876*E876</f>
        <v>0</v>
      </c>
    </row>
    <row r="877" spans="2:7" ht="12.95" customHeight="1" outlineLevel="2">
      <c r="C877" s="10" t="s">
        <v>272</v>
      </c>
      <c r="D877" s="11">
        <v>8301755065910</v>
      </c>
      <c r="E877" s="19">
        <v>1468.5</v>
      </c>
      <c r="F877" s="13"/>
      <c r="G877" s="14">
        <f>F877*E877</f>
        <v>0</v>
      </c>
    </row>
    <row r="878" spans="2:7" ht="12.95" customHeight="1" outlineLevel="2">
      <c r="C878" s="10" t="s">
        <v>273</v>
      </c>
      <c r="D878" s="11">
        <v>8301755065934</v>
      </c>
      <c r="E878" s="19">
        <v>1468.5</v>
      </c>
      <c r="F878" s="13"/>
      <c r="G878" s="14">
        <f>F878*E878</f>
        <v>0</v>
      </c>
    </row>
    <row r="879" spans="2:7" ht="12.95" customHeight="1" outlineLevel="2">
      <c r="C879" s="10" t="s">
        <v>274</v>
      </c>
      <c r="D879" s="11">
        <v>8301755065958</v>
      </c>
      <c r="E879" s="19">
        <v>1468.5</v>
      </c>
      <c r="F879" s="13"/>
      <c r="G879" s="14">
        <f>F879*E879</f>
        <v>0</v>
      </c>
    </row>
    <row r="880" spans="2:7" ht="12.95" customHeight="1" outlineLevel="2">
      <c r="C880" s="10"/>
      <c r="D880" s="10"/>
      <c r="E880" s="18"/>
      <c r="F880" s="13"/>
      <c r="G880" s="14"/>
    </row>
    <row r="881" spans="2:7" ht="12.95" customHeight="1" outlineLevel="2">
      <c r="C881" s="10"/>
      <c r="D881" s="10"/>
      <c r="E881" s="18"/>
      <c r="F881" s="13"/>
      <c r="G881" s="14"/>
    </row>
    <row r="882" spans="2:7" ht="12.95" customHeight="1" outlineLevel="2">
      <c r="C882" s="10"/>
      <c r="D882" s="10"/>
      <c r="E882" s="18"/>
      <c r="F882" s="13"/>
      <c r="G882" s="14"/>
    </row>
    <row r="883" spans="2:7" ht="12.95" customHeight="1" outlineLevel="2">
      <c r="C883" s="10"/>
      <c r="D883" s="10"/>
      <c r="E883" s="18"/>
      <c r="F883" s="13"/>
      <c r="G883" s="14"/>
    </row>
    <row r="884" spans="2:7" ht="12.95" customHeight="1" outlineLevel="2">
      <c r="C884" s="10"/>
      <c r="D884" s="10"/>
      <c r="E884" s="18"/>
      <c r="F884" s="13"/>
      <c r="G884" s="14"/>
    </row>
    <row r="885" spans="2:7" ht="12.95" customHeight="1" outlineLevel="2">
      <c r="C885" s="10"/>
      <c r="D885" s="10"/>
      <c r="E885" s="18"/>
      <c r="F885" s="13"/>
      <c r="G885" s="14"/>
    </row>
    <row r="886" spans="2:7" ht="12.95" customHeight="1" outlineLevel="2">
      <c r="C886" s="10"/>
      <c r="D886" s="10"/>
      <c r="E886" s="18"/>
      <c r="F886" s="13"/>
      <c r="G886" s="14"/>
    </row>
    <row r="887" spans="2:7" ht="12.95" customHeight="1" outlineLevel="2">
      <c r="B887" s="36" t="str">
        <f>HYPERLINK("http://galantphoto.ru/pictures_for_form/Mioocchi/MIOOCCHI-738282.jpg","увеличить")</f>
        <v>увеличить</v>
      </c>
      <c r="C887" s="10"/>
      <c r="D887" s="10"/>
      <c r="E887" s="18"/>
      <c r="F887" s="13"/>
      <c r="G887" s="14"/>
    </row>
    <row r="888" spans="2:7" ht="11.1" customHeight="1" outlineLevel="1">
      <c r="B888" s="20" t="s">
        <v>275</v>
      </c>
      <c r="C888" s="20"/>
      <c r="D888" s="20"/>
      <c r="E888" s="20"/>
      <c r="F888" s="20"/>
      <c r="G888" s="20"/>
    </row>
    <row r="889" spans="2:7" ht="11.1" customHeight="1" outlineLevel="2">
      <c r="B889" s="32" t="s">
        <v>276</v>
      </c>
      <c r="C889" s="32"/>
      <c r="D889" s="21"/>
      <c r="E889" s="35" t="str">
        <f>HYPERLINK("https://www.galantholding.com/catalog/294/170141/","www.galantholding.ru")</f>
        <v>www.galantholding.ru</v>
      </c>
      <c r="F889" s="33"/>
      <c r="G889" s="33"/>
    </row>
    <row r="890" spans="2:7" ht="11.1" customHeight="1" outlineLevel="2">
      <c r="B890" s="31" t="s">
        <v>277</v>
      </c>
      <c r="C890" s="31"/>
      <c r="D890" s="31"/>
      <c r="E890" s="31"/>
      <c r="F890" s="9"/>
      <c r="G890" s="9"/>
    </row>
    <row r="891" spans="2:7" ht="12.95" customHeight="1" outlineLevel="2">
      <c r="C891" s="10" t="s">
        <v>278</v>
      </c>
      <c r="D891" s="11">
        <v>8301755076589</v>
      </c>
      <c r="E891" s="19">
        <v>1353.1</v>
      </c>
      <c r="F891" s="13"/>
      <c r="G891" s="14">
        <f>F891*E891</f>
        <v>0</v>
      </c>
    </row>
    <row r="892" spans="2:7" ht="12.95" customHeight="1" outlineLevel="2">
      <c r="C892" s="10" t="s">
        <v>279</v>
      </c>
      <c r="D892" s="11">
        <v>8301755076633</v>
      </c>
      <c r="E892" s="19">
        <v>1353.1</v>
      </c>
      <c r="F892" s="13"/>
      <c r="G892" s="14">
        <f>F892*E892</f>
        <v>0</v>
      </c>
    </row>
    <row r="893" spans="2:7" ht="12.95" customHeight="1" outlineLevel="2">
      <c r="C893" s="10" t="s">
        <v>280</v>
      </c>
      <c r="D893" s="11">
        <v>8301755076596</v>
      </c>
      <c r="E893" s="19">
        <v>1353.1</v>
      </c>
      <c r="F893" s="13"/>
      <c r="G893" s="14">
        <f>F893*E893</f>
        <v>0</v>
      </c>
    </row>
    <row r="894" spans="2:7" ht="12.95" customHeight="1" outlineLevel="2">
      <c r="C894" s="10" t="s">
        <v>281</v>
      </c>
      <c r="D894" s="11">
        <v>8301755076640</v>
      </c>
      <c r="E894" s="19">
        <v>1353.1</v>
      </c>
      <c r="F894" s="13"/>
      <c r="G894" s="14">
        <f>F894*E894</f>
        <v>0</v>
      </c>
    </row>
    <row r="895" spans="2:7" ht="12.95" customHeight="1" outlineLevel="2">
      <c r="C895" s="10" t="s">
        <v>282</v>
      </c>
      <c r="D895" s="11">
        <v>8301755076602</v>
      </c>
      <c r="E895" s="19">
        <v>1353.1</v>
      </c>
      <c r="F895" s="13"/>
      <c r="G895" s="14">
        <f>F895*E895</f>
        <v>0</v>
      </c>
    </row>
    <row r="896" spans="2:7" ht="12.95" customHeight="1" outlineLevel="2">
      <c r="C896" s="10" t="s">
        <v>283</v>
      </c>
      <c r="D896" s="11">
        <v>8301755076657</v>
      </c>
      <c r="E896" s="19">
        <v>1353.1</v>
      </c>
      <c r="F896" s="13"/>
      <c r="G896" s="14">
        <f>F896*E896</f>
        <v>0</v>
      </c>
    </row>
    <row r="897" spans="2:7" ht="12.95" customHeight="1" outlineLevel="2">
      <c r="C897" s="10" t="s">
        <v>284</v>
      </c>
      <c r="D897" s="11">
        <v>8301755076626</v>
      </c>
      <c r="E897" s="19">
        <v>1353.1</v>
      </c>
      <c r="F897" s="13"/>
      <c r="G897" s="14">
        <f>F897*E897</f>
        <v>0</v>
      </c>
    </row>
    <row r="898" spans="2:7" ht="12.95" customHeight="1" outlineLevel="2">
      <c r="C898" s="10" t="s">
        <v>285</v>
      </c>
      <c r="D898" s="11">
        <v>8301755076671</v>
      </c>
      <c r="E898" s="19">
        <v>1353.1</v>
      </c>
      <c r="F898" s="13"/>
      <c r="G898" s="14">
        <f>F898*E898</f>
        <v>0</v>
      </c>
    </row>
    <row r="899" spans="2:7" ht="12.95" customHeight="1" outlineLevel="2">
      <c r="C899" s="10"/>
      <c r="D899" s="10"/>
      <c r="E899" s="18"/>
      <c r="F899" s="13"/>
      <c r="G899" s="14"/>
    </row>
    <row r="900" spans="2:7" ht="12.95" customHeight="1" outlineLevel="2">
      <c r="C900" s="10"/>
      <c r="D900" s="10"/>
      <c r="E900" s="18"/>
      <c r="F900" s="13"/>
      <c r="G900" s="14"/>
    </row>
    <row r="901" spans="2:7" ht="12.95" customHeight="1" outlineLevel="2">
      <c r="C901" s="10"/>
      <c r="D901" s="10"/>
      <c r="E901" s="18"/>
      <c r="F901" s="13"/>
      <c r="G901" s="14"/>
    </row>
    <row r="902" spans="2:7" ht="12.95" customHeight="1" outlineLevel="2">
      <c r="B902" s="36" t="str">
        <f>HYPERLINK("http://galantphoto.ru/pictures_for_form/Mioocchi/750606.jpg","увеличить")</f>
        <v>увеличить</v>
      </c>
      <c r="C902" s="10"/>
      <c r="D902" s="10"/>
      <c r="E902" s="18"/>
      <c r="F902" s="13"/>
      <c r="G902" s="14"/>
    </row>
    <row r="903" spans="2:7" ht="11.1" customHeight="1" outlineLevel="2">
      <c r="B903" s="32" t="s">
        <v>286</v>
      </c>
      <c r="C903" s="32"/>
      <c r="D903" s="21"/>
      <c r="E903" s="35" t="str">
        <f>HYPERLINK("https://www.galantholding.com/catalog/294/170142/","www.galantholding.ru")</f>
        <v>www.galantholding.ru</v>
      </c>
      <c r="F903" s="33"/>
      <c r="G903" s="33"/>
    </row>
    <row r="904" spans="2:7" ht="11.1" customHeight="1" outlineLevel="2">
      <c r="B904" s="31" t="s">
        <v>277</v>
      </c>
      <c r="C904" s="31"/>
      <c r="D904" s="31"/>
      <c r="E904" s="31"/>
      <c r="F904" s="9"/>
      <c r="G904" s="9"/>
    </row>
    <row r="905" spans="2:7" ht="12.95" customHeight="1" outlineLevel="2">
      <c r="C905" s="10" t="s">
        <v>281</v>
      </c>
      <c r="D905" s="11">
        <v>8301755076756</v>
      </c>
      <c r="E905" s="19">
        <v>1325.4</v>
      </c>
      <c r="F905" s="13"/>
      <c r="G905" s="14">
        <f>F905*E905</f>
        <v>0</v>
      </c>
    </row>
    <row r="906" spans="2:7" ht="12.95" customHeight="1" outlineLevel="2">
      <c r="C906" s="10" t="s">
        <v>287</v>
      </c>
      <c r="D906" s="11">
        <v>8301755076794</v>
      </c>
      <c r="E906" s="19">
        <v>1325.4</v>
      </c>
      <c r="F906" s="13"/>
      <c r="G906" s="14">
        <f>F906*E906</f>
        <v>0</v>
      </c>
    </row>
    <row r="907" spans="2:7" ht="12.95" customHeight="1" outlineLevel="2">
      <c r="C907" s="10" t="s">
        <v>282</v>
      </c>
      <c r="D907" s="11">
        <v>8301755076725</v>
      </c>
      <c r="E907" s="19">
        <v>1325.4</v>
      </c>
      <c r="F907" s="13"/>
      <c r="G907" s="14">
        <f>F907*E907</f>
        <v>0</v>
      </c>
    </row>
    <row r="908" spans="2:7" ht="12.95" customHeight="1" outlineLevel="2">
      <c r="C908" s="10" t="s">
        <v>283</v>
      </c>
      <c r="D908" s="11">
        <v>8301755076763</v>
      </c>
      <c r="E908" s="19">
        <v>1325.4</v>
      </c>
      <c r="F908" s="13"/>
      <c r="G908" s="14">
        <f>F908*E908</f>
        <v>0</v>
      </c>
    </row>
    <row r="909" spans="2:7" ht="12.95" customHeight="1" outlineLevel="2">
      <c r="C909" s="10" t="s">
        <v>288</v>
      </c>
      <c r="D909" s="11">
        <v>8301755076732</v>
      </c>
      <c r="E909" s="19">
        <v>1325.4</v>
      </c>
      <c r="F909" s="13"/>
      <c r="G909" s="14">
        <f>F909*E909</f>
        <v>0</v>
      </c>
    </row>
    <row r="910" spans="2:7" ht="12.95" customHeight="1" outlineLevel="2">
      <c r="C910" s="10" t="s">
        <v>289</v>
      </c>
      <c r="D910" s="11">
        <v>8301755076770</v>
      </c>
      <c r="E910" s="19">
        <v>1325.4</v>
      </c>
      <c r="F910" s="13"/>
      <c r="G910" s="14">
        <f>F910*E910</f>
        <v>0</v>
      </c>
    </row>
    <row r="911" spans="2:7" ht="12.95" customHeight="1" outlineLevel="2">
      <c r="C911" s="10" t="s">
        <v>290</v>
      </c>
      <c r="D911" s="11">
        <v>8301755076817</v>
      </c>
      <c r="E911" s="19">
        <v>1325.4</v>
      </c>
      <c r="F911" s="13"/>
      <c r="G911" s="14">
        <f>F911*E911</f>
        <v>0</v>
      </c>
    </row>
    <row r="912" spans="2:7" ht="12.95" customHeight="1" outlineLevel="2">
      <c r="C912" s="10" t="s">
        <v>284</v>
      </c>
      <c r="D912" s="11">
        <v>8301755076749</v>
      </c>
      <c r="E912" s="19">
        <v>1325.4</v>
      </c>
      <c r="F912" s="13"/>
      <c r="G912" s="14">
        <f>F912*E912</f>
        <v>0</v>
      </c>
    </row>
    <row r="913" spans="2:7" ht="12.95" customHeight="1" outlineLevel="2">
      <c r="C913" s="10" t="s">
        <v>285</v>
      </c>
      <c r="D913" s="11">
        <v>8301755076787</v>
      </c>
      <c r="E913" s="19">
        <v>1325.4</v>
      </c>
      <c r="F913" s="13"/>
      <c r="G913" s="14">
        <f>F913*E913</f>
        <v>0</v>
      </c>
    </row>
    <row r="914" spans="2:7" ht="12.95" customHeight="1" outlineLevel="2">
      <c r="C914" s="10"/>
      <c r="D914" s="10"/>
      <c r="E914" s="18"/>
      <c r="F914" s="13"/>
      <c r="G914" s="14"/>
    </row>
    <row r="915" spans="2:7" ht="12.95" customHeight="1" outlineLevel="2">
      <c r="C915" s="10"/>
      <c r="D915" s="10"/>
      <c r="E915" s="18"/>
      <c r="F915" s="13"/>
      <c r="G915" s="14"/>
    </row>
    <row r="916" spans="2:7" ht="12.95" customHeight="1" outlineLevel="2">
      <c r="B916" s="36" t="str">
        <f>HYPERLINK("http://galantphoto.ru/pictures_for_form/Mioocchi/750707.jpg","увеличить")</f>
        <v>увеличить</v>
      </c>
      <c r="C916" s="10"/>
      <c r="D916" s="10"/>
      <c r="E916" s="18"/>
      <c r="F916" s="13"/>
      <c r="G916" s="14"/>
    </row>
    <row r="917" spans="2:7" ht="11.1" customHeight="1" outlineLevel="2">
      <c r="B917" s="32" t="s">
        <v>291</v>
      </c>
      <c r="C917" s="32"/>
      <c r="D917" s="21"/>
      <c r="E917" s="35" t="str">
        <f>HYPERLINK("https://www.galantholding.com/catalog/294/170143/","www.galantholding.ru")</f>
        <v>www.galantholding.ru</v>
      </c>
      <c r="F917" s="33"/>
      <c r="G917" s="33"/>
    </row>
    <row r="918" spans="2:7" ht="11.1" customHeight="1" outlineLevel="2">
      <c r="B918" s="31" t="s">
        <v>277</v>
      </c>
      <c r="C918" s="31"/>
      <c r="D918" s="31"/>
      <c r="E918" s="31"/>
      <c r="F918" s="9"/>
      <c r="G918" s="9"/>
    </row>
    <row r="919" spans="2:7" ht="12.95" customHeight="1" outlineLevel="2">
      <c r="C919" s="10" t="s">
        <v>278</v>
      </c>
      <c r="D919" s="11">
        <v>8301755076855</v>
      </c>
      <c r="E919" s="19">
        <v>1245.8</v>
      </c>
      <c r="F919" s="13"/>
      <c r="G919" s="14">
        <f>F919*E919</f>
        <v>0</v>
      </c>
    </row>
    <row r="920" spans="2:7" ht="12.95" customHeight="1" outlineLevel="2">
      <c r="C920" s="10" t="s">
        <v>279</v>
      </c>
      <c r="D920" s="11">
        <v>8301755076909</v>
      </c>
      <c r="E920" s="19">
        <v>1245.8</v>
      </c>
      <c r="F920" s="13"/>
      <c r="G920" s="14">
        <f>F920*E920</f>
        <v>0</v>
      </c>
    </row>
    <row r="921" spans="2:7" ht="12.95" customHeight="1" outlineLevel="2">
      <c r="C921" s="10" t="s">
        <v>292</v>
      </c>
      <c r="D921" s="11">
        <v>8301755076824</v>
      </c>
      <c r="E921" s="19">
        <v>1245.8</v>
      </c>
      <c r="F921" s="13"/>
      <c r="G921" s="14">
        <f>F921*E921</f>
        <v>0</v>
      </c>
    </row>
    <row r="922" spans="2:7" ht="12.95" customHeight="1" outlineLevel="2">
      <c r="C922" s="10" t="s">
        <v>280</v>
      </c>
      <c r="D922" s="11">
        <v>8301755076862</v>
      </c>
      <c r="E922" s="19">
        <v>1245.8</v>
      </c>
      <c r="F922" s="13"/>
      <c r="G922" s="14">
        <f>F922*E922</f>
        <v>0</v>
      </c>
    </row>
    <row r="923" spans="2:7" ht="12.95" customHeight="1" outlineLevel="2">
      <c r="C923" s="10" t="s">
        <v>281</v>
      </c>
      <c r="D923" s="11">
        <v>8301755076916</v>
      </c>
      <c r="E923" s="19">
        <v>1245.8</v>
      </c>
      <c r="F923" s="13"/>
      <c r="G923" s="14">
        <f>F923*E923</f>
        <v>0</v>
      </c>
    </row>
    <row r="924" spans="2:7" ht="12.95" customHeight="1" outlineLevel="2">
      <c r="C924" s="10" t="s">
        <v>293</v>
      </c>
      <c r="D924" s="11">
        <v>8301755076831</v>
      </c>
      <c r="E924" s="19">
        <v>1245.8</v>
      </c>
      <c r="F924" s="13"/>
      <c r="G924" s="14">
        <f>F924*E924</f>
        <v>0</v>
      </c>
    </row>
    <row r="925" spans="2:7" ht="12.95" customHeight="1" outlineLevel="2">
      <c r="C925" s="10" t="s">
        <v>282</v>
      </c>
      <c r="D925" s="11">
        <v>8301755076879</v>
      </c>
      <c r="E925" s="19">
        <v>1245.8</v>
      </c>
      <c r="F925" s="13"/>
      <c r="G925" s="14">
        <f>F925*E925</f>
        <v>0</v>
      </c>
    </row>
    <row r="926" spans="2:7" ht="12.95" customHeight="1" outlineLevel="2">
      <c r="C926" s="10" t="s">
        <v>283</v>
      </c>
      <c r="D926" s="11">
        <v>8301755076923</v>
      </c>
      <c r="E926" s="19">
        <v>1245.8</v>
      </c>
      <c r="F926" s="13"/>
      <c r="G926" s="14">
        <f>F926*E926</f>
        <v>0</v>
      </c>
    </row>
    <row r="927" spans="2:7" ht="12.95" customHeight="1" outlineLevel="2">
      <c r="C927" s="10" t="s">
        <v>294</v>
      </c>
      <c r="D927" s="11">
        <v>8301755076848</v>
      </c>
      <c r="E927" s="19">
        <v>1245.8</v>
      </c>
      <c r="F927" s="13"/>
      <c r="G927" s="14">
        <f>F927*E927</f>
        <v>0</v>
      </c>
    </row>
    <row r="928" spans="2:7" ht="12.95" customHeight="1" outlineLevel="2">
      <c r="C928" s="10" t="s">
        <v>288</v>
      </c>
      <c r="D928" s="11">
        <v>8301755076886</v>
      </c>
      <c r="E928" s="19">
        <v>1245.8</v>
      </c>
      <c r="F928" s="13"/>
      <c r="G928" s="14">
        <f>F928*E928</f>
        <v>0</v>
      </c>
    </row>
    <row r="929" spans="2:7" ht="12.95" customHeight="1" outlineLevel="2">
      <c r="C929" s="10" t="s">
        <v>289</v>
      </c>
      <c r="D929" s="11">
        <v>8301755076930</v>
      </c>
      <c r="E929" s="19">
        <v>1245.8</v>
      </c>
      <c r="F929" s="13"/>
      <c r="G929" s="14">
        <f>F929*E929</f>
        <v>0</v>
      </c>
    </row>
    <row r="930" spans="2:7" ht="12.95" customHeight="1" outlineLevel="2">
      <c r="B930" s="36" t="str">
        <f>HYPERLINK("http://galantphoto.ru/pictures_for_form/Mioocchi/750808.jpg","увеличить")</f>
        <v>увеличить</v>
      </c>
      <c r="C930" s="10" t="s">
        <v>284</v>
      </c>
      <c r="D930" s="11">
        <v>8301755076893</v>
      </c>
      <c r="E930" s="19">
        <v>1245.8</v>
      </c>
      <c r="F930" s="13"/>
      <c r="G930" s="14">
        <f>F930*E930</f>
        <v>0</v>
      </c>
    </row>
    <row r="931" spans="2:7" ht="11.1" customHeight="1" outlineLevel="2">
      <c r="B931" s="32" t="s">
        <v>295</v>
      </c>
      <c r="C931" s="32"/>
      <c r="D931" s="21"/>
      <c r="E931" s="35" t="str">
        <f>HYPERLINK("https://www.galantholding.com/catalog/294/170144/","www.galantholding.ru")</f>
        <v>www.galantholding.ru</v>
      </c>
      <c r="F931" s="33"/>
      <c r="G931" s="33"/>
    </row>
    <row r="932" spans="2:7" ht="11.1" customHeight="1" outlineLevel="2">
      <c r="B932" s="31" t="s">
        <v>277</v>
      </c>
      <c r="C932" s="31"/>
      <c r="D932" s="31"/>
      <c r="E932" s="31"/>
      <c r="F932" s="9"/>
      <c r="G932" s="9"/>
    </row>
    <row r="933" spans="2:7" ht="12.95" customHeight="1" outlineLevel="2">
      <c r="C933" s="10" t="s">
        <v>278</v>
      </c>
      <c r="D933" s="11">
        <v>8301755076985</v>
      </c>
      <c r="E933" s="19">
        <v>1479.5</v>
      </c>
      <c r="F933" s="13"/>
      <c r="G933" s="14">
        <f>F933*E933</f>
        <v>0</v>
      </c>
    </row>
    <row r="934" spans="2:7" ht="12.95" customHeight="1" outlineLevel="2">
      <c r="C934" s="10" t="s">
        <v>279</v>
      </c>
      <c r="D934" s="11">
        <v>8301755077036</v>
      </c>
      <c r="E934" s="19">
        <v>1479.5</v>
      </c>
      <c r="F934" s="13"/>
      <c r="G934" s="14">
        <f>F934*E934</f>
        <v>0</v>
      </c>
    </row>
    <row r="935" spans="2:7" ht="12.95" customHeight="1" outlineLevel="2">
      <c r="C935" s="10" t="s">
        <v>280</v>
      </c>
      <c r="D935" s="11">
        <v>8301755076992</v>
      </c>
      <c r="E935" s="19">
        <v>1479.5</v>
      </c>
      <c r="F935" s="13"/>
      <c r="G935" s="14">
        <f>F935*E935</f>
        <v>0</v>
      </c>
    </row>
    <row r="936" spans="2:7" ht="12.95" customHeight="1" outlineLevel="2">
      <c r="C936" s="10" t="s">
        <v>281</v>
      </c>
      <c r="D936" s="11">
        <v>8301755077043</v>
      </c>
      <c r="E936" s="19">
        <v>1479.5</v>
      </c>
      <c r="F936" s="13"/>
      <c r="G936" s="14">
        <f>F936*E936</f>
        <v>0</v>
      </c>
    </row>
    <row r="937" spans="2:7" ht="12.95" customHeight="1" outlineLevel="2">
      <c r="C937" s="10" t="s">
        <v>282</v>
      </c>
      <c r="D937" s="11">
        <v>8301755077005</v>
      </c>
      <c r="E937" s="19">
        <v>1479.5</v>
      </c>
      <c r="F937" s="13"/>
      <c r="G937" s="14">
        <f>F937*E937</f>
        <v>0</v>
      </c>
    </row>
    <row r="938" spans="2:7" ht="12.95" customHeight="1" outlineLevel="2">
      <c r="C938" s="10" t="s">
        <v>283</v>
      </c>
      <c r="D938" s="11">
        <v>8301755077050</v>
      </c>
      <c r="E938" s="19">
        <v>1479.5</v>
      </c>
      <c r="F938" s="13"/>
      <c r="G938" s="14">
        <f>F938*E938</f>
        <v>0</v>
      </c>
    </row>
    <row r="939" spans="2:7" ht="12.95" customHeight="1" outlineLevel="2">
      <c r="C939" s="10" t="s">
        <v>288</v>
      </c>
      <c r="D939" s="11">
        <v>8301755077012</v>
      </c>
      <c r="E939" s="19">
        <v>1479.5</v>
      </c>
      <c r="F939" s="13"/>
      <c r="G939" s="14">
        <f>F939*E939</f>
        <v>0</v>
      </c>
    </row>
    <row r="940" spans="2:7" ht="12.95" customHeight="1" outlineLevel="2">
      <c r="C940" s="10" t="s">
        <v>289</v>
      </c>
      <c r="D940" s="11">
        <v>8301755077067</v>
      </c>
      <c r="E940" s="19">
        <v>1479.5</v>
      </c>
      <c r="F940" s="13"/>
      <c r="G940" s="14">
        <f>F940*E940</f>
        <v>0</v>
      </c>
    </row>
    <row r="941" spans="2:7" ht="12.95" customHeight="1" outlineLevel="2">
      <c r="C941" s="10"/>
      <c r="D941" s="10"/>
      <c r="E941" s="18"/>
      <c r="F941" s="13"/>
      <c r="G941" s="14"/>
    </row>
    <row r="942" spans="2:7" ht="12.95" customHeight="1" outlineLevel="2">
      <c r="C942" s="10"/>
      <c r="D942" s="10"/>
      <c r="E942" s="18"/>
      <c r="F942" s="13"/>
      <c r="G942" s="14"/>
    </row>
    <row r="943" spans="2:7" ht="12.95" customHeight="1" outlineLevel="2">
      <c r="C943" s="10"/>
      <c r="D943" s="10"/>
      <c r="E943" s="18"/>
      <c r="F943" s="13"/>
      <c r="G943" s="14"/>
    </row>
    <row r="944" spans="2:7" ht="12.95" customHeight="1" outlineLevel="2">
      <c r="B944" s="36" t="str">
        <f>HYPERLINK("http://galantphoto.ru/pictures_for_form/Mioocchi/750906.jpg","увеличить")</f>
        <v>увеличить</v>
      </c>
      <c r="C944" s="10"/>
      <c r="D944" s="10"/>
      <c r="E944" s="18"/>
      <c r="F944" s="13"/>
      <c r="G944" s="14"/>
    </row>
    <row r="945" spans="2:7" ht="11.1" customHeight="1" outlineLevel="2">
      <c r="B945" s="32" t="s">
        <v>296</v>
      </c>
      <c r="C945" s="32"/>
      <c r="D945" s="21"/>
      <c r="E945" s="35" t="str">
        <f>HYPERLINK("https://www.galantholding.com/catalog/294/170145/","www.galantholding.ru")</f>
        <v>www.galantholding.ru</v>
      </c>
      <c r="F945" s="33"/>
      <c r="G945" s="33"/>
    </row>
    <row r="946" spans="2:7" ht="11.1" customHeight="1" outlineLevel="2">
      <c r="B946" s="31" t="s">
        <v>277</v>
      </c>
      <c r="C946" s="31"/>
      <c r="D946" s="31"/>
      <c r="E946" s="31"/>
      <c r="F946" s="9"/>
      <c r="G946" s="9"/>
    </row>
    <row r="947" spans="2:7" ht="12.95" customHeight="1" outlineLevel="2">
      <c r="C947" s="10" t="s">
        <v>297</v>
      </c>
      <c r="D947" s="11">
        <v>8301755077074</v>
      </c>
      <c r="E947" s="19">
        <v>1479.5</v>
      </c>
      <c r="F947" s="13"/>
      <c r="G947" s="14">
        <f>F947*E947</f>
        <v>0</v>
      </c>
    </row>
    <row r="948" spans="2:7" ht="12.95" customHeight="1" outlineLevel="2">
      <c r="C948" s="10" t="s">
        <v>287</v>
      </c>
      <c r="D948" s="11">
        <v>8301755077081</v>
      </c>
      <c r="E948" s="19">
        <v>1479.5</v>
      </c>
      <c r="F948" s="13"/>
      <c r="G948" s="14">
        <f>F948*E948</f>
        <v>0</v>
      </c>
    </row>
    <row r="949" spans="2:7" ht="12.95" customHeight="1" outlineLevel="2">
      <c r="C949" s="10" t="s">
        <v>298</v>
      </c>
      <c r="D949" s="11">
        <v>8301755077111</v>
      </c>
      <c r="E949" s="19">
        <v>1479.5</v>
      </c>
      <c r="F949" s="13"/>
      <c r="G949" s="14">
        <f>F949*E949</f>
        <v>0</v>
      </c>
    </row>
    <row r="950" spans="2:7" ht="12.95" customHeight="1" outlineLevel="2">
      <c r="C950" s="10" t="s">
        <v>299</v>
      </c>
      <c r="D950" s="11">
        <v>8301755077098</v>
      </c>
      <c r="E950" s="19">
        <v>1479.5</v>
      </c>
      <c r="F950" s="13"/>
      <c r="G950" s="14">
        <f>F950*E950</f>
        <v>0</v>
      </c>
    </row>
    <row r="951" spans="2:7" ht="12.95" customHeight="1" outlineLevel="2">
      <c r="C951" s="10" t="s">
        <v>290</v>
      </c>
      <c r="D951" s="11">
        <v>8301755077104</v>
      </c>
      <c r="E951" s="19">
        <v>1479.5</v>
      </c>
      <c r="F951" s="13"/>
      <c r="G951" s="14">
        <f>F951*E951</f>
        <v>0</v>
      </c>
    </row>
    <row r="952" spans="2:7" ht="12.95" customHeight="1" outlineLevel="2">
      <c r="C952" s="10" t="s">
        <v>300</v>
      </c>
      <c r="D952" s="11">
        <v>8301755077135</v>
      </c>
      <c r="E952" s="19">
        <v>1479.5</v>
      </c>
      <c r="F952" s="13"/>
      <c r="G952" s="14">
        <f>F952*E952</f>
        <v>0</v>
      </c>
    </row>
    <row r="953" spans="2:7" ht="12.95" customHeight="1" outlineLevel="2">
      <c r="C953" s="10"/>
      <c r="D953" s="10"/>
      <c r="E953" s="18"/>
      <c r="F953" s="13"/>
      <c r="G953" s="14"/>
    </row>
    <row r="954" spans="2:7" ht="12.95" customHeight="1" outlineLevel="2">
      <c r="C954" s="10"/>
      <c r="D954" s="10"/>
      <c r="E954" s="18"/>
      <c r="F954" s="13"/>
      <c r="G954" s="14"/>
    </row>
    <row r="955" spans="2:7" ht="12.95" customHeight="1" outlineLevel="2">
      <c r="C955" s="10"/>
      <c r="D955" s="10"/>
      <c r="E955" s="18"/>
      <c r="F955" s="13"/>
      <c r="G955" s="14"/>
    </row>
    <row r="956" spans="2:7" ht="12.95" customHeight="1" outlineLevel="2">
      <c r="C956" s="10"/>
      <c r="D956" s="10"/>
      <c r="E956" s="18"/>
      <c r="F956" s="13"/>
      <c r="G956" s="14"/>
    </row>
    <row r="957" spans="2:7" ht="12.95" customHeight="1" outlineLevel="2">
      <c r="C957" s="10"/>
      <c r="D957" s="10"/>
      <c r="E957" s="18"/>
      <c r="F957" s="13"/>
      <c r="G957" s="14"/>
    </row>
    <row r="958" spans="2:7" ht="12.95" customHeight="1" outlineLevel="2">
      <c r="B958" s="36" t="str">
        <f>HYPERLINK("http://galantphoto.ru/pictures_for_form/Mioocchi/750907.jpg","увеличить")</f>
        <v>увеличить</v>
      </c>
      <c r="C958" s="10"/>
      <c r="D958" s="10"/>
      <c r="E958" s="18"/>
      <c r="F958" s="13"/>
      <c r="G958" s="14"/>
    </row>
    <row r="959" spans="2:7" ht="11.1" customHeight="1" outlineLevel="1">
      <c r="B959" s="20" t="s">
        <v>301</v>
      </c>
      <c r="C959" s="20"/>
      <c r="D959" s="20"/>
      <c r="E959" s="20"/>
      <c r="F959" s="20"/>
      <c r="G959" s="20"/>
    </row>
    <row r="960" spans="2:7" ht="11.1" customHeight="1" outlineLevel="2">
      <c r="B960" s="32" t="s">
        <v>302</v>
      </c>
      <c r="C960" s="32"/>
      <c r="D960" s="21"/>
      <c r="E960" s="35" t="str">
        <f>HYPERLINK("http://www.galantholding.ru/catalog/294/158865/","www.galantholding.ru")</f>
        <v>www.galantholding.ru</v>
      </c>
      <c r="F960" s="33"/>
      <c r="G960" s="33"/>
    </row>
    <row r="961" spans="2:7" ht="11.1" customHeight="1" outlineLevel="2">
      <c r="B961" s="31" t="s">
        <v>303</v>
      </c>
      <c r="C961" s="31"/>
      <c r="D961" s="31"/>
      <c r="E961" s="31"/>
      <c r="F961" s="9"/>
      <c r="G961" s="9"/>
    </row>
    <row r="962" spans="2:7" ht="12.95" customHeight="1" outlineLevel="2">
      <c r="C962" s="10" t="s">
        <v>304</v>
      </c>
      <c r="D962" s="11">
        <v>8301755066801</v>
      </c>
      <c r="E962" s="12">
        <v>900</v>
      </c>
      <c r="F962" s="13"/>
      <c r="G962" s="14">
        <f>F962*E962</f>
        <v>0</v>
      </c>
    </row>
    <row r="963" spans="2:7" ht="12.95" customHeight="1" outlineLevel="2">
      <c r="C963" s="10" t="s">
        <v>305</v>
      </c>
      <c r="D963" s="11">
        <v>8301755066887</v>
      </c>
      <c r="E963" s="12">
        <v>900</v>
      </c>
      <c r="F963" s="13"/>
      <c r="G963" s="14">
        <f>F963*E963</f>
        <v>0</v>
      </c>
    </row>
    <row r="964" spans="2:7" ht="12.95" customHeight="1" outlineLevel="2">
      <c r="C964" s="10" t="s">
        <v>306</v>
      </c>
      <c r="D964" s="11">
        <v>8301755066825</v>
      </c>
      <c r="E964" s="12">
        <v>900</v>
      </c>
      <c r="F964" s="13"/>
      <c r="G964" s="14">
        <f>F964*E964</f>
        <v>0</v>
      </c>
    </row>
    <row r="965" spans="2:7" ht="12.95" customHeight="1" outlineLevel="2">
      <c r="C965" s="10" t="s">
        <v>307</v>
      </c>
      <c r="D965" s="11">
        <v>8301755067006</v>
      </c>
      <c r="E965" s="12">
        <v>900</v>
      </c>
      <c r="F965" s="13"/>
      <c r="G965" s="14">
        <f>F965*E965</f>
        <v>0</v>
      </c>
    </row>
    <row r="966" spans="2:7" ht="12.95" customHeight="1" outlineLevel="2">
      <c r="C966" s="10"/>
      <c r="D966" s="10"/>
      <c r="E966" s="15"/>
      <c r="F966" s="13"/>
      <c r="G966" s="14"/>
    </row>
    <row r="967" spans="2:7" ht="12.95" customHeight="1" outlineLevel="2">
      <c r="C967" s="10"/>
      <c r="D967" s="10"/>
      <c r="E967" s="15"/>
      <c r="F967" s="13"/>
      <c r="G967" s="14"/>
    </row>
    <row r="968" spans="2:7" ht="12.95" customHeight="1" outlineLevel="2">
      <c r="C968" s="10"/>
      <c r="D968" s="10"/>
      <c r="E968" s="15"/>
      <c r="F968" s="13"/>
      <c r="G968" s="14"/>
    </row>
    <row r="969" spans="2:7" ht="12.95" customHeight="1" outlineLevel="2">
      <c r="C969" s="10"/>
      <c r="D969" s="10"/>
      <c r="E969" s="15"/>
      <c r="F969" s="13"/>
      <c r="G969" s="14"/>
    </row>
    <row r="970" spans="2:7" ht="12.95" customHeight="1" outlineLevel="2">
      <c r="C970" s="10"/>
      <c r="D970" s="10"/>
      <c r="E970" s="15"/>
      <c r="F970" s="13"/>
      <c r="G970" s="14"/>
    </row>
    <row r="971" spans="2:7" ht="12.95" customHeight="1" outlineLevel="2">
      <c r="C971" s="10"/>
      <c r="D971" s="10"/>
      <c r="E971" s="15"/>
      <c r="F971" s="13"/>
      <c r="G971" s="14"/>
    </row>
    <row r="972" spans="2:7" ht="12.95" customHeight="1" outlineLevel="2">
      <c r="C972" s="10"/>
      <c r="D972" s="10"/>
      <c r="E972" s="15"/>
      <c r="F972" s="13"/>
      <c r="G972" s="14"/>
    </row>
    <row r="973" spans="2:7" ht="12.95" customHeight="1" outlineLevel="2">
      <c r="B973" s="36" t="str">
        <f>HYPERLINK("http://galantphoto.ru/pictures_for_form/Mioocchi/MIOOCCHI-738181.jpg","увеличить")</f>
        <v>увеличить</v>
      </c>
      <c r="C973" s="10"/>
      <c r="D973" s="10"/>
      <c r="E973" s="15"/>
      <c r="F973" s="13"/>
      <c r="G973" s="14"/>
    </row>
    <row r="974" spans="2:7" ht="11.1" customHeight="1" outlineLevel="1">
      <c r="B974" s="20" t="s">
        <v>308</v>
      </c>
      <c r="C974" s="20"/>
      <c r="D974" s="20"/>
      <c r="E974" s="20"/>
      <c r="F974" s="20"/>
      <c r="G974" s="20"/>
    </row>
    <row r="975" spans="2:7" ht="11.1" customHeight="1" outlineLevel="2">
      <c r="B975" s="32" t="s">
        <v>309</v>
      </c>
      <c r="C975" s="32"/>
      <c r="D975" s="21"/>
      <c r="E975" s="35" t="str">
        <f>HYPERLINK("https://www.galantholding.com/catalog/294/170137/","www.galantholding.ru")</f>
        <v>www.galantholding.ru</v>
      </c>
      <c r="F975" s="33"/>
      <c r="G975" s="33"/>
    </row>
    <row r="976" spans="2:7" ht="11.1" customHeight="1" outlineLevel="2">
      <c r="B976" s="31" t="s">
        <v>250</v>
      </c>
      <c r="C976" s="31"/>
      <c r="D976" s="31"/>
      <c r="E976" s="31"/>
      <c r="F976" s="9"/>
      <c r="G976" s="9"/>
    </row>
    <row r="977" spans="2:7" ht="12.95" customHeight="1" outlineLevel="2">
      <c r="C977" s="10" t="s">
        <v>310</v>
      </c>
      <c r="D977" s="11">
        <v>8301755077869</v>
      </c>
      <c r="E977" s="19">
        <v>1555</v>
      </c>
      <c r="F977" s="13"/>
      <c r="G977" s="14">
        <f>F977*E977</f>
        <v>0</v>
      </c>
    </row>
    <row r="978" spans="2:7" ht="12.95" customHeight="1" outlineLevel="2">
      <c r="C978" s="10" t="s">
        <v>311</v>
      </c>
      <c r="D978" s="11">
        <v>8301755077838</v>
      </c>
      <c r="E978" s="19">
        <v>1555</v>
      </c>
      <c r="F978" s="13"/>
      <c r="G978" s="14">
        <f>F978*E978</f>
        <v>0</v>
      </c>
    </row>
    <row r="979" spans="2:7" ht="12.95" customHeight="1" outlineLevel="2">
      <c r="C979" s="10" t="s">
        <v>312</v>
      </c>
      <c r="D979" s="11">
        <v>8301755077876</v>
      </c>
      <c r="E979" s="19">
        <v>1555</v>
      </c>
      <c r="F979" s="13"/>
      <c r="G979" s="14">
        <f>F979*E979</f>
        <v>0</v>
      </c>
    </row>
    <row r="980" spans="2:7" ht="12.95" customHeight="1" outlineLevel="2">
      <c r="C980" s="10" t="s">
        <v>313</v>
      </c>
      <c r="D980" s="11">
        <v>8301755077913</v>
      </c>
      <c r="E980" s="19">
        <v>1555</v>
      </c>
      <c r="F980" s="13"/>
      <c r="G980" s="14">
        <f>F980*E980</f>
        <v>0</v>
      </c>
    </row>
    <row r="981" spans="2:7" ht="12.95" customHeight="1" outlineLevel="2">
      <c r="C981" s="10" t="s">
        <v>314</v>
      </c>
      <c r="D981" s="11">
        <v>8301755077951</v>
      </c>
      <c r="E981" s="19">
        <v>1555</v>
      </c>
      <c r="F981" s="13"/>
      <c r="G981" s="14">
        <f>F981*E981</f>
        <v>0</v>
      </c>
    </row>
    <row r="982" spans="2:7" ht="12.95" customHeight="1" outlineLevel="2">
      <c r="C982" s="10" t="s">
        <v>315</v>
      </c>
      <c r="D982" s="11">
        <v>8301755077845</v>
      </c>
      <c r="E982" s="19">
        <v>1555</v>
      </c>
      <c r="F982" s="13"/>
      <c r="G982" s="14">
        <f>F982*E982</f>
        <v>0</v>
      </c>
    </row>
    <row r="983" spans="2:7" ht="12.95" customHeight="1" outlineLevel="2">
      <c r="C983" s="10" t="s">
        <v>316</v>
      </c>
      <c r="D983" s="11">
        <v>8301755077883</v>
      </c>
      <c r="E983" s="19">
        <v>1555</v>
      </c>
      <c r="F983" s="13"/>
      <c r="G983" s="14">
        <f>F983*E983</f>
        <v>0</v>
      </c>
    </row>
    <row r="984" spans="2:7" ht="12.95" customHeight="1" outlineLevel="2">
      <c r="C984" s="10" t="s">
        <v>317</v>
      </c>
      <c r="D984" s="11">
        <v>8301755077920</v>
      </c>
      <c r="E984" s="19">
        <v>1555</v>
      </c>
      <c r="F984" s="13"/>
      <c r="G984" s="14">
        <f>F984*E984</f>
        <v>0</v>
      </c>
    </row>
    <row r="985" spans="2:7" ht="12.95" customHeight="1" outlineLevel="2">
      <c r="C985" s="10" t="s">
        <v>318</v>
      </c>
      <c r="D985" s="11">
        <v>8301755079085</v>
      </c>
      <c r="E985" s="19">
        <v>1555</v>
      </c>
      <c r="F985" s="13"/>
      <c r="G985" s="14">
        <f>F985*E985</f>
        <v>0</v>
      </c>
    </row>
    <row r="986" spans="2:7" ht="12.95" customHeight="1" outlineLevel="2">
      <c r="C986" s="10" t="s">
        <v>319</v>
      </c>
      <c r="D986" s="11">
        <v>8301755077852</v>
      </c>
      <c r="E986" s="19">
        <v>1555</v>
      </c>
      <c r="F986" s="13"/>
      <c r="G986" s="14">
        <f>F986*E986</f>
        <v>0</v>
      </c>
    </row>
    <row r="987" spans="2:7" ht="12.95" customHeight="1" outlineLevel="2">
      <c r="C987" s="10" t="s">
        <v>320</v>
      </c>
      <c r="D987" s="11">
        <v>8301755077890</v>
      </c>
      <c r="E987" s="19">
        <v>1555</v>
      </c>
      <c r="F987" s="13"/>
      <c r="G987" s="14">
        <f>F987*E987</f>
        <v>0</v>
      </c>
    </row>
    <row r="988" spans="2:7" ht="12.95" customHeight="1" outlineLevel="2">
      <c r="B988" s="36" t="str">
        <f>HYPERLINK("http://galantphoto.ru/pictures_for_form/Mioocchi/739393.jpg","увеличить")</f>
        <v>увеличить</v>
      </c>
      <c r="C988" s="10" t="s">
        <v>321</v>
      </c>
      <c r="D988" s="11">
        <v>8301755077937</v>
      </c>
      <c r="E988" s="19">
        <v>1555</v>
      </c>
      <c r="F988" s="13"/>
      <c r="G988" s="14">
        <f>F988*E988</f>
        <v>0</v>
      </c>
    </row>
    <row r="989" spans="2:7" ht="12.95" customHeight="1" outlineLevel="2">
      <c r="C989" s="10" t="s">
        <v>322</v>
      </c>
      <c r="D989" s="11">
        <v>8301755079092</v>
      </c>
      <c r="E989" s="19">
        <v>1555</v>
      </c>
      <c r="F989" s="13"/>
      <c r="G989" s="14">
        <f>F989*E989</f>
        <v>0</v>
      </c>
    </row>
    <row r="990" spans="2:7" ht="12.95" customHeight="1" outlineLevel="2">
      <c r="C990" s="10" t="s">
        <v>323</v>
      </c>
      <c r="D990" s="11">
        <v>8301755077906</v>
      </c>
      <c r="E990" s="19">
        <v>1555</v>
      </c>
      <c r="F990" s="13"/>
      <c r="G990" s="14">
        <f>F990*E990</f>
        <v>0</v>
      </c>
    </row>
    <row r="991" spans="2:7" ht="12.95" customHeight="1" outlineLevel="2">
      <c r="C991" s="10" t="s">
        <v>324</v>
      </c>
      <c r="D991" s="11">
        <v>8301755077944</v>
      </c>
      <c r="E991" s="19">
        <v>1555</v>
      </c>
      <c r="F991" s="13"/>
      <c r="G991" s="14">
        <f>F991*E991</f>
        <v>0</v>
      </c>
    </row>
    <row r="992" spans="2:7" ht="12.95" customHeight="1" outlineLevel="2">
      <c r="C992" s="10" t="s">
        <v>141</v>
      </c>
      <c r="D992" s="11">
        <v>8301755077333</v>
      </c>
      <c r="E992" s="19">
        <v>1555</v>
      </c>
      <c r="F992" s="13"/>
      <c r="G992" s="14">
        <f>F992*E992</f>
        <v>0</v>
      </c>
    </row>
    <row r="993" spans="2:7" ht="12.95" customHeight="1" outlineLevel="2">
      <c r="C993" s="10" t="s">
        <v>79</v>
      </c>
      <c r="D993" s="11">
        <v>8301755077371</v>
      </c>
      <c r="E993" s="19">
        <v>1555</v>
      </c>
      <c r="F993" s="13"/>
      <c r="G993" s="14">
        <f>F993*E993</f>
        <v>0</v>
      </c>
    </row>
    <row r="994" spans="2:7" ht="12.95" customHeight="1" outlineLevel="2">
      <c r="C994" s="10" t="s">
        <v>80</v>
      </c>
      <c r="D994" s="11">
        <v>8301755077418</v>
      </c>
      <c r="E994" s="19">
        <v>1555</v>
      </c>
      <c r="F994" s="13"/>
      <c r="G994" s="14">
        <f>F994*E994</f>
        <v>0</v>
      </c>
    </row>
    <row r="995" spans="2:7" ht="12.95" customHeight="1" outlineLevel="2">
      <c r="C995" s="10" t="s">
        <v>162</v>
      </c>
      <c r="D995" s="11">
        <v>8301755077456</v>
      </c>
      <c r="E995" s="19">
        <v>1555</v>
      </c>
      <c r="F995" s="13"/>
      <c r="G995" s="14">
        <f>F995*E995</f>
        <v>0</v>
      </c>
    </row>
    <row r="996" spans="2:7" ht="12.95" customHeight="1" outlineLevel="2">
      <c r="C996" s="10" t="s">
        <v>233</v>
      </c>
      <c r="D996" s="11">
        <v>8301755077340</v>
      </c>
      <c r="E996" s="19">
        <v>1555</v>
      </c>
      <c r="F996" s="13"/>
      <c r="G996" s="14">
        <f>F996*E996</f>
        <v>0</v>
      </c>
    </row>
    <row r="997" spans="2:7" ht="12.95" customHeight="1" outlineLevel="2">
      <c r="C997" s="10" t="s">
        <v>81</v>
      </c>
      <c r="D997" s="11">
        <v>8301755077388</v>
      </c>
      <c r="E997" s="19">
        <v>1555</v>
      </c>
      <c r="F997" s="13"/>
      <c r="G997" s="14">
        <f>F997*E997</f>
        <v>0</v>
      </c>
    </row>
    <row r="998" spans="2:7" ht="12.95" customHeight="1" outlineLevel="2">
      <c r="C998" s="10" t="s">
        <v>163</v>
      </c>
      <c r="D998" s="11">
        <v>8301755077463</v>
      </c>
      <c r="E998" s="19">
        <v>1555</v>
      </c>
      <c r="F998" s="13"/>
      <c r="G998" s="14">
        <f>F998*E998</f>
        <v>0</v>
      </c>
    </row>
    <row r="999" spans="2:7" ht="12.95" customHeight="1" outlineLevel="2">
      <c r="C999" s="10" t="s">
        <v>325</v>
      </c>
      <c r="D999" s="11">
        <v>8301755077357</v>
      </c>
      <c r="E999" s="19">
        <v>1555</v>
      </c>
      <c r="F999" s="13"/>
      <c r="G999" s="14">
        <f>F999*E999</f>
        <v>0</v>
      </c>
    </row>
    <row r="1000" spans="2:7" ht="12.95" customHeight="1" outlineLevel="2">
      <c r="C1000" s="10" t="s">
        <v>83</v>
      </c>
      <c r="D1000" s="11">
        <v>8301755077395</v>
      </c>
      <c r="E1000" s="19">
        <v>1555</v>
      </c>
      <c r="F1000" s="13"/>
      <c r="G1000" s="14">
        <f>F1000*E1000</f>
        <v>0</v>
      </c>
    </row>
    <row r="1001" spans="2:7" ht="12.95" customHeight="1" outlineLevel="2">
      <c r="C1001" s="10" t="s">
        <v>84</v>
      </c>
      <c r="D1001" s="11">
        <v>8301755077432</v>
      </c>
      <c r="E1001" s="19">
        <v>1555</v>
      </c>
      <c r="F1001" s="13"/>
      <c r="G1001" s="14">
        <f>F1001*E1001</f>
        <v>0</v>
      </c>
    </row>
    <row r="1002" spans="2:7" ht="12.95" customHeight="1" outlineLevel="2">
      <c r="C1002" s="10" t="s">
        <v>164</v>
      </c>
      <c r="D1002" s="11">
        <v>8301755077470</v>
      </c>
      <c r="E1002" s="19">
        <v>1555</v>
      </c>
      <c r="F1002" s="13"/>
      <c r="G1002" s="14">
        <f>F1002*E1002</f>
        <v>0</v>
      </c>
    </row>
    <row r="1003" spans="2:7" ht="12.95" customHeight="1" outlineLevel="2">
      <c r="C1003" s="10" t="s">
        <v>142</v>
      </c>
      <c r="D1003" s="11">
        <v>8301755077401</v>
      </c>
      <c r="E1003" s="19">
        <v>1555</v>
      </c>
      <c r="F1003" s="13"/>
      <c r="G1003" s="14">
        <f>F1003*E1003</f>
        <v>0</v>
      </c>
    </row>
    <row r="1004" spans="2:7" ht="12.95" customHeight="1" outlineLevel="2">
      <c r="C1004" s="10" t="s">
        <v>165</v>
      </c>
      <c r="D1004" s="11">
        <v>8301755077449</v>
      </c>
      <c r="E1004" s="19">
        <v>1555</v>
      </c>
      <c r="F1004" s="13"/>
      <c r="G1004" s="14">
        <f>F1004*E1004</f>
        <v>0</v>
      </c>
    </row>
    <row r="1005" spans="2:7" ht="11.1" customHeight="1" outlineLevel="2">
      <c r="B1005" s="32" t="s">
        <v>326</v>
      </c>
      <c r="C1005" s="32"/>
      <c r="D1005" s="21"/>
      <c r="E1005" s="35" t="str">
        <f>HYPERLINK("https://www.galantholding.com/catalog/294/170138/","www.galantholding.ru")</f>
        <v>www.galantholding.ru</v>
      </c>
      <c r="F1005" s="33"/>
      <c r="G1005" s="33"/>
    </row>
    <row r="1006" spans="2:7" ht="11.1" customHeight="1" outlineLevel="2">
      <c r="B1006" s="31" t="s">
        <v>250</v>
      </c>
      <c r="C1006" s="31"/>
      <c r="D1006" s="31"/>
      <c r="E1006" s="31"/>
      <c r="F1006" s="9"/>
      <c r="G1006" s="9"/>
    </row>
    <row r="1007" spans="2:7" ht="12.95" customHeight="1" outlineLevel="2">
      <c r="C1007" s="10" t="s">
        <v>312</v>
      </c>
      <c r="D1007" s="11">
        <v>8301755079108</v>
      </c>
      <c r="E1007" s="19">
        <v>1555</v>
      </c>
      <c r="F1007" s="13"/>
      <c r="G1007" s="14">
        <f>F1007*E1007</f>
        <v>0</v>
      </c>
    </row>
    <row r="1008" spans="2:7" ht="12.95" customHeight="1" outlineLevel="2">
      <c r="C1008" s="10" t="s">
        <v>313</v>
      </c>
      <c r="D1008" s="11">
        <v>8301755079146</v>
      </c>
      <c r="E1008" s="19">
        <v>1555</v>
      </c>
      <c r="F1008" s="13"/>
      <c r="G1008" s="14">
        <f>F1008*E1008</f>
        <v>0</v>
      </c>
    </row>
    <row r="1009" spans="2:7" ht="12.95" customHeight="1" outlineLevel="2">
      <c r="C1009" s="10" t="s">
        <v>316</v>
      </c>
      <c r="D1009" s="11">
        <v>8301755079115</v>
      </c>
      <c r="E1009" s="19">
        <v>1555</v>
      </c>
      <c r="F1009" s="13"/>
      <c r="G1009" s="14">
        <f>F1009*E1009</f>
        <v>0</v>
      </c>
    </row>
    <row r="1010" spans="2:7" ht="12.95" customHeight="1" outlineLevel="2">
      <c r="C1010" s="10" t="s">
        <v>317</v>
      </c>
      <c r="D1010" s="11">
        <v>8301755079153</v>
      </c>
      <c r="E1010" s="19">
        <v>1555</v>
      </c>
      <c r="F1010" s="13"/>
      <c r="G1010" s="14">
        <f>F1010*E1010</f>
        <v>0</v>
      </c>
    </row>
    <row r="1011" spans="2:7" ht="12.95" customHeight="1" outlineLevel="2">
      <c r="C1011" s="10" t="s">
        <v>318</v>
      </c>
      <c r="D1011" s="11">
        <v>8301755079191</v>
      </c>
      <c r="E1011" s="19">
        <v>1555</v>
      </c>
      <c r="F1011" s="13"/>
      <c r="G1011" s="14">
        <f>F1011*E1011</f>
        <v>0</v>
      </c>
    </row>
    <row r="1012" spans="2:7" ht="12.95" customHeight="1" outlineLevel="2">
      <c r="C1012" s="10" t="s">
        <v>320</v>
      </c>
      <c r="D1012" s="11">
        <v>8301755079122</v>
      </c>
      <c r="E1012" s="19">
        <v>1555</v>
      </c>
      <c r="F1012" s="13"/>
      <c r="G1012" s="14">
        <f>F1012*E1012</f>
        <v>0</v>
      </c>
    </row>
    <row r="1013" spans="2:7" ht="12.95" customHeight="1" outlineLevel="2">
      <c r="C1013" s="10" t="s">
        <v>321</v>
      </c>
      <c r="D1013" s="11">
        <v>8301755079160</v>
      </c>
      <c r="E1013" s="19">
        <v>1555</v>
      </c>
      <c r="F1013" s="13"/>
      <c r="G1013" s="14">
        <f>F1013*E1013</f>
        <v>0</v>
      </c>
    </row>
    <row r="1014" spans="2:7" ht="12.95" customHeight="1" outlineLevel="2">
      <c r="C1014" s="10" t="s">
        <v>322</v>
      </c>
      <c r="D1014" s="11">
        <v>8301755079207</v>
      </c>
      <c r="E1014" s="19">
        <v>1555</v>
      </c>
      <c r="F1014" s="13"/>
      <c r="G1014" s="14">
        <f>F1014*E1014</f>
        <v>0</v>
      </c>
    </row>
    <row r="1015" spans="2:7" ht="12.95" customHeight="1" outlineLevel="2">
      <c r="C1015" s="10" t="s">
        <v>323</v>
      </c>
      <c r="D1015" s="11">
        <v>8301755079139</v>
      </c>
      <c r="E1015" s="19">
        <v>1555</v>
      </c>
      <c r="F1015" s="13"/>
      <c r="G1015" s="14">
        <f>F1015*E1015</f>
        <v>0</v>
      </c>
    </row>
    <row r="1016" spans="2:7" ht="12.95" customHeight="1" outlineLevel="2">
      <c r="C1016" s="10" t="s">
        <v>324</v>
      </c>
      <c r="D1016" s="11">
        <v>8301755079177</v>
      </c>
      <c r="E1016" s="19">
        <v>1555</v>
      </c>
      <c r="F1016" s="13"/>
      <c r="G1016" s="14">
        <f>F1016*E1016</f>
        <v>0</v>
      </c>
    </row>
    <row r="1017" spans="2:7" ht="12.95" customHeight="1" outlineLevel="2">
      <c r="C1017" s="10" t="s">
        <v>79</v>
      </c>
      <c r="D1017" s="11">
        <v>8301755077487</v>
      </c>
      <c r="E1017" s="19">
        <v>1555</v>
      </c>
      <c r="F1017" s="13"/>
      <c r="G1017" s="14">
        <f>F1017*E1017</f>
        <v>0</v>
      </c>
    </row>
    <row r="1018" spans="2:7" ht="12.95" customHeight="1" outlineLevel="2">
      <c r="B1018" s="36" t="str">
        <f>HYPERLINK("http://galantphoto.ru/pictures_for_form/Mioocchi/739494.jpg","увеличить")</f>
        <v>увеличить</v>
      </c>
      <c r="C1018" s="10" t="s">
        <v>81</v>
      </c>
      <c r="D1018" s="11">
        <v>8301755077494</v>
      </c>
      <c r="E1018" s="19">
        <v>1555</v>
      </c>
      <c r="F1018" s="13"/>
      <c r="G1018" s="14">
        <f>F1018*E1018</f>
        <v>0</v>
      </c>
    </row>
    <row r="1019" spans="2:7" ht="12.95" customHeight="1" outlineLevel="2">
      <c r="C1019" s="10" t="s">
        <v>82</v>
      </c>
      <c r="D1019" s="11">
        <v>8301755077531</v>
      </c>
      <c r="E1019" s="19">
        <v>1555</v>
      </c>
      <c r="F1019" s="13"/>
      <c r="G1019" s="14">
        <f>F1019*E1019</f>
        <v>0</v>
      </c>
    </row>
    <row r="1020" spans="2:7" ht="12.95" customHeight="1" outlineLevel="2">
      <c r="C1020" s="10" t="s">
        <v>83</v>
      </c>
      <c r="D1020" s="11">
        <v>8301755077500</v>
      </c>
      <c r="E1020" s="19">
        <v>1555</v>
      </c>
      <c r="F1020" s="13"/>
      <c r="G1020" s="14">
        <f>F1020*E1020</f>
        <v>0</v>
      </c>
    </row>
    <row r="1021" spans="2:7" ht="12.95" customHeight="1" outlineLevel="2">
      <c r="C1021" s="10" t="s">
        <v>165</v>
      </c>
      <c r="D1021" s="11">
        <v>8301755077555</v>
      </c>
      <c r="E1021" s="19">
        <v>1555</v>
      </c>
      <c r="F1021" s="13"/>
      <c r="G1021" s="14">
        <f>F1021*E1021</f>
        <v>0</v>
      </c>
    </row>
    <row r="1022" spans="2:7" ht="11.1" customHeight="1" outlineLevel="2">
      <c r="B1022" s="32" t="s">
        <v>327</v>
      </c>
      <c r="C1022" s="32"/>
      <c r="D1022" s="21"/>
      <c r="E1022" s="35" t="str">
        <f>HYPERLINK("https://www.galantholding.com/catalog/294/170139/","www.galantholding.ru")</f>
        <v>www.galantholding.ru</v>
      </c>
      <c r="F1022" s="33"/>
      <c r="G1022" s="33"/>
    </row>
    <row r="1023" spans="2:7" ht="11.1" customHeight="1" outlineLevel="2">
      <c r="B1023" s="31" t="s">
        <v>250</v>
      </c>
      <c r="C1023" s="31"/>
      <c r="D1023" s="31"/>
      <c r="E1023" s="31"/>
      <c r="F1023" s="9"/>
      <c r="G1023" s="9"/>
    </row>
    <row r="1024" spans="2:7" ht="12.95" customHeight="1" outlineLevel="2">
      <c r="C1024" s="10" t="s">
        <v>312</v>
      </c>
      <c r="D1024" s="11">
        <v>8301755079221</v>
      </c>
      <c r="E1024" s="19">
        <v>1700</v>
      </c>
      <c r="F1024" s="13"/>
      <c r="G1024" s="14">
        <f>F1024*E1024</f>
        <v>0</v>
      </c>
    </row>
    <row r="1025" spans="2:7" ht="12.95" customHeight="1" outlineLevel="2">
      <c r="C1025" s="10" t="s">
        <v>313</v>
      </c>
      <c r="D1025" s="11">
        <v>8301755079269</v>
      </c>
      <c r="E1025" s="19">
        <v>1700</v>
      </c>
      <c r="F1025" s="13"/>
      <c r="G1025" s="14">
        <f>F1025*E1025</f>
        <v>0</v>
      </c>
    </row>
    <row r="1026" spans="2:7" ht="12.95" customHeight="1" outlineLevel="2">
      <c r="C1026" s="10" t="s">
        <v>316</v>
      </c>
      <c r="D1026" s="11">
        <v>8301755079238</v>
      </c>
      <c r="E1026" s="19">
        <v>1700</v>
      </c>
      <c r="F1026" s="13"/>
      <c r="G1026" s="14">
        <f>F1026*E1026</f>
        <v>0</v>
      </c>
    </row>
    <row r="1027" spans="2:7" ht="12.95" customHeight="1" outlineLevel="2">
      <c r="C1027" s="10" t="s">
        <v>317</v>
      </c>
      <c r="D1027" s="11">
        <v>8301755079276</v>
      </c>
      <c r="E1027" s="19">
        <v>1700</v>
      </c>
      <c r="F1027" s="13"/>
      <c r="G1027" s="14">
        <f>F1027*E1027</f>
        <v>0</v>
      </c>
    </row>
    <row r="1028" spans="2:7" ht="12.95" customHeight="1" outlineLevel="2">
      <c r="C1028" s="10" t="s">
        <v>318</v>
      </c>
      <c r="D1028" s="11">
        <v>8301755079313</v>
      </c>
      <c r="E1028" s="19">
        <v>1700</v>
      </c>
      <c r="F1028" s="13"/>
      <c r="G1028" s="14">
        <f>F1028*E1028</f>
        <v>0</v>
      </c>
    </row>
    <row r="1029" spans="2:7" ht="12.95" customHeight="1" outlineLevel="2">
      <c r="C1029" s="10" t="s">
        <v>320</v>
      </c>
      <c r="D1029" s="11">
        <v>8301755079245</v>
      </c>
      <c r="E1029" s="19">
        <v>1700</v>
      </c>
      <c r="F1029" s="13"/>
      <c r="G1029" s="14">
        <f>F1029*E1029</f>
        <v>0</v>
      </c>
    </row>
    <row r="1030" spans="2:7" ht="12.95" customHeight="1" outlineLevel="2">
      <c r="C1030" s="10" t="s">
        <v>321</v>
      </c>
      <c r="D1030" s="11">
        <v>8301755079283</v>
      </c>
      <c r="E1030" s="19">
        <v>1700</v>
      </c>
      <c r="F1030" s="13"/>
      <c r="G1030" s="14">
        <f>F1030*E1030</f>
        <v>0</v>
      </c>
    </row>
    <row r="1031" spans="2:7" ht="12.95" customHeight="1" outlineLevel="2">
      <c r="C1031" s="10" t="s">
        <v>322</v>
      </c>
      <c r="D1031" s="11">
        <v>8301755079320</v>
      </c>
      <c r="E1031" s="19">
        <v>1700</v>
      </c>
      <c r="F1031" s="13"/>
      <c r="G1031" s="14">
        <f>F1031*E1031</f>
        <v>0</v>
      </c>
    </row>
    <row r="1032" spans="2:7" ht="12.95" customHeight="1" outlineLevel="2">
      <c r="C1032" s="10" t="s">
        <v>323</v>
      </c>
      <c r="D1032" s="11">
        <v>8301755079252</v>
      </c>
      <c r="E1032" s="19">
        <v>1700</v>
      </c>
      <c r="F1032" s="13"/>
      <c r="G1032" s="14">
        <f>F1032*E1032</f>
        <v>0</v>
      </c>
    </row>
    <row r="1033" spans="2:7" ht="12.95" customHeight="1" outlineLevel="2">
      <c r="C1033" s="10" t="s">
        <v>324</v>
      </c>
      <c r="D1033" s="11">
        <v>8301755079290</v>
      </c>
      <c r="E1033" s="19">
        <v>1700</v>
      </c>
      <c r="F1033" s="13"/>
      <c r="G1033" s="14">
        <f>F1033*E1033</f>
        <v>0</v>
      </c>
    </row>
    <row r="1034" spans="2:7" ht="12.95" customHeight="1" outlineLevel="2">
      <c r="C1034" s="10" t="s">
        <v>84</v>
      </c>
      <c r="D1034" s="11">
        <v>8301755077678</v>
      </c>
      <c r="E1034" s="19">
        <v>1700</v>
      </c>
      <c r="F1034" s="13"/>
      <c r="G1034" s="14">
        <f>F1034*E1034</f>
        <v>0</v>
      </c>
    </row>
    <row r="1035" spans="2:7" ht="12.95" customHeight="1" outlineLevel="2">
      <c r="B1035" s="36" t="str">
        <f>HYPERLINK("http://galantphoto.ru/pictures_for_form/Mioocchi/739595.jpg","увеличить")</f>
        <v>увеличить</v>
      </c>
      <c r="C1035" s="10"/>
      <c r="D1035" s="10"/>
      <c r="E1035" s="18"/>
      <c r="F1035" s="13"/>
      <c r="G1035" s="14"/>
    </row>
    <row r="1036" spans="2:7" ht="11.1" customHeight="1" outlineLevel="2">
      <c r="B1036" s="32" t="s">
        <v>328</v>
      </c>
      <c r="C1036" s="32"/>
      <c r="D1036" s="21"/>
      <c r="E1036" s="35" t="str">
        <f>HYPERLINK("https://www.galantholding.com/catalog/294/170140/","www.galantholding.ru")</f>
        <v>www.galantholding.ru</v>
      </c>
      <c r="F1036" s="33"/>
      <c r="G1036" s="33"/>
    </row>
    <row r="1037" spans="2:7" ht="11.1" customHeight="1" outlineLevel="2">
      <c r="B1037" s="31" t="s">
        <v>250</v>
      </c>
      <c r="C1037" s="31"/>
      <c r="D1037" s="31"/>
      <c r="E1037" s="31"/>
      <c r="F1037" s="9"/>
      <c r="G1037" s="9"/>
    </row>
    <row r="1038" spans="2:7" ht="12.95" customHeight="1" outlineLevel="2">
      <c r="C1038" s="10" t="s">
        <v>312</v>
      </c>
      <c r="D1038" s="11">
        <v>8301755079337</v>
      </c>
      <c r="E1038" s="19">
        <v>1450</v>
      </c>
      <c r="F1038" s="13"/>
      <c r="G1038" s="14">
        <f>F1038*E1038</f>
        <v>0</v>
      </c>
    </row>
    <row r="1039" spans="2:7" ht="12.95" customHeight="1" outlineLevel="2">
      <c r="C1039" s="10" t="s">
        <v>313</v>
      </c>
      <c r="D1039" s="11">
        <v>8301755079399</v>
      </c>
      <c r="E1039" s="19">
        <v>1450</v>
      </c>
      <c r="F1039" s="13"/>
      <c r="G1039" s="14">
        <f>F1039*E1039</f>
        <v>0</v>
      </c>
    </row>
    <row r="1040" spans="2:7" ht="12.95" customHeight="1" outlineLevel="2">
      <c r="C1040" s="10" t="s">
        <v>314</v>
      </c>
      <c r="D1040" s="11">
        <v>8301755079429</v>
      </c>
      <c r="E1040" s="19">
        <v>1450</v>
      </c>
      <c r="F1040" s="13"/>
      <c r="G1040" s="14">
        <f>F1040*E1040</f>
        <v>0</v>
      </c>
    </row>
    <row r="1041" spans="2:7" ht="12.95" customHeight="1" outlineLevel="2">
      <c r="C1041" s="10" t="s">
        <v>316</v>
      </c>
      <c r="D1041" s="11">
        <v>8301755079344</v>
      </c>
      <c r="E1041" s="19">
        <v>1450</v>
      </c>
      <c r="F1041" s="13"/>
      <c r="G1041" s="14">
        <f>F1041*E1041</f>
        <v>0</v>
      </c>
    </row>
    <row r="1042" spans="2:7" ht="12.95" customHeight="1" outlineLevel="2">
      <c r="C1042" s="10" t="s">
        <v>317</v>
      </c>
      <c r="D1042" s="11">
        <v>8301755079405</v>
      </c>
      <c r="E1042" s="19">
        <v>1450</v>
      </c>
      <c r="F1042" s="13"/>
      <c r="G1042" s="14">
        <f>F1042*E1042</f>
        <v>0</v>
      </c>
    </row>
    <row r="1043" spans="2:7" ht="12.95" customHeight="1" outlineLevel="2">
      <c r="C1043" s="10" t="s">
        <v>318</v>
      </c>
      <c r="D1043" s="11">
        <v>8301755079436</v>
      </c>
      <c r="E1043" s="19">
        <v>1450</v>
      </c>
      <c r="F1043" s="13"/>
      <c r="G1043" s="14">
        <f>F1043*E1043</f>
        <v>0</v>
      </c>
    </row>
    <row r="1044" spans="2:7" ht="12.95" customHeight="1" outlineLevel="2">
      <c r="C1044" s="10" t="s">
        <v>320</v>
      </c>
      <c r="D1044" s="11">
        <v>8301755079351</v>
      </c>
      <c r="E1044" s="19">
        <v>1450</v>
      </c>
      <c r="F1044" s="13"/>
      <c r="G1044" s="14">
        <f>F1044*E1044</f>
        <v>0</v>
      </c>
    </row>
    <row r="1045" spans="2:7" ht="12.95" customHeight="1" outlineLevel="2">
      <c r="C1045" s="10" t="s">
        <v>321</v>
      </c>
      <c r="D1045" s="11">
        <v>8301755079412</v>
      </c>
      <c r="E1045" s="19">
        <v>1450</v>
      </c>
      <c r="F1045" s="13"/>
      <c r="G1045" s="14">
        <f>F1045*E1045</f>
        <v>0</v>
      </c>
    </row>
    <row r="1046" spans="2:7" ht="12.95" customHeight="1" outlineLevel="2">
      <c r="C1046" s="10" t="s">
        <v>323</v>
      </c>
      <c r="D1046" s="11">
        <v>8301755079368</v>
      </c>
      <c r="E1046" s="19">
        <v>1450</v>
      </c>
      <c r="F1046" s="13"/>
      <c r="G1046" s="14">
        <f>F1046*E1046</f>
        <v>0</v>
      </c>
    </row>
    <row r="1047" spans="2:7" ht="12.95" customHeight="1" outlineLevel="2">
      <c r="C1047" s="10" t="s">
        <v>79</v>
      </c>
      <c r="D1047" s="11">
        <v>8301755077722</v>
      </c>
      <c r="E1047" s="19">
        <v>1450</v>
      </c>
      <c r="F1047" s="13"/>
      <c r="G1047" s="14">
        <f>F1047*E1047</f>
        <v>0</v>
      </c>
    </row>
    <row r="1048" spans="2:7" ht="12.95" customHeight="1" outlineLevel="2">
      <c r="C1048" s="10" t="s">
        <v>80</v>
      </c>
      <c r="D1048" s="11">
        <v>8301755077760</v>
      </c>
      <c r="E1048" s="19">
        <v>1450</v>
      </c>
      <c r="F1048" s="13"/>
      <c r="G1048" s="14">
        <f>F1048*E1048</f>
        <v>0</v>
      </c>
    </row>
    <row r="1049" spans="2:7" ht="12.95" customHeight="1" outlineLevel="2">
      <c r="B1049" s="36" t="str">
        <f>HYPERLINK("http://galantphoto.ru/pictures_for_form/Mioocchi/739693.jpg","увеличить")</f>
        <v>увеличить</v>
      </c>
      <c r="C1049" s="10" t="s">
        <v>162</v>
      </c>
      <c r="D1049" s="11">
        <v>8301755077807</v>
      </c>
      <c r="E1049" s="19">
        <v>1450</v>
      </c>
      <c r="F1049" s="13"/>
      <c r="G1049" s="14">
        <f>F1049*E1049</f>
        <v>0</v>
      </c>
    </row>
    <row r="1050" spans="2:7" ht="12.95" customHeight="1" outlineLevel="2">
      <c r="C1050" s="10" t="s">
        <v>81</v>
      </c>
      <c r="D1050" s="11">
        <v>8301755077739</v>
      </c>
      <c r="E1050" s="19">
        <v>1450</v>
      </c>
      <c r="F1050" s="13"/>
      <c r="G1050" s="14">
        <f>F1050*E1050</f>
        <v>0</v>
      </c>
    </row>
    <row r="1051" spans="2:7" ht="12.95" customHeight="1" outlineLevel="2">
      <c r="C1051" s="10" t="s">
        <v>82</v>
      </c>
      <c r="D1051" s="11">
        <v>8301755077777</v>
      </c>
      <c r="E1051" s="19">
        <v>1450</v>
      </c>
      <c r="F1051" s="13"/>
      <c r="G1051" s="14">
        <f>F1051*E1051</f>
        <v>0</v>
      </c>
    </row>
    <row r="1052" spans="2:7" ht="12.95" customHeight="1" outlineLevel="2">
      <c r="C1052" s="10" t="s">
        <v>163</v>
      </c>
      <c r="D1052" s="11">
        <v>8301755077814</v>
      </c>
      <c r="E1052" s="19">
        <v>1450</v>
      </c>
      <c r="F1052" s="13"/>
      <c r="G1052" s="14">
        <f>F1052*E1052</f>
        <v>0</v>
      </c>
    </row>
    <row r="1053" spans="2:7" ht="12.95" customHeight="1" outlineLevel="2">
      <c r="C1053" s="10" t="s">
        <v>83</v>
      </c>
      <c r="D1053" s="11">
        <v>8301755077746</v>
      </c>
      <c r="E1053" s="19">
        <v>1450</v>
      </c>
      <c r="F1053" s="13"/>
      <c r="G1053" s="14">
        <f>F1053*E1053</f>
        <v>0</v>
      </c>
    </row>
    <row r="1054" spans="2:7" ht="12.95" customHeight="1" outlineLevel="2">
      <c r="C1054" s="10" t="s">
        <v>84</v>
      </c>
      <c r="D1054" s="11">
        <v>8301755077784</v>
      </c>
      <c r="E1054" s="19">
        <v>1450</v>
      </c>
      <c r="F1054" s="13"/>
      <c r="G1054" s="14">
        <f>F1054*E1054</f>
        <v>0</v>
      </c>
    </row>
    <row r="1055" spans="2:7" ht="12.95" customHeight="1" outlineLevel="2">
      <c r="C1055" s="10" t="s">
        <v>142</v>
      </c>
      <c r="D1055" s="11">
        <v>8301755077753</v>
      </c>
      <c r="E1055" s="19">
        <v>1450</v>
      </c>
      <c r="F1055" s="13"/>
      <c r="G1055" s="14">
        <f>F1055*E1055</f>
        <v>0</v>
      </c>
    </row>
    <row r="1056" spans="2:7" ht="11.1" customHeight="1">
      <c r="B1056" s="22"/>
      <c r="C1056" s="22"/>
      <c r="D1056" s="22"/>
      <c r="E1056" s="23"/>
    </row>
    <row r="1057" spans="1:7" ht="12.95" customHeight="1">
      <c r="A1057" s="1" t="s">
        <v>329</v>
      </c>
      <c r="E1057" s="24" t="s">
        <v>330</v>
      </c>
      <c r="F1057" s="25">
        <f>SUM(F1:F1055)</f>
        <v>0</v>
      </c>
      <c r="G1057" s="25">
        <f>SUM(G1:G1055)</f>
        <v>0</v>
      </c>
    </row>
  </sheetData>
  <mergeCells count="196">
    <mergeCell ref="B1006:E1006"/>
    <mergeCell ref="B1022:C1022"/>
    <mergeCell ref="E1022:G1022"/>
    <mergeCell ref="B1023:E1023"/>
    <mergeCell ref="B1036:C1036"/>
    <mergeCell ref="E1036:G1036"/>
    <mergeCell ref="B1037:E1037"/>
    <mergeCell ref="B946:E946"/>
    <mergeCell ref="B960:C960"/>
    <mergeCell ref="E960:G960"/>
    <mergeCell ref="B961:E961"/>
    <mergeCell ref="B975:C975"/>
    <mergeCell ref="E975:G975"/>
    <mergeCell ref="B976:E976"/>
    <mergeCell ref="B1005:C1005"/>
    <mergeCell ref="E1005:G1005"/>
    <mergeCell ref="B904:E904"/>
    <mergeCell ref="B917:C917"/>
    <mergeCell ref="E917:G917"/>
    <mergeCell ref="B918:E918"/>
    <mergeCell ref="B931:C931"/>
    <mergeCell ref="E931:G931"/>
    <mergeCell ref="B932:E932"/>
    <mergeCell ref="B945:C945"/>
    <mergeCell ref="E945:G945"/>
    <mergeCell ref="B860:E860"/>
    <mergeCell ref="B874:C874"/>
    <mergeCell ref="E874:G874"/>
    <mergeCell ref="B875:E875"/>
    <mergeCell ref="B889:C889"/>
    <mergeCell ref="E889:G889"/>
    <mergeCell ref="B890:E890"/>
    <mergeCell ref="B903:C903"/>
    <mergeCell ref="E903:G903"/>
    <mergeCell ref="B829:C829"/>
    <mergeCell ref="E829:G829"/>
    <mergeCell ref="B830:E830"/>
    <mergeCell ref="B843:C843"/>
    <mergeCell ref="E843:G843"/>
    <mergeCell ref="B844:E844"/>
    <mergeCell ref="B857:E857"/>
    <mergeCell ref="B859:C859"/>
    <mergeCell ref="E859:G859"/>
    <mergeCell ref="B787:C787"/>
    <mergeCell ref="E787:G787"/>
    <mergeCell ref="B788:E788"/>
    <mergeCell ref="B801:C801"/>
    <mergeCell ref="E801:G801"/>
    <mergeCell ref="B802:E802"/>
    <mergeCell ref="B815:C815"/>
    <mergeCell ref="E815:G815"/>
    <mergeCell ref="B816:E816"/>
    <mergeCell ref="B744:C744"/>
    <mergeCell ref="E744:G744"/>
    <mergeCell ref="B745:E745"/>
    <mergeCell ref="B758:C758"/>
    <mergeCell ref="E758:G758"/>
    <mergeCell ref="B759:E759"/>
    <mergeCell ref="B773:C773"/>
    <mergeCell ref="E773:G773"/>
    <mergeCell ref="B774:E774"/>
    <mergeCell ref="B702:C702"/>
    <mergeCell ref="E702:G702"/>
    <mergeCell ref="B703:E703"/>
    <mergeCell ref="B716:C716"/>
    <mergeCell ref="E716:G716"/>
    <mergeCell ref="B717:E717"/>
    <mergeCell ref="B730:C730"/>
    <mergeCell ref="E730:G730"/>
    <mergeCell ref="B731:E731"/>
    <mergeCell ref="B645:C645"/>
    <mergeCell ref="E645:G645"/>
    <mergeCell ref="B646:E646"/>
    <mergeCell ref="B660:C660"/>
    <mergeCell ref="E660:G660"/>
    <mergeCell ref="B661:E661"/>
    <mergeCell ref="B677:C677"/>
    <mergeCell ref="E677:G677"/>
    <mergeCell ref="B678:E678"/>
    <mergeCell ref="B588:C588"/>
    <mergeCell ref="E588:G588"/>
    <mergeCell ref="B589:E589"/>
    <mergeCell ref="B603:C603"/>
    <mergeCell ref="E603:G603"/>
    <mergeCell ref="B604:E604"/>
    <mergeCell ref="B621:C621"/>
    <mergeCell ref="E621:G621"/>
    <mergeCell ref="B622:E622"/>
    <mergeCell ref="B546:C546"/>
    <mergeCell ref="E546:G546"/>
    <mergeCell ref="B547:E547"/>
    <mergeCell ref="B560:C560"/>
    <mergeCell ref="E560:G560"/>
    <mergeCell ref="B561:E561"/>
    <mergeCell ref="B574:C574"/>
    <mergeCell ref="E574:G574"/>
    <mergeCell ref="B575:E575"/>
    <mergeCell ref="B502:C502"/>
    <mergeCell ref="E502:G502"/>
    <mergeCell ref="B503:E503"/>
    <mergeCell ref="B516:C516"/>
    <mergeCell ref="E516:G516"/>
    <mergeCell ref="B517:E517"/>
    <mergeCell ref="B531:C531"/>
    <mergeCell ref="E531:G531"/>
    <mergeCell ref="B532:E532"/>
    <mergeCell ref="B449:C449"/>
    <mergeCell ref="E449:G449"/>
    <mergeCell ref="B450:E450"/>
    <mergeCell ref="B468:C468"/>
    <mergeCell ref="E468:G468"/>
    <mergeCell ref="B469:E469"/>
    <mergeCell ref="B488:C488"/>
    <mergeCell ref="E488:G488"/>
    <mergeCell ref="B489:E489"/>
    <mergeCell ref="B407:C407"/>
    <mergeCell ref="E407:G407"/>
    <mergeCell ref="B408:E408"/>
    <mergeCell ref="B421:C421"/>
    <mergeCell ref="E421:G421"/>
    <mergeCell ref="B422:E422"/>
    <mergeCell ref="B435:C435"/>
    <mergeCell ref="E435:G435"/>
    <mergeCell ref="B436:E436"/>
    <mergeCell ref="B355:C355"/>
    <mergeCell ref="E355:G355"/>
    <mergeCell ref="B356:E356"/>
    <mergeCell ref="B372:C372"/>
    <mergeCell ref="E372:G372"/>
    <mergeCell ref="B373:E373"/>
    <mergeCell ref="B392:C392"/>
    <mergeCell ref="E392:G392"/>
    <mergeCell ref="B393:E393"/>
    <mergeCell ref="B256:C256"/>
    <mergeCell ref="E256:G256"/>
    <mergeCell ref="B257:E257"/>
    <mergeCell ref="B270:C270"/>
    <mergeCell ref="E270:G270"/>
    <mergeCell ref="B271:E271"/>
    <mergeCell ref="B306:C306"/>
    <mergeCell ref="E306:G306"/>
    <mergeCell ref="B307:E307"/>
    <mergeCell ref="B213:C213"/>
    <mergeCell ref="E213:G213"/>
    <mergeCell ref="B214:E214"/>
    <mergeCell ref="B227:C227"/>
    <mergeCell ref="E227:G227"/>
    <mergeCell ref="B228:E228"/>
    <mergeCell ref="B241:C241"/>
    <mergeCell ref="E241:G241"/>
    <mergeCell ref="B242:E242"/>
    <mergeCell ref="B171:C171"/>
    <mergeCell ref="E171:G171"/>
    <mergeCell ref="B172:E172"/>
    <mergeCell ref="B185:C185"/>
    <mergeCell ref="E185:G185"/>
    <mergeCell ref="B186:E186"/>
    <mergeCell ref="B199:C199"/>
    <mergeCell ref="E199:G199"/>
    <mergeCell ref="B200:E200"/>
    <mergeCell ref="B128:C128"/>
    <mergeCell ref="E128:G128"/>
    <mergeCell ref="B129:E129"/>
    <mergeCell ref="B142:C142"/>
    <mergeCell ref="E142:G142"/>
    <mergeCell ref="B143:E143"/>
    <mergeCell ref="B156:C156"/>
    <mergeCell ref="E156:G156"/>
    <mergeCell ref="B157:E157"/>
    <mergeCell ref="B83:C83"/>
    <mergeCell ref="E83:G83"/>
    <mergeCell ref="B84:E84"/>
    <mergeCell ref="B98:C98"/>
    <mergeCell ref="E98:G98"/>
    <mergeCell ref="B99:E99"/>
    <mergeCell ref="B113:C113"/>
    <mergeCell ref="E113:G113"/>
    <mergeCell ref="B114:E114"/>
    <mergeCell ref="B40:C40"/>
    <mergeCell ref="E40:G40"/>
    <mergeCell ref="B41:E41"/>
    <mergeCell ref="B55:C55"/>
    <mergeCell ref="E55:G55"/>
    <mergeCell ref="B56:E56"/>
    <mergeCell ref="B69:C69"/>
    <mergeCell ref="E69:G69"/>
    <mergeCell ref="B70:E70"/>
    <mergeCell ref="F4:G4"/>
    <mergeCell ref="B7:E7"/>
    <mergeCell ref="B8:C8"/>
    <mergeCell ref="B10:C10"/>
    <mergeCell ref="E10:G10"/>
    <mergeCell ref="B11:E11"/>
    <mergeCell ref="B25:C25"/>
    <mergeCell ref="E25:G25"/>
    <mergeCell ref="B26:E2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2018-10-18T08:35:05Z</dcterms:modified>
</cp:coreProperties>
</file>