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1670" i="1"/>
  <c r="B1655"/>
  <c r="B1641"/>
  <c r="B1626"/>
  <c r="B1612"/>
  <c r="B1597"/>
  <c r="B1583"/>
  <c r="B1569"/>
  <c r="B1555"/>
  <c r="B1541"/>
  <c r="B1526"/>
  <c r="B1512"/>
  <c r="B1498"/>
  <c r="B1483"/>
  <c r="B1468"/>
  <c r="B1454"/>
  <c r="B1440"/>
  <c r="B1426"/>
  <c r="B1412"/>
  <c r="B1398"/>
  <c r="B1383"/>
  <c r="B1369"/>
  <c r="B1355"/>
  <c r="B1324"/>
  <c r="B1309"/>
  <c r="B1295"/>
  <c r="B1266"/>
  <c r="B1236"/>
  <c r="B1221"/>
  <c r="B1207"/>
  <c r="B1183"/>
  <c r="B1165"/>
  <c r="B1150"/>
  <c r="B1136"/>
  <c r="B1122"/>
  <c r="B1108"/>
  <c r="B1094"/>
  <c r="B1080"/>
  <c r="B1065"/>
  <c r="B1051"/>
  <c r="B1037"/>
  <c r="B1022"/>
  <c r="B1008"/>
  <c r="B994"/>
  <c r="B979"/>
  <c r="B965"/>
  <c r="B951"/>
  <c r="B937"/>
  <c r="B922"/>
  <c r="B908"/>
  <c r="B889"/>
  <c r="B869"/>
  <c r="B854"/>
  <c r="B806"/>
  <c r="B792"/>
  <c r="B778"/>
  <c r="B695"/>
  <c r="B681"/>
  <c r="B664"/>
  <c r="B650"/>
  <c r="B636"/>
  <c r="B622"/>
  <c r="B608"/>
  <c r="B481"/>
  <c r="B133"/>
  <c r="B119"/>
  <c r="B37"/>
  <c r="E1657"/>
  <c r="E1642"/>
  <c r="E1628"/>
  <c r="E1613"/>
  <c r="E1599"/>
  <c r="E1584"/>
  <c r="E1570"/>
  <c r="E1556"/>
  <c r="E1542"/>
  <c r="E1528"/>
  <c r="E1513"/>
  <c r="E1499"/>
  <c r="E1485"/>
  <c r="E1470"/>
  <c r="E1455"/>
  <c r="E1441"/>
  <c r="E1427"/>
  <c r="E1413"/>
  <c r="E1399"/>
  <c r="E1385"/>
  <c r="E1370"/>
  <c r="E1356"/>
  <c r="E1342"/>
  <c r="E1311"/>
  <c r="E1296"/>
  <c r="E1282"/>
  <c r="E1253"/>
  <c r="E1223"/>
  <c r="E1208"/>
  <c r="E1194"/>
  <c r="E1170"/>
  <c r="E1152"/>
  <c r="E1137"/>
  <c r="E1123"/>
  <c r="E1109"/>
  <c r="E1095"/>
  <c r="E1081"/>
  <c r="E1067"/>
  <c r="E1052"/>
  <c r="E1038"/>
  <c r="E1024"/>
  <c r="E1009"/>
  <c r="E995"/>
  <c r="E981"/>
  <c r="E966"/>
  <c r="E952"/>
  <c r="E938"/>
  <c r="E924"/>
  <c r="E909"/>
  <c r="E895"/>
  <c r="E876"/>
  <c r="E856"/>
  <c r="E841"/>
  <c r="E793"/>
  <c r="E765"/>
  <c r="E682"/>
  <c r="E668"/>
  <c r="E651"/>
  <c r="E637"/>
  <c r="E623"/>
  <c r="E609"/>
  <c r="E595"/>
  <c r="E468"/>
  <c r="E310"/>
  <c r="E268"/>
  <c r="E199"/>
  <c r="E120"/>
  <c r="E106"/>
  <c r="E24"/>
  <c r="E10"/>
  <c r="F1672"/>
  <c r="G1672"/>
  <c r="G1660"/>
  <c r="G1659"/>
  <c r="G1645"/>
  <c r="G1644"/>
  <c r="G1633"/>
  <c r="G1632"/>
  <c r="G1631"/>
  <c r="G1630"/>
  <c r="G1615"/>
  <c r="G1606"/>
  <c r="G1605"/>
  <c r="G1604"/>
  <c r="G1603"/>
  <c r="G1602"/>
  <c r="G1601"/>
  <c r="G1588"/>
  <c r="G1587"/>
  <c r="G1586"/>
  <c r="G1575"/>
  <c r="G1574"/>
  <c r="G1573"/>
  <c r="G1572"/>
  <c r="G1567"/>
  <c r="G1566"/>
  <c r="G1565"/>
  <c r="G1564"/>
  <c r="G1563"/>
  <c r="G1562"/>
  <c r="G1561"/>
  <c r="G1560"/>
  <c r="G1559"/>
  <c r="G1558"/>
  <c r="G1544"/>
  <c r="G1530"/>
  <c r="G1516"/>
  <c r="G1515"/>
  <c r="G1503"/>
  <c r="G1502"/>
  <c r="G1501"/>
  <c r="G1488"/>
  <c r="G1487"/>
  <c r="G1472"/>
  <c r="G1460"/>
  <c r="G1459"/>
  <c r="G1458"/>
  <c r="G1457"/>
  <c r="G1445"/>
  <c r="G1444"/>
  <c r="G1443"/>
  <c r="G1429"/>
  <c r="G1417"/>
  <c r="G1416"/>
  <c r="G1415"/>
  <c r="G1405"/>
  <c r="G1404"/>
  <c r="G1403"/>
  <c r="G1402"/>
  <c r="G1401"/>
  <c r="G1387"/>
  <c r="G1374"/>
  <c r="G1373"/>
  <c r="G1372"/>
  <c r="G1362"/>
  <c r="G1361"/>
  <c r="G1360"/>
  <c r="G1359"/>
  <c r="G1358"/>
  <c r="G1353"/>
  <c r="G1352"/>
  <c r="G1351"/>
  <c r="G1350"/>
  <c r="G1349"/>
  <c r="G1348"/>
  <c r="G1347"/>
  <c r="G1346"/>
  <c r="G1345"/>
  <c r="G1344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01"/>
  <c r="G1300"/>
  <c r="G1299"/>
  <c r="G1298"/>
  <c r="G1288"/>
  <c r="G1287"/>
  <c r="G1286"/>
  <c r="G1285"/>
  <c r="G1284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13"/>
  <c r="G1212"/>
  <c r="G1211"/>
  <c r="G1210"/>
  <c r="G1198"/>
  <c r="G1197"/>
  <c r="G1196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40"/>
  <c r="G1139"/>
  <c r="G1128"/>
  <c r="G1127"/>
  <c r="G1126"/>
  <c r="G1125"/>
  <c r="G1113"/>
  <c r="G1112"/>
  <c r="G1111"/>
  <c r="G1107"/>
  <c r="G1106"/>
  <c r="G1105"/>
  <c r="G1104"/>
  <c r="G1103"/>
  <c r="G1102"/>
  <c r="G1101"/>
  <c r="G1100"/>
  <c r="G1099"/>
  <c r="G1098"/>
  <c r="G1097"/>
  <c r="G1093"/>
  <c r="G1092"/>
  <c r="G1091"/>
  <c r="G1090"/>
  <c r="G1089"/>
  <c r="G1088"/>
  <c r="G1087"/>
  <c r="G1086"/>
  <c r="G1085"/>
  <c r="G1084"/>
  <c r="G1083"/>
  <c r="G1069"/>
  <c r="G1055"/>
  <c r="G1054"/>
  <c r="G1040"/>
  <c r="G1026"/>
  <c r="G1014"/>
  <c r="G1013"/>
  <c r="G1012"/>
  <c r="G1011"/>
  <c r="G1001"/>
  <c r="G1000"/>
  <c r="G999"/>
  <c r="G998"/>
  <c r="G997"/>
  <c r="G984"/>
  <c r="G983"/>
  <c r="G971"/>
  <c r="G970"/>
  <c r="G969"/>
  <c r="G968"/>
  <c r="G956"/>
  <c r="G955"/>
  <c r="G954"/>
  <c r="G951"/>
  <c r="G950"/>
  <c r="G949"/>
  <c r="G948"/>
  <c r="G947"/>
  <c r="G946"/>
  <c r="G945"/>
  <c r="G944"/>
  <c r="G943"/>
  <c r="G942"/>
  <c r="G941"/>
  <c r="G940"/>
  <c r="G931"/>
  <c r="G930"/>
  <c r="G929"/>
  <c r="G928"/>
  <c r="G927"/>
  <c r="G926"/>
  <c r="G914"/>
  <c r="G913"/>
  <c r="G912"/>
  <c r="G911"/>
  <c r="G901"/>
  <c r="G900"/>
  <c r="G899"/>
  <c r="G898"/>
  <c r="G897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46"/>
  <c r="G845"/>
  <c r="G844"/>
  <c r="G843"/>
  <c r="G835"/>
  <c r="G834"/>
  <c r="G833"/>
  <c r="G832"/>
  <c r="G831"/>
  <c r="G830"/>
  <c r="G829"/>
  <c r="G828"/>
  <c r="G827"/>
  <c r="G824"/>
  <c r="G823"/>
  <c r="G822"/>
  <c r="G821"/>
  <c r="G820"/>
  <c r="G819"/>
  <c r="G818"/>
  <c r="G817"/>
  <c r="G816"/>
  <c r="G815"/>
  <c r="G814"/>
  <c r="G813"/>
  <c r="G812"/>
  <c r="G811"/>
  <c r="G810"/>
  <c r="G809"/>
  <c r="G798"/>
  <c r="G797"/>
  <c r="G796"/>
  <c r="G795"/>
  <c r="G791"/>
  <c r="G790"/>
  <c r="G789"/>
  <c r="G788"/>
  <c r="G787"/>
  <c r="G786"/>
  <c r="G785"/>
  <c r="G784"/>
  <c r="G783"/>
  <c r="G782"/>
  <c r="G781"/>
  <c r="G769"/>
  <c r="G768"/>
  <c r="G767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84"/>
  <c r="G671"/>
  <c r="G670"/>
  <c r="G667"/>
  <c r="G666"/>
  <c r="G665"/>
  <c r="G664"/>
  <c r="G663"/>
  <c r="G662"/>
  <c r="G661"/>
  <c r="G660"/>
  <c r="G659"/>
  <c r="G658"/>
  <c r="G657"/>
  <c r="G656"/>
  <c r="G655"/>
  <c r="G654"/>
  <c r="G653"/>
  <c r="G649"/>
  <c r="G648"/>
  <c r="G647"/>
  <c r="G646"/>
  <c r="G645"/>
  <c r="G644"/>
  <c r="G643"/>
  <c r="G642"/>
  <c r="G641"/>
  <c r="G640"/>
  <c r="G639"/>
  <c r="G628"/>
  <c r="G627"/>
  <c r="G626"/>
  <c r="G625"/>
  <c r="G613"/>
  <c r="G612"/>
  <c r="G611"/>
  <c r="G598"/>
  <c r="G597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5"/>
  <c r="G464"/>
  <c r="G463"/>
  <c r="G462"/>
  <c r="G461"/>
  <c r="G460"/>
  <c r="G459"/>
  <c r="G458"/>
  <c r="G457"/>
  <c r="G456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7"/>
  <c r="G426"/>
  <c r="G425"/>
  <c r="G424"/>
  <c r="G423"/>
  <c r="G422"/>
  <c r="G421"/>
  <c r="G420"/>
  <c r="G419"/>
  <c r="G418"/>
  <c r="G417"/>
  <c r="G416"/>
  <c r="G415"/>
  <c r="G414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1"/>
  <c r="G260"/>
  <c r="G259"/>
  <c r="G258"/>
  <c r="G257"/>
  <c r="G256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12"/>
  <c r="G111"/>
  <c r="G110"/>
  <c r="G109"/>
  <c r="G108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15"/>
  <c r="G14"/>
  <c r="G13"/>
  <c r="G12"/>
</calcChain>
</file>

<file path=xl/sharedStrings.xml><?xml version="1.0" encoding="utf-8"?>
<sst xmlns="http://schemas.openxmlformats.org/spreadsheetml/2006/main" count="1208" uniqueCount="700">
  <si>
    <t>*Фиксированная цена</t>
  </si>
  <si>
    <t>– скидки не распространяются.</t>
  </si>
  <si>
    <t>18.10.18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</si>
  <si>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</si>
  <si>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</si>
  <si>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</si>
  <si>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</si>
  <si>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</si>
  <si>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</si>
  <si>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Классика</t>
  </si>
  <si>
    <t>TRIBUNA(Трибуна), Россия</t>
  </si>
  <si>
    <t>Classic</t>
  </si>
  <si>
    <t>бюстгальтер дубл. жен. TR-BB709A</t>
  </si>
  <si>
    <t>75% полиамид 15% эластан 10 % хлопок(в уп.-1шт.)</t>
  </si>
  <si>
    <t>75, E, белый</t>
  </si>
  <si>
    <t>80, B, белый</t>
  </si>
  <si>
    <t>90, B, белый</t>
  </si>
  <si>
    <t>90, D, белый</t>
  </si>
  <si>
    <t>бюстгальтер дубл. жен. TR-BP982</t>
  </si>
  <si>
    <t>70, D, белый</t>
  </si>
  <si>
    <t>70, E, белый</t>
  </si>
  <si>
    <t>70, G, белый</t>
  </si>
  <si>
    <t>70, H, белый</t>
  </si>
  <si>
    <t>75, D, белый</t>
  </si>
  <si>
    <t>75, F, белый</t>
  </si>
  <si>
    <t>75, H, белый</t>
  </si>
  <si>
    <t>80, C, белый</t>
  </si>
  <si>
    <t>80, E, белый</t>
  </si>
  <si>
    <t>80, F, белый</t>
  </si>
  <si>
    <t>80, G, белый</t>
  </si>
  <si>
    <t>80, H, белый</t>
  </si>
  <si>
    <t>85, B, белый</t>
  </si>
  <si>
    <t>85, F, белый</t>
  </si>
  <si>
    <t>85, G, белый</t>
  </si>
  <si>
    <t>90, C, белый</t>
  </si>
  <si>
    <t>90, E, белый</t>
  </si>
  <si>
    <t>90, F, белый</t>
  </si>
  <si>
    <t>95, B, белый</t>
  </si>
  <si>
    <t>95, C, белый</t>
  </si>
  <si>
    <t>95, D, белый</t>
  </si>
  <si>
    <t>70, D, серебристый пион</t>
  </si>
  <si>
    <t>70, E, серебристый пион</t>
  </si>
  <si>
    <t>70, F, серебристый пион</t>
  </si>
  <si>
    <t>70, G, серебристый пион</t>
  </si>
  <si>
    <t>70, H, серебристый пион</t>
  </si>
  <si>
    <t>75, C, серебристый пион</t>
  </si>
  <si>
    <t>75, D, серебристый пион</t>
  </si>
  <si>
    <t>75, E, серебристый пион</t>
  </si>
  <si>
    <t>75, F, серебристый пион</t>
  </si>
  <si>
    <t>75, G, серебристый пион</t>
  </si>
  <si>
    <t>75, H, серебристый пион</t>
  </si>
  <si>
    <t>80, B, серебристый пион</t>
  </si>
  <si>
    <t>80, E, серебристый пион</t>
  </si>
  <si>
    <t>80, F, серебристый пион</t>
  </si>
  <si>
    <t>80, G, серебристый пион</t>
  </si>
  <si>
    <t>85, B, серебристый пион</t>
  </si>
  <si>
    <t>85, C, серебристый пион</t>
  </si>
  <si>
    <t>85, D, серебристый пион</t>
  </si>
  <si>
    <t>85, E, серебристый пион</t>
  </si>
  <si>
    <t>85, G, серебристый пион</t>
  </si>
  <si>
    <t>90, B, серебристый пион</t>
  </si>
  <si>
    <t>90, C, серебристый пион</t>
  </si>
  <si>
    <t>90, D, серебристый пион</t>
  </si>
  <si>
    <t>90, E, серебристый пион</t>
  </si>
  <si>
    <t>90, F, серебристый пион</t>
  </si>
  <si>
    <t>95, B, серебристый пион</t>
  </si>
  <si>
    <t>95, C, серебристый пион</t>
  </si>
  <si>
    <t>95, E, серебристый пион</t>
  </si>
  <si>
    <t>70, D, черный</t>
  </si>
  <si>
    <t>70, E, черный</t>
  </si>
  <si>
    <t>70, F, черный</t>
  </si>
  <si>
    <t>70, G, черный</t>
  </si>
  <si>
    <t>70, H, черный</t>
  </si>
  <si>
    <t>75, C, черный</t>
  </si>
  <si>
    <t>75, D, черный</t>
  </si>
  <si>
    <t>75, E, черный</t>
  </si>
  <si>
    <t>75, F, черный</t>
  </si>
  <si>
    <t>75, G, черный</t>
  </si>
  <si>
    <t>75, H, черный</t>
  </si>
  <si>
    <t>80, C, черный</t>
  </si>
  <si>
    <t>80, E, черный</t>
  </si>
  <si>
    <t>80, F, черный</t>
  </si>
  <si>
    <t>80, G, черный</t>
  </si>
  <si>
    <t>80, H, черный</t>
  </si>
  <si>
    <t>85, B, черный</t>
  </si>
  <si>
    <t>85, C, черный</t>
  </si>
  <si>
    <t>85, D, черный</t>
  </si>
  <si>
    <t>85, E, черный</t>
  </si>
  <si>
    <t>85, F, черный</t>
  </si>
  <si>
    <t>90, B, черный</t>
  </si>
  <si>
    <t>90, C, черный</t>
  </si>
  <si>
    <t>90, D, черный</t>
  </si>
  <si>
    <t>90, E, черный</t>
  </si>
  <si>
    <t>90, F, черный</t>
  </si>
  <si>
    <t>95, B, черный</t>
  </si>
  <si>
    <t>95, D, черный</t>
  </si>
  <si>
    <t>95, E, черный</t>
  </si>
  <si>
    <t>бюстгальтер дубл. жен. TR-BR982</t>
  </si>
  <si>
    <t>75% полиамид, 15%эластан, 10% хлопок(в уп.-1шт.)</t>
  </si>
  <si>
    <t>80, D, черный</t>
  </si>
  <si>
    <t>бюстгальтер мягк. жен. TR-BM353C</t>
  </si>
  <si>
    <t>90% полиамид, 10% эластан(в уп.-1шт.)</t>
  </si>
  <si>
    <t>100, E, белый</t>
  </si>
  <si>
    <t>100, F, белый</t>
  </si>
  <si>
    <t>100, G, белый</t>
  </si>
  <si>
    <t>75, K, белый</t>
  </si>
  <si>
    <t>85, E, белый</t>
  </si>
  <si>
    <t>85, J, белый</t>
  </si>
  <si>
    <t>85, K, белый</t>
  </si>
  <si>
    <t>90, H, белый</t>
  </si>
  <si>
    <t>100, F, серебристый пион</t>
  </si>
  <si>
    <t>100, G, серебристый пион</t>
  </si>
  <si>
    <t>75, K, серебристый пион</t>
  </si>
  <si>
    <t>80, D, серебристый пион</t>
  </si>
  <si>
    <t>80, H, серебристый пион</t>
  </si>
  <si>
    <t>80, I, серебристый пион</t>
  </si>
  <si>
    <t>85, H, серебристый пион</t>
  </si>
  <si>
    <t>85, I, серебристый пион</t>
  </si>
  <si>
    <t>85, K, серебристый пион</t>
  </si>
  <si>
    <t>90, H, серебристый пион</t>
  </si>
  <si>
    <t>90, J, серебристый пион</t>
  </si>
  <si>
    <t>95, D, серебристый пион</t>
  </si>
  <si>
    <t>75, D, Фраппе</t>
  </si>
  <si>
    <t>75, I, Фраппе</t>
  </si>
  <si>
    <t>75, K, Фраппе</t>
  </si>
  <si>
    <t>80, D, Фраппе</t>
  </si>
  <si>
    <t>80, E, Фраппе</t>
  </si>
  <si>
    <t>80, F, Фраппе</t>
  </si>
  <si>
    <t>80, G, Фраппе</t>
  </si>
  <si>
    <t>80, H, Фраппе</t>
  </si>
  <si>
    <t>80, I, Фраппе</t>
  </si>
  <si>
    <t>80, K, Фраппе</t>
  </si>
  <si>
    <t>85, C, Фраппе</t>
  </si>
  <si>
    <t>85, D, Фраппе</t>
  </si>
  <si>
    <t>85, G, Фраппе</t>
  </si>
  <si>
    <t>85, H, Фраппе</t>
  </si>
  <si>
    <t>85, I, Фраппе</t>
  </si>
  <si>
    <t>85, J, Фраппе</t>
  </si>
  <si>
    <t>85, K, Фраппе</t>
  </si>
  <si>
    <t>90, C, Фраппе</t>
  </si>
  <si>
    <t>90, D, Фраппе</t>
  </si>
  <si>
    <t>90, E, Фраппе</t>
  </si>
  <si>
    <t>90, F, Фраппе</t>
  </si>
  <si>
    <t>90, G, Фраппе</t>
  </si>
  <si>
    <t>90, H, Фраппе</t>
  </si>
  <si>
    <t>90, I, Фраппе</t>
  </si>
  <si>
    <t>95, C, Фраппе</t>
  </si>
  <si>
    <t>95, D, Фраппе</t>
  </si>
  <si>
    <t>95, E, Фраппе</t>
  </si>
  <si>
    <t>95, F, Фраппе</t>
  </si>
  <si>
    <t>95, G, Фраппе</t>
  </si>
  <si>
    <t>95, I, Фраппе</t>
  </si>
  <si>
    <t>100, C, черный</t>
  </si>
  <si>
    <t>75, I, черный</t>
  </si>
  <si>
    <t>75, K, черный</t>
  </si>
  <si>
    <t>90, H, черный</t>
  </si>
  <si>
    <t>95, H, черный</t>
  </si>
  <si>
    <t>95, I, черный</t>
  </si>
  <si>
    <t>бюстгальтер мягк. жен. TR-BM510</t>
  </si>
  <si>
    <t>70, F, белый</t>
  </si>
  <si>
    <t>75, G, белый</t>
  </si>
  <si>
    <t>80, D, белый</t>
  </si>
  <si>
    <t>85, C, белый</t>
  </si>
  <si>
    <t>85, D, белый</t>
  </si>
  <si>
    <t>85, H, белый</t>
  </si>
  <si>
    <t>90, G, белый</t>
  </si>
  <si>
    <t>95, E, белый</t>
  </si>
  <si>
    <t>95, F, белый</t>
  </si>
  <si>
    <t>95, G, белый</t>
  </si>
  <si>
    <t>95, H, белый</t>
  </si>
  <si>
    <t>85, G, черный</t>
  </si>
  <si>
    <t>85, H, черный</t>
  </si>
  <si>
    <t>90, G, черный</t>
  </si>
  <si>
    <t>95, C, черный</t>
  </si>
  <si>
    <t>95, G, черный</t>
  </si>
  <si>
    <t>бюстгальтер мягк. жен. TR-BM890</t>
  </si>
  <si>
    <t>(в уп.-1шт.)</t>
  </si>
  <si>
    <t>бюстгальтер мягк. жен. TR-BM890B</t>
  </si>
  <si>
    <t>80, C, серебристый пион</t>
  </si>
  <si>
    <t>70, D, Фраппе</t>
  </si>
  <si>
    <t>75, C, Фраппе</t>
  </si>
  <si>
    <t>80, C, Фраппе</t>
  </si>
  <si>
    <t>100, D, черный</t>
  </si>
  <si>
    <t>бюстгальтер мягк. жен. TR-BM890H</t>
  </si>
  <si>
    <t>70, I, белый</t>
  </si>
  <si>
    <t>70, J, белый</t>
  </si>
  <si>
    <t>70, K, белый</t>
  </si>
  <si>
    <t>75, J, белый</t>
  </si>
  <si>
    <t>80, I, белый</t>
  </si>
  <si>
    <t>80, K, белый</t>
  </si>
  <si>
    <t>85, I, белый</t>
  </si>
  <si>
    <t>95, I, белый</t>
  </si>
  <si>
    <t>70, J, серебристый пион</t>
  </si>
  <si>
    <t>70, K, серебристый пион</t>
  </si>
  <si>
    <t>85, J, серебристый пион</t>
  </si>
  <si>
    <t>90, G, серебристый пион</t>
  </si>
  <si>
    <t>90, I, серебристый пион</t>
  </si>
  <si>
    <t>95, F, серебристый пион</t>
  </si>
  <si>
    <t>100, E, Фраппе</t>
  </si>
  <si>
    <t>75, E, Фраппе</t>
  </si>
  <si>
    <t>75, F, Фраппе</t>
  </si>
  <si>
    <t>75, G, Фраппе</t>
  </si>
  <si>
    <t>75, H, Фраппе</t>
  </si>
  <si>
    <t>80, G, фраппе</t>
  </si>
  <si>
    <t>85, E, фраппе</t>
  </si>
  <si>
    <t>85, F, фраппе</t>
  </si>
  <si>
    <t>85, G, фраппе</t>
  </si>
  <si>
    <t>85, H, фраппе</t>
  </si>
  <si>
    <t>85, I, фраппе</t>
  </si>
  <si>
    <t>90, E, фраппе</t>
  </si>
  <si>
    <t>90, F, фраппе</t>
  </si>
  <si>
    <t>90, G, фраппе</t>
  </si>
  <si>
    <t>95, E, фраппе</t>
  </si>
  <si>
    <t>95, F, фраппе</t>
  </si>
  <si>
    <t>95, G, фраппе</t>
  </si>
  <si>
    <t>95, H, Фраппе</t>
  </si>
  <si>
    <t>100, E, черный</t>
  </si>
  <si>
    <t>100, F, черный</t>
  </si>
  <si>
    <t>100, G, черный</t>
  </si>
  <si>
    <t>100, H, черный</t>
  </si>
  <si>
    <t>70, I, черный</t>
  </si>
  <si>
    <t>70, J, черный</t>
  </si>
  <si>
    <t>70, K, черный</t>
  </si>
  <si>
    <t>80, I, черный</t>
  </si>
  <si>
    <t>80, J, черный</t>
  </si>
  <si>
    <t>80, K, черный</t>
  </si>
  <si>
    <t>85, I, черный</t>
  </si>
  <si>
    <t>85, J, черный</t>
  </si>
  <si>
    <t>85, K, черный</t>
  </si>
  <si>
    <t>90, I, черный</t>
  </si>
  <si>
    <t>95, F, черный</t>
  </si>
  <si>
    <t>бюстгальтер мягк. жен. TR-BN229</t>
  </si>
  <si>
    <t>60% хлопок, 35% полиамид, 5% эластан(в уп.-1шт.)</t>
  </si>
  <si>
    <t>100, F, бежевый</t>
  </si>
  <si>
    <t>75, G, бежевый</t>
  </si>
  <si>
    <t>85, G, бежевый</t>
  </si>
  <si>
    <t>бюстгальтер мягк. жен. TR-BN675B</t>
  </si>
  <si>
    <t>бюстгальтер мягк. жен. TR-BN756A</t>
  </si>
  <si>
    <t>35%полиамид,5%полиэстер, 60% хлопок(в уп.-1шт.)</t>
  </si>
  <si>
    <t>80, C, бежевый</t>
  </si>
  <si>
    <t>85, B, бежевый</t>
  </si>
  <si>
    <t>85, C, бежевый</t>
  </si>
  <si>
    <t>90, B, бежевый</t>
  </si>
  <si>
    <t>90, D, бежевый</t>
  </si>
  <si>
    <t>95, B, бежевый</t>
  </si>
  <si>
    <t>100, B, белый</t>
  </si>
  <si>
    <t>105, B, белый</t>
  </si>
  <si>
    <t>105, D, белый</t>
  </si>
  <si>
    <t>бюстгальтер мягк. жен. TR-BN757A</t>
  </si>
  <si>
    <t>100, B, бежевый</t>
  </si>
  <si>
    <t>100, C, бежевый</t>
  </si>
  <si>
    <t>100, D, бежевый</t>
  </si>
  <si>
    <t>100, E, бежевый</t>
  </si>
  <si>
    <t>100, H, бежевый</t>
  </si>
  <si>
    <t>100, I, бежевый</t>
  </si>
  <si>
    <t>100, J, бежевый</t>
  </si>
  <si>
    <t>100, K, бежевый</t>
  </si>
  <si>
    <t>105, B, бежевый</t>
  </si>
  <si>
    <t>105, E, бежевый</t>
  </si>
  <si>
    <t>105, F, бежевый</t>
  </si>
  <si>
    <t>105, G, бежевый</t>
  </si>
  <si>
    <t>105, H, бежевый</t>
  </si>
  <si>
    <t>105, I, бежевый</t>
  </si>
  <si>
    <t>105, J, бежевый</t>
  </si>
  <si>
    <t>105, K, бежевый</t>
  </si>
  <si>
    <t>110, B, бежевый</t>
  </si>
  <si>
    <t>110, C, бежевый</t>
  </si>
  <si>
    <t>110, D, бежевый</t>
  </si>
  <si>
    <t>110, E, бежевый</t>
  </si>
  <si>
    <t>110, F, бежевый</t>
  </si>
  <si>
    <t>110, G, бежевый</t>
  </si>
  <si>
    <t>110, H, бежевый</t>
  </si>
  <si>
    <t>110, I, бежевый</t>
  </si>
  <si>
    <t>110, J, бежевый</t>
  </si>
  <si>
    <t>115, B, бежевый</t>
  </si>
  <si>
    <t>115, C, бежевый</t>
  </si>
  <si>
    <t>115, E, бежевый</t>
  </si>
  <si>
    <t>115, F, бежевый</t>
  </si>
  <si>
    <t>115, G, бежевый</t>
  </si>
  <si>
    <t>120, B, бежевый</t>
  </si>
  <si>
    <t>120, C, бежевый</t>
  </si>
  <si>
    <t>120, D, бежевый</t>
  </si>
  <si>
    <t>120, E, бежевый</t>
  </si>
  <si>
    <t>120, F, бежевый</t>
  </si>
  <si>
    <t>120, G, бежевый</t>
  </si>
  <si>
    <t>75, D, бежевый</t>
  </si>
  <si>
    <t>75, F, бежевый</t>
  </si>
  <si>
    <t>75, H, бежевый</t>
  </si>
  <si>
    <t>75, I, бежевый</t>
  </si>
  <si>
    <t>75, J, бежевый</t>
  </si>
  <si>
    <t>75, K, бежевый</t>
  </si>
  <si>
    <t>80, B, бежевый</t>
  </si>
  <si>
    <t>80, D, бежевый</t>
  </si>
  <si>
    <t>80, E, бежевый</t>
  </si>
  <si>
    <t>80, F, бежевый</t>
  </si>
  <si>
    <t>80, G, бежевый</t>
  </si>
  <si>
    <t>80, I, бежевый</t>
  </si>
  <si>
    <t>80, J, бежевый</t>
  </si>
  <si>
    <t>80, K, бежевый</t>
  </si>
  <si>
    <t>85, D, бежевый</t>
  </si>
  <si>
    <t>85, E, бежевый</t>
  </si>
  <si>
    <t>85, F, бежевый</t>
  </si>
  <si>
    <t>85, H, бежевый</t>
  </si>
  <si>
    <t>85, I, бежевый</t>
  </si>
  <si>
    <t>85, J, бежевый</t>
  </si>
  <si>
    <t>90, C, бежевый</t>
  </si>
  <si>
    <t>90, E, бежевый</t>
  </si>
  <si>
    <t>90, F, бежевый</t>
  </si>
  <si>
    <t>90, G, бежевый</t>
  </si>
  <si>
    <t>90, H, бежевый</t>
  </si>
  <si>
    <t>90, I, бежевый</t>
  </si>
  <si>
    <t>90, J, бежевый</t>
  </si>
  <si>
    <t>90, K, бежевый</t>
  </si>
  <si>
    <t>95, F, бежевый</t>
  </si>
  <si>
    <t>95, G, бежевый</t>
  </si>
  <si>
    <t>95, H, бежевый</t>
  </si>
  <si>
    <t>95, I, бежевый</t>
  </si>
  <si>
    <t>95, J, бежевый</t>
  </si>
  <si>
    <t>95, K, бежевый</t>
  </si>
  <si>
    <t>105, C, черный</t>
  </si>
  <si>
    <t>105, E, черный</t>
  </si>
  <si>
    <t>105, F, черный</t>
  </si>
  <si>
    <t>105, G, черный</t>
  </si>
  <si>
    <t>115, B, черный</t>
  </si>
  <si>
    <t>80, B, черный</t>
  </si>
  <si>
    <t>85B, черный</t>
  </si>
  <si>
    <t>85C, черный</t>
  </si>
  <si>
    <t>90, K, черный</t>
  </si>
  <si>
    <t>95, J, черный</t>
  </si>
  <si>
    <t>95, K, черный</t>
  </si>
  <si>
    <t>бюстгальтер мягк. жен. TR-BR229</t>
  </si>
  <si>
    <t>бюстгальтер мягк. жен. TR-BR353C</t>
  </si>
  <si>
    <t>бюстгальтер мягк. жен. TR-BR510</t>
  </si>
  <si>
    <t>75, H, белоснежный</t>
  </si>
  <si>
    <t>80, H, белоснежный</t>
  </si>
  <si>
    <t>бюстгальтер мягк. жен. TR-BR756A</t>
  </si>
  <si>
    <t>бюстгальтер мягк. жен. TR-BR757A</t>
  </si>
  <si>
    <t>105, D, черный</t>
  </si>
  <si>
    <t>бюстгальтер мягк. жен. TR-BR890B</t>
  </si>
  <si>
    <t>90% полиэфир, 10% эластан(в уп.-1шт.)</t>
  </si>
  <si>
    <t>бюстгальтер мягк. жен. TR-BR890H</t>
  </si>
  <si>
    <t>90, I, белый</t>
  </si>
  <si>
    <t>бюстгальтер полудубл. жен. TR-BB895</t>
  </si>
  <si>
    <t>100, H, серебристый пион</t>
  </si>
  <si>
    <t>80, J, серебристый пион</t>
  </si>
  <si>
    <t>80, K, серебристый пион</t>
  </si>
  <si>
    <t>85, F, серебристый пион</t>
  </si>
  <si>
    <t>95, G, серебристый пион</t>
  </si>
  <si>
    <t>95, H, серебристый пион</t>
  </si>
  <si>
    <t>95, I, серебристый пион</t>
  </si>
  <si>
    <t>бюстгальтер пуш-ап жен. TR-BP554C</t>
  </si>
  <si>
    <t>75, B, белый</t>
  </si>
  <si>
    <t>75, C, белый</t>
  </si>
  <si>
    <t>75, B, серебристый пион</t>
  </si>
  <si>
    <t>85, A, серебристый пион</t>
  </si>
  <si>
    <t>90, A, серебристый пион</t>
  </si>
  <si>
    <t>бюстгальтер форм. жен. TR-BR810</t>
  </si>
  <si>
    <t>панталоны корс.жен. TR-PN3001</t>
  </si>
  <si>
    <t>100-124, бежевый</t>
  </si>
  <si>
    <t>80-104, бежевый</t>
  </si>
  <si>
    <t>84-108, бежевый</t>
  </si>
  <si>
    <t>88-112, бежевый</t>
  </si>
  <si>
    <t>92-116, бежевый</t>
  </si>
  <si>
    <t>96-120, бежевый</t>
  </si>
  <si>
    <t>80-104, черный</t>
  </si>
  <si>
    <t>84-108, черный</t>
  </si>
  <si>
    <t>88-112, черный</t>
  </si>
  <si>
    <t>92-116, черный</t>
  </si>
  <si>
    <t>96-120, черный</t>
  </si>
  <si>
    <t>трусы корр. жен. TR-TC894</t>
  </si>
  <si>
    <t>65-95, бежевый</t>
  </si>
  <si>
    <t>70-100, бежевый</t>
  </si>
  <si>
    <t>65-95, черный</t>
  </si>
  <si>
    <t>70-100, черный</t>
  </si>
  <si>
    <t>трусы слип жен. TR-TV1011</t>
  </si>
  <si>
    <t>102, серебристый пион</t>
  </si>
  <si>
    <t>106, серебристый пион</t>
  </si>
  <si>
    <t>110, серебристый пион</t>
  </si>
  <si>
    <t>114, серебристый пион</t>
  </si>
  <si>
    <t>122, серебристый пион</t>
  </si>
  <si>
    <t>102, фраппе</t>
  </si>
  <si>
    <t>106, фраппе</t>
  </si>
  <si>
    <t>110, фраппе</t>
  </si>
  <si>
    <t>114, фраппе</t>
  </si>
  <si>
    <t>118, фраппе</t>
  </si>
  <si>
    <t>98, фраппе</t>
  </si>
  <si>
    <t>102, черный</t>
  </si>
  <si>
    <t>106, черный</t>
  </si>
  <si>
    <t>110, черный</t>
  </si>
  <si>
    <t>114, черный</t>
  </si>
  <si>
    <t>122, черный</t>
  </si>
  <si>
    <t>трусы слип жен. TR-TV3021</t>
  </si>
  <si>
    <t>126, серебристый пион</t>
  </si>
  <si>
    <t>118, черный</t>
  </si>
  <si>
    <t>126, черный</t>
  </si>
  <si>
    <t>Мода</t>
  </si>
  <si>
    <t>Аметист</t>
  </si>
  <si>
    <t>трусы слип жен. TR-TU1993-1145*</t>
  </si>
  <si>
    <t>75% полиамид, 15% эластан, 10% хлопок(в уп.-1шт.)</t>
  </si>
  <si>
    <t>102, аметист</t>
  </si>
  <si>
    <t>106, аметист</t>
  </si>
  <si>
    <t>94, аметист</t>
  </si>
  <si>
    <t>98, аметист</t>
  </si>
  <si>
    <t>Антуанетта</t>
  </si>
  <si>
    <t>бюстгальтер пуш-ап жен. TR-BP554F-1171*</t>
  </si>
  <si>
    <t>70, C, белый</t>
  </si>
  <si>
    <t>Бюстье жен. TR-PG131K-1171*</t>
  </si>
  <si>
    <t>трусы слип жен. TR-TN911-1171*</t>
  </si>
  <si>
    <t>102, белый</t>
  </si>
  <si>
    <t>106, белый</t>
  </si>
  <si>
    <t>110, белый</t>
  </si>
  <si>
    <t>114, белый</t>
  </si>
  <si>
    <t>98, белый</t>
  </si>
  <si>
    <t>трусы стринг жен. TR-TT1861-1171*</t>
  </si>
  <si>
    <t>94, белый</t>
  </si>
  <si>
    <t>Безмятежность</t>
  </si>
  <si>
    <t>бюстгальтер мягк. жен. TR-BM353V-1125*</t>
  </si>
  <si>
    <t>75, I, безмятежность</t>
  </si>
  <si>
    <t>80, D, безмятежность</t>
  </si>
  <si>
    <t>80, E, безмятежность</t>
  </si>
  <si>
    <t>80, F, безмятежность</t>
  </si>
  <si>
    <t>90, D, безмятежность</t>
  </si>
  <si>
    <t>90, F, безмятежность</t>
  </si>
  <si>
    <t>бюстгальтер мягк. жен. TR-BM510C-1125*</t>
  </si>
  <si>
    <t>75, D, безмятежность</t>
  </si>
  <si>
    <t>75, E, безмятежность</t>
  </si>
  <si>
    <t>75, F, безмятежность</t>
  </si>
  <si>
    <t>80, G, безмятежность</t>
  </si>
  <si>
    <t>80, H, безмятежность</t>
  </si>
  <si>
    <t>85, C, безмятежность</t>
  </si>
  <si>
    <t>85, F, безмятежность</t>
  </si>
  <si>
    <t>85, G, безмятежность</t>
  </si>
  <si>
    <t>85, H, безмятежность</t>
  </si>
  <si>
    <t>трусы слип жен. TR-TU1992-1125*</t>
  </si>
  <si>
    <t>102, безмятежность</t>
  </si>
  <si>
    <t>106, безмятежность</t>
  </si>
  <si>
    <t>98, безмятежность</t>
  </si>
  <si>
    <t>трусы шорты жен. TR-TP392V-1125*</t>
  </si>
  <si>
    <t>110, безмятежность</t>
  </si>
  <si>
    <t>Венера</t>
  </si>
  <si>
    <t>бюстгальтер мягк. жен. TR-BM470V-1147*</t>
  </si>
  <si>
    <t>80, D, венера</t>
  </si>
  <si>
    <t>85, D, венера</t>
  </si>
  <si>
    <t>трусы слип жен. TR-TU302-1147*</t>
  </si>
  <si>
    <t>102, венера</t>
  </si>
  <si>
    <t>106, венера</t>
  </si>
  <si>
    <t>110, венера</t>
  </si>
  <si>
    <t>114, венера</t>
  </si>
  <si>
    <t>98, венера</t>
  </si>
  <si>
    <t>трусы слип жен. TR-TV913V-1147*</t>
  </si>
  <si>
    <t>Весеннее утро</t>
  </si>
  <si>
    <t>бюстгальтер пуш-ап жен. TR-BP564A-1124*</t>
  </si>
  <si>
    <t>75, E, весеннее утро</t>
  </si>
  <si>
    <t>трусы слип жен. TR-TB1872-1124*</t>
  </si>
  <si>
    <t>102, весеннее утро</t>
  </si>
  <si>
    <t>трусы слип жен. TR-TN903-1124*</t>
  </si>
  <si>
    <t>98, весеннее утро</t>
  </si>
  <si>
    <t>Деметра</t>
  </si>
  <si>
    <t>бюстгальтер мягк. жен. TR-BM353-1138*</t>
  </si>
  <si>
    <t>75, F, деметра</t>
  </si>
  <si>
    <t>бюстгальтер мягк. жен. TR-BN675-1138*</t>
  </si>
  <si>
    <t>75, G, деметра</t>
  </si>
  <si>
    <t>80, D, деметра</t>
  </si>
  <si>
    <t>80, E, деметра</t>
  </si>
  <si>
    <t>80, F, деметра</t>
  </si>
  <si>
    <t>80, G, деметра</t>
  </si>
  <si>
    <t>85, C, деметра</t>
  </si>
  <si>
    <t>85, D, деметра</t>
  </si>
  <si>
    <t>85, E, деметра</t>
  </si>
  <si>
    <t>85, F, деметра</t>
  </si>
  <si>
    <t>90, C, деметра</t>
  </si>
  <si>
    <t>бюстгальтер полудубл. жен. TR-BB709A-1138*</t>
  </si>
  <si>
    <t>75, E, деметра</t>
  </si>
  <si>
    <t>80, C, деметра</t>
  </si>
  <si>
    <t>85, B, деметра</t>
  </si>
  <si>
    <t>90, E, деметра</t>
  </si>
  <si>
    <t>бюстгальтер полудубл. жен. TR-BB899-1138*</t>
  </si>
  <si>
    <t>трусы слип жен. TR-TU230-1138*</t>
  </si>
  <si>
    <t>102, деметра</t>
  </si>
  <si>
    <t>106, деметра</t>
  </si>
  <si>
    <t>114, деметра</t>
  </si>
  <si>
    <t>98, деметра</t>
  </si>
  <si>
    <t>трусы слип жен. TR-TV504-1138*</t>
  </si>
  <si>
    <t>110, деметра</t>
  </si>
  <si>
    <t>Жаклин</t>
  </si>
  <si>
    <t>бюстгальтер полудубл. жен. TR-BB899A-1180</t>
  </si>
  <si>
    <t>75, F, жаклин</t>
  </si>
  <si>
    <t>75, G, жаклин</t>
  </si>
  <si>
    <t>75, H, жаклин</t>
  </si>
  <si>
    <t>80, C, жаклин</t>
  </si>
  <si>
    <t>80, D, жаклин</t>
  </si>
  <si>
    <t>80, E, жаклин</t>
  </si>
  <si>
    <t>80, F, жаклин</t>
  </si>
  <si>
    <t>80, G, жаклин</t>
  </si>
  <si>
    <t>80, H, жаклин</t>
  </si>
  <si>
    <t>85, C, жаклин</t>
  </si>
  <si>
    <t>85, E, жаклин</t>
  </si>
  <si>
    <t>85, F, жаклин</t>
  </si>
  <si>
    <t>90, D, жаклин</t>
  </si>
  <si>
    <t>90, E, жаклин</t>
  </si>
  <si>
    <t>90, F, жаклин</t>
  </si>
  <si>
    <t>95, E, жаклин</t>
  </si>
  <si>
    <t>бюстгальтер полудубл. жен. TR-BP982W-1180</t>
  </si>
  <si>
    <t>70, D, жаклин</t>
  </si>
  <si>
    <t>70, E, жаклин</t>
  </si>
  <si>
    <t>70, F, жаклин</t>
  </si>
  <si>
    <t>70, G, жаклин</t>
  </si>
  <si>
    <t>70, H, жаклин</t>
  </si>
  <si>
    <t>75, C, жаклин</t>
  </si>
  <si>
    <t>75, D, жаклин</t>
  </si>
  <si>
    <t>75, E, жаклин</t>
  </si>
  <si>
    <t>85, D, жаклин</t>
  </si>
  <si>
    <t>85, G, жаклин</t>
  </si>
  <si>
    <t>трусы слип жен. TR-TN903-1180</t>
  </si>
  <si>
    <t>102, жаклин</t>
  </si>
  <si>
    <t>94, жаклин</t>
  </si>
  <si>
    <t>98, жаклин</t>
  </si>
  <si>
    <t>трусы слип жен. TR-TV301V-1180</t>
  </si>
  <si>
    <t>106, жаклин</t>
  </si>
  <si>
    <t>110, жаклин</t>
  </si>
  <si>
    <t>118, жаклин</t>
  </si>
  <si>
    <t>Луиза</t>
  </si>
  <si>
    <t>бюстгальтер дубл. жен. TR-BP972-1181</t>
  </si>
  <si>
    <t>70, E, голубой пыльный</t>
  </si>
  <si>
    <t>70, F, голубой пыльный</t>
  </si>
  <si>
    <t>70, G, голубой пыльный</t>
  </si>
  <si>
    <t>70, H, голубой пыльный</t>
  </si>
  <si>
    <t>75, C, голубой пыльный</t>
  </si>
  <si>
    <t>75, D, голубой пыльный</t>
  </si>
  <si>
    <t>75, E, голубой пыльный</t>
  </si>
  <si>
    <t>75, F, голубой пыльный</t>
  </si>
  <si>
    <t>75, G, голубой пыльный</t>
  </si>
  <si>
    <t>75, H, голубой пыльный</t>
  </si>
  <si>
    <t>80, C, голубой пыльный</t>
  </si>
  <si>
    <t>80, D, голубой пыльный</t>
  </si>
  <si>
    <t>80, E, голубой пыльный</t>
  </si>
  <si>
    <t>80, F, голубой пыльный</t>
  </si>
  <si>
    <t>80, G, голубой пыльный</t>
  </si>
  <si>
    <t>80, H, голубой пыльный</t>
  </si>
  <si>
    <t>85, C, голубой пыльный</t>
  </si>
  <si>
    <t>85, D, голубой пыльный</t>
  </si>
  <si>
    <t>85, E, голубой пыльный</t>
  </si>
  <si>
    <t>85, F, голубой пыльный</t>
  </si>
  <si>
    <t>85, G, голубой пыльный</t>
  </si>
  <si>
    <t>90, C, голубой пыльный</t>
  </si>
  <si>
    <t>90, D, голубой пыльный</t>
  </si>
  <si>
    <t>90, E, голубой пыльный</t>
  </si>
  <si>
    <t>90, F, голубой пыльный</t>
  </si>
  <si>
    <t>95, C, голубой пыльный</t>
  </si>
  <si>
    <t>95, D, голубой пыльный</t>
  </si>
  <si>
    <t>95, E, голубой пыльный</t>
  </si>
  <si>
    <t>бюстгальтер мягк. жен. TR-BM353B-1181</t>
  </si>
  <si>
    <t>100, C, голубой пыльный</t>
  </si>
  <si>
    <t>100, D, голубой пыльный</t>
  </si>
  <si>
    <t>100, E, голубой пыльный</t>
  </si>
  <si>
    <t>75, I, голубой пыльный</t>
  </si>
  <si>
    <t>75, J, голубой пыльный</t>
  </si>
  <si>
    <t>75, K, голубой пыльный</t>
  </si>
  <si>
    <t>80, I, голубой пыльный</t>
  </si>
  <si>
    <t>80, J, голубой пыльный</t>
  </si>
  <si>
    <t>80, K, голубой пыльный</t>
  </si>
  <si>
    <t>85, H, голубой пыльный</t>
  </si>
  <si>
    <t>85, I, голубой пыльный</t>
  </si>
  <si>
    <t>85, J, голубой пыльный</t>
  </si>
  <si>
    <t>90, G, голубой пыльный</t>
  </si>
  <si>
    <t>90, I, голубой пыльный</t>
  </si>
  <si>
    <t>95, H, голубой пыльный</t>
  </si>
  <si>
    <t>трусы слип жен. TR-TU606-1181</t>
  </si>
  <si>
    <t>102, голубой пыльный</t>
  </si>
  <si>
    <t>106, голубой пыльный</t>
  </si>
  <si>
    <t>110, голубой пыльный</t>
  </si>
  <si>
    <t>94, голубой пыльный</t>
  </si>
  <si>
    <t>98, голубой пыльный</t>
  </si>
  <si>
    <t>трусы слип жен. TR-TV1153-1181</t>
  </si>
  <si>
    <t>114, голубой пыльный</t>
  </si>
  <si>
    <t>118, голубой пыльный</t>
  </si>
  <si>
    <t>Марлен</t>
  </si>
  <si>
    <t>бюстгальтер мягк. жен. TR-BM353B-1192</t>
  </si>
  <si>
    <t>75, G, синий</t>
  </si>
  <si>
    <t>75, H, синий</t>
  </si>
  <si>
    <t>75, I, синий</t>
  </si>
  <si>
    <t>75, J, синий</t>
  </si>
  <si>
    <t>75, K, синий</t>
  </si>
  <si>
    <t>80, E, синий</t>
  </si>
  <si>
    <t>80, F, синий</t>
  </si>
  <si>
    <t>80, G, синий</t>
  </si>
  <si>
    <t>80, I, синий</t>
  </si>
  <si>
    <t>80, J, синий</t>
  </si>
  <si>
    <t>80, K, синий</t>
  </si>
  <si>
    <t>85, C, синий</t>
  </si>
  <si>
    <t>85, D, синий</t>
  </si>
  <si>
    <t>85, E, синий</t>
  </si>
  <si>
    <t>85, F, синий</t>
  </si>
  <si>
    <t>85, G, синий</t>
  </si>
  <si>
    <t>85, I, синий</t>
  </si>
  <si>
    <t>90, C, синий</t>
  </si>
  <si>
    <t>90, E, синий</t>
  </si>
  <si>
    <t>90, F, синий</t>
  </si>
  <si>
    <t>90, G, синий</t>
  </si>
  <si>
    <t>90, H, синий</t>
  </si>
  <si>
    <t>95, C, синий</t>
  </si>
  <si>
    <t>95, D, синий</t>
  </si>
  <si>
    <t>95, E, синий</t>
  </si>
  <si>
    <t>95, F, синий</t>
  </si>
  <si>
    <t>95, G, синий</t>
  </si>
  <si>
    <t>95, H, синий</t>
  </si>
  <si>
    <t>95, I, синий</t>
  </si>
  <si>
    <t>бюстгальтер полудубл. жен. TR-BB895A-1192</t>
  </si>
  <si>
    <t>75, E, синий</t>
  </si>
  <si>
    <t>75, F, синий</t>
  </si>
  <si>
    <t>80, H, синий</t>
  </si>
  <si>
    <t>85, H, синий</t>
  </si>
  <si>
    <t>трусы слип жен. TR-TV1015-1192</t>
  </si>
  <si>
    <t>102, синий</t>
  </si>
  <si>
    <t>106, синий</t>
  </si>
  <si>
    <t>110, синий</t>
  </si>
  <si>
    <t>114, синий</t>
  </si>
  <si>
    <t>98, синий</t>
  </si>
  <si>
    <t>трусы слип жен. TR-TV3025-1192</t>
  </si>
  <si>
    <t>Медея</t>
  </si>
  <si>
    <t>бюстгальтер мягк. жен. TR-BM353V-1142*</t>
  </si>
  <si>
    <t>80, D, серый темный с голубым</t>
  </si>
  <si>
    <t>бюстгальтер мягк. жен. TR-BM510-1142*</t>
  </si>
  <si>
    <t>70, E, серый темный с голубым</t>
  </si>
  <si>
    <t>70, F, серый темный с голубым</t>
  </si>
  <si>
    <t>70, G, серый темный с голубым</t>
  </si>
  <si>
    <t>70, H, серый темный с голубым</t>
  </si>
  <si>
    <t>75, F, серый темный с голубым</t>
  </si>
  <si>
    <t>бюстгальтер полудубл. жен. TR-BB899-1142*</t>
  </si>
  <si>
    <t>75, E, серый темный с голубым</t>
  </si>
  <si>
    <t>80, F, серый темный с голубым</t>
  </si>
  <si>
    <t>трусы слип жен. TR-TN649-1142*</t>
  </si>
  <si>
    <t>94, серый темный с голубым</t>
  </si>
  <si>
    <t>трусы слип жен. TR-TU304-1142*</t>
  </si>
  <si>
    <t>102, серый темный с голубым</t>
  </si>
  <si>
    <t>114, серый темный с голубым</t>
  </si>
  <si>
    <t>118, серый темный с голубым</t>
  </si>
  <si>
    <t>трусы слип жен. TR-TV913V-1142*</t>
  </si>
  <si>
    <t>106, серый темный с голубым</t>
  </si>
  <si>
    <t>110, серый темный с голубым</t>
  </si>
  <si>
    <t>98, серый темный с голубым</t>
  </si>
  <si>
    <t>Морозные цветы</t>
  </si>
  <si>
    <t>бюстгальтер дубл. жен. TR-BP590m*</t>
  </si>
  <si>
    <t>75, E, морозные цветы</t>
  </si>
  <si>
    <t>Нежные румяна</t>
  </si>
  <si>
    <t>бюстгальтер мягк. жен. TR-BM510-1136*</t>
  </si>
  <si>
    <t>75, E, нежные румяна</t>
  </si>
  <si>
    <t>80, E, нежные румяна</t>
  </si>
  <si>
    <t>трусы слип жен. TR-TN122-1136*</t>
  </si>
  <si>
    <t>102, нежные румяна</t>
  </si>
  <si>
    <t>106, нежные румяна</t>
  </si>
  <si>
    <t>98, нежные румяна</t>
  </si>
  <si>
    <t>трусы слип жен. TR-TV913-1136*</t>
  </si>
  <si>
    <t>110, нежные румяна</t>
  </si>
  <si>
    <t>Оливия</t>
  </si>
  <si>
    <t>бюстгальтер мягк. жен. TR-BM353V-1139*</t>
  </si>
  <si>
    <t>85, E, оливия</t>
  </si>
  <si>
    <t>бюстгальтер полудубл. жен. TR-BM890V-1139*</t>
  </si>
  <si>
    <t>85, K, оливия</t>
  </si>
  <si>
    <t>бюстгальтер пуш-ап жен. TR-BP564-1139*</t>
  </si>
  <si>
    <t>75, C, оливия</t>
  </si>
  <si>
    <t>75, D, оливия</t>
  </si>
  <si>
    <t>75, E, оливия</t>
  </si>
  <si>
    <t>75, F, оливия</t>
  </si>
  <si>
    <t>80, C, оливия</t>
  </si>
  <si>
    <t>80, D, оливия</t>
  </si>
  <si>
    <t>80, E, оливия</t>
  </si>
  <si>
    <t>85, C, оливия</t>
  </si>
  <si>
    <t>90, B, оливия</t>
  </si>
  <si>
    <t>трусы слип жен. TR-TU230-1139*</t>
  </si>
  <si>
    <t>102, оливия</t>
  </si>
  <si>
    <t>106, оливия</t>
  </si>
  <si>
    <t>110, оливия</t>
  </si>
  <si>
    <t>98, оливия</t>
  </si>
  <si>
    <t>трусы слип жен. TR-TV913V-1139*</t>
  </si>
  <si>
    <t>Софи</t>
  </si>
  <si>
    <t>бюстгальтер мягк. жен. TR-BM890W-1172*</t>
  </si>
  <si>
    <t>70, E, сумрачно-белый принт</t>
  </si>
  <si>
    <t>70, F, сумрачно-белый принт</t>
  </si>
  <si>
    <t>70, G, сумрачно-белый принт</t>
  </si>
  <si>
    <t>70, H, сумрачно-белый принт</t>
  </si>
  <si>
    <t>75, D, сумрачно-белый принт</t>
  </si>
  <si>
    <t>75, E, сумрачно-белый принт</t>
  </si>
  <si>
    <t>трусы слип жен. TR-TV301V-1172*</t>
  </si>
  <si>
    <t>98, сумрачно-белый принт</t>
  </si>
  <si>
    <t>Фиалковый аромат</t>
  </si>
  <si>
    <t>бюстгальтер дубл. жен. TR-BP974*</t>
  </si>
  <si>
    <t>75, D, фиалковый аромат</t>
  </si>
  <si>
    <t>75, E, фиалковый аромат</t>
  </si>
  <si>
    <t>80, C, фиалковый аромат</t>
  </si>
  <si>
    <t>80, E, фиалковый аромат</t>
  </si>
  <si>
    <t>трусы бразилианы жен. TR-TB1872E*</t>
  </si>
  <si>
    <t>102, фиалковый аромат</t>
  </si>
  <si>
    <t>106, фиалковый аромат</t>
  </si>
  <si>
    <t>Шелковый путь</t>
  </si>
  <si>
    <t>трусы слип жен. TR-TV1153-1140*</t>
  </si>
  <si>
    <t>102, кофейно-розовый темный</t>
  </si>
  <si>
    <t>94, кофейно-розовый темный</t>
  </si>
  <si>
    <t>-</t>
  </si>
  <si>
    <t>ИТОГО:</t>
  </si>
</sst>
</file>

<file path=xl/styles.xml><?xml version="1.0" encoding="utf-8"?>
<styleSheet xmlns="http://schemas.openxmlformats.org/spreadsheetml/2006/main">
  <fonts count="11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i/>
      <sz val="8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0" fontId="3" fillId="5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6"/>
    </xf>
    <xf numFmtId="2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6"/>
    </xf>
    <xf numFmtId="0" fontId="5" fillId="6" borderId="0" xfId="0" applyFont="1" applyFill="1" applyAlignment="1">
      <alignment horizontal="left" wrapText="1" indent="6"/>
    </xf>
    <xf numFmtId="0" fontId="10" fillId="6" borderId="0" xfId="1" applyFill="1" applyAlignment="1" applyProtection="1">
      <alignment horizontal="left" wrapText="1" indent="9"/>
    </xf>
    <xf numFmtId="0" fontId="10" fillId="6" borderId="0" xfId="1" applyFill="1" applyAlignment="1" applyProtection="1">
      <alignment horizontal="left" wrapText="1" indent="6"/>
    </xf>
    <xf numFmtId="0" fontId="10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2</xdr:col>
      <xdr:colOff>0</xdr:colOff>
      <xdr:row>36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107</xdr:row>
      <xdr:rowOff>9525</xdr:rowOff>
    </xdr:from>
    <xdr:to>
      <xdr:col>2</xdr:col>
      <xdr:colOff>0</xdr:colOff>
      <xdr:row>118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121</xdr:row>
      <xdr:rowOff>9525</xdr:rowOff>
    </xdr:from>
    <xdr:to>
      <xdr:col>2</xdr:col>
      <xdr:colOff>0</xdr:colOff>
      <xdr:row>132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200</xdr:row>
      <xdr:rowOff>9525</xdr:rowOff>
    </xdr:from>
    <xdr:to>
      <xdr:col>2</xdr:col>
      <xdr:colOff>0</xdr:colOff>
      <xdr:row>211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255</xdr:row>
      <xdr:rowOff>9525</xdr:rowOff>
    </xdr:from>
    <xdr:to>
      <xdr:col>2</xdr:col>
      <xdr:colOff>0</xdr:colOff>
      <xdr:row>266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269</xdr:row>
      <xdr:rowOff>9525</xdr:rowOff>
    </xdr:from>
    <xdr:to>
      <xdr:col>2</xdr:col>
      <xdr:colOff>0</xdr:colOff>
      <xdr:row>280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311</xdr:row>
      <xdr:rowOff>9525</xdr:rowOff>
    </xdr:from>
    <xdr:to>
      <xdr:col>2</xdr:col>
      <xdr:colOff>0</xdr:colOff>
      <xdr:row>322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413</xdr:row>
      <xdr:rowOff>9525</xdr:rowOff>
    </xdr:from>
    <xdr:to>
      <xdr:col>2</xdr:col>
      <xdr:colOff>0</xdr:colOff>
      <xdr:row>424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429</xdr:row>
      <xdr:rowOff>9525</xdr:rowOff>
    </xdr:from>
    <xdr:to>
      <xdr:col>2</xdr:col>
      <xdr:colOff>0</xdr:colOff>
      <xdr:row>440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455</xdr:row>
      <xdr:rowOff>9525</xdr:rowOff>
    </xdr:from>
    <xdr:to>
      <xdr:col>2</xdr:col>
      <xdr:colOff>0</xdr:colOff>
      <xdr:row>466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469</xdr:row>
      <xdr:rowOff>9525</xdr:rowOff>
    </xdr:from>
    <xdr:to>
      <xdr:col>2</xdr:col>
      <xdr:colOff>0</xdr:colOff>
      <xdr:row>480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596</xdr:row>
      <xdr:rowOff>9525</xdr:rowOff>
    </xdr:from>
    <xdr:to>
      <xdr:col>2</xdr:col>
      <xdr:colOff>0</xdr:colOff>
      <xdr:row>607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610</xdr:row>
      <xdr:rowOff>9525</xdr:rowOff>
    </xdr:from>
    <xdr:to>
      <xdr:col>2</xdr:col>
      <xdr:colOff>0</xdr:colOff>
      <xdr:row>621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624</xdr:row>
      <xdr:rowOff>9525</xdr:rowOff>
    </xdr:from>
    <xdr:to>
      <xdr:col>2</xdr:col>
      <xdr:colOff>0</xdr:colOff>
      <xdr:row>635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638</xdr:row>
      <xdr:rowOff>9525</xdr:rowOff>
    </xdr:from>
    <xdr:to>
      <xdr:col>2</xdr:col>
      <xdr:colOff>0</xdr:colOff>
      <xdr:row>649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652</xdr:row>
      <xdr:rowOff>9525</xdr:rowOff>
    </xdr:from>
    <xdr:to>
      <xdr:col>2</xdr:col>
      <xdr:colOff>0</xdr:colOff>
      <xdr:row>663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669</xdr:row>
      <xdr:rowOff>9525</xdr:rowOff>
    </xdr:from>
    <xdr:to>
      <xdr:col>2</xdr:col>
      <xdr:colOff>0</xdr:colOff>
      <xdr:row>680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683</xdr:row>
      <xdr:rowOff>9525</xdr:rowOff>
    </xdr:from>
    <xdr:to>
      <xdr:col>2</xdr:col>
      <xdr:colOff>0</xdr:colOff>
      <xdr:row>694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697</xdr:row>
      <xdr:rowOff>9525</xdr:rowOff>
    </xdr:from>
    <xdr:to>
      <xdr:col>2</xdr:col>
      <xdr:colOff>0</xdr:colOff>
      <xdr:row>708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734</xdr:row>
      <xdr:rowOff>9525</xdr:rowOff>
    </xdr:from>
    <xdr:to>
      <xdr:col>2</xdr:col>
      <xdr:colOff>0</xdr:colOff>
      <xdr:row>745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766</xdr:row>
      <xdr:rowOff>9525</xdr:rowOff>
    </xdr:from>
    <xdr:to>
      <xdr:col>2</xdr:col>
      <xdr:colOff>0</xdr:colOff>
      <xdr:row>777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780</xdr:row>
      <xdr:rowOff>9525</xdr:rowOff>
    </xdr:from>
    <xdr:to>
      <xdr:col>2</xdr:col>
      <xdr:colOff>0</xdr:colOff>
      <xdr:row>791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794</xdr:row>
      <xdr:rowOff>9525</xdr:rowOff>
    </xdr:from>
    <xdr:to>
      <xdr:col>2</xdr:col>
      <xdr:colOff>0</xdr:colOff>
      <xdr:row>805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808</xdr:row>
      <xdr:rowOff>9525</xdr:rowOff>
    </xdr:from>
    <xdr:to>
      <xdr:col>2</xdr:col>
      <xdr:colOff>0</xdr:colOff>
      <xdr:row>819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826</xdr:row>
      <xdr:rowOff>9525</xdr:rowOff>
    </xdr:from>
    <xdr:to>
      <xdr:col>2</xdr:col>
      <xdr:colOff>0</xdr:colOff>
      <xdr:row>837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842</xdr:row>
      <xdr:rowOff>9525</xdr:rowOff>
    </xdr:from>
    <xdr:to>
      <xdr:col>2</xdr:col>
      <xdr:colOff>0</xdr:colOff>
      <xdr:row>853</xdr:row>
      <xdr:rowOff>19050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857</xdr:row>
      <xdr:rowOff>9525</xdr:rowOff>
    </xdr:from>
    <xdr:to>
      <xdr:col>2</xdr:col>
      <xdr:colOff>0</xdr:colOff>
      <xdr:row>868</xdr:row>
      <xdr:rowOff>19050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877</xdr:row>
      <xdr:rowOff>9525</xdr:rowOff>
    </xdr:from>
    <xdr:to>
      <xdr:col>2</xdr:col>
      <xdr:colOff>0</xdr:colOff>
      <xdr:row>888</xdr:row>
      <xdr:rowOff>19050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896</xdr:row>
      <xdr:rowOff>9525</xdr:rowOff>
    </xdr:from>
    <xdr:to>
      <xdr:col>2</xdr:col>
      <xdr:colOff>0</xdr:colOff>
      <xdr:row>907</xdr:row>
      <xdr:rowOff>19050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910</xdr:row>
      <xdr:rowOff>9525</xdr:rowOff>
    </xdr:from>
    <xdr:to>
      <xdr:col>2</xdr:col>
      <xdr:colOff>0</xdr:colOff>
      <xdr:row>921</xdr:row>
      <xdr:rowOff>19050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925</xdr:row>
      <xdr:rowOff>9525</xdr:rowOff>
    </xdr:from>
    <xdr:to>
      <xdr:col>2</xdr:col>
      <xdr:colOff>0</xdr:colOff>
      <xdr:row>936</xdr:row>
      <xdr:rowOff>19050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939</xdr:row>
      <xdr:rowOff>9525</xdr:rowOff>
    </xdr:from>
    <xdr:to>
      <xdr:col>2</xdr:col>
      <xdr:colOff>0</xdr:colOff>
      <xdr:row>950</xdr:row>
      <xdr:rowOff>19050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953</xdr:row>
      <xdr:rowOff>9525</xdr:rowOff>
    </xdr:from>
    <xdr:to>
      <xdr:col>2</xdr:col>
      <xdr:colOff>0</xdr:colOff>
      <xdr:row>964</xdr:row>
      <xdr:rowOff>19050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967</xdr:row>
      <xdr:rowOff>9525</xdr:rowOff>
    </xdr:from>
    <xdr:to>
      <xdr:col>2</xdr:col>
      <xdr:colOff>0</xdr:colOff>
      <xdr:row>978</xdr:row>
      <xdr:rowOff>19050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982</xdr:row>
      <xdr:rowOff>9525</xdr:rowOff>
    </xdr:from>
    <xdr:to>
      <xdr:col>2</xdr:col>
      <xdr:colOff>0</xdr:colOff>
      <xdr:row>993</xdr:row>
      <xdr:rowOff>19050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996</xdr:row>
      <xdr:rowOff>9525</xdr:rowOff>
    </xdr:from>
    <xdr:to>
      <xdr:col>2</xdr:col>
      <xdr:colOff>0</xdr:colOff>
      <xdr:row>1007</xdr:row>
      <xdr:rowOff>19050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1010</xdr:row>
      <xdr:rowOff>9525</xdr:rowOff>
    </xdr:from>
    <xdr:to>
      <xdr:col>2</xdr:col>
      <xdr:colOff>0</xdr:colOff>
      <xdr:row>1021</xdr:row>
      <xdr:rowOff>19050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1025</xdr:row>
      <xdr:rowOff>9525</xdr:rowOff>
    </xdr:from>
    <xdr:to>
      <xdr:col>2</xdr:col>
      <xdr:colOff>0</xdr:colOff>
      <xdr:row>1036</xdr:row>
      <xdr:rowOff>19050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1039</xdr:row>
      <xdr:rowOff>9525</xdr:rowOff>
    </xdr:from>
    <xdr:to>
      <xdr:col>2</xdr:col>
      <xdr:colOff>0</xdr:colOff>
      <xdr:row>1050</xdr:row>
      <xdr:rowOff>19050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1053</xdr:row>
      <xdr:rowOff>9525</xdr:rowOff>
    </xdr:from>
    <xdr:to>
      <xdr:col>2</xdr:col>
      <xdr:colOff>0</xdr:colOff>
      <xdr:row>1064</xdr:row>
      <xdr:rowOff>19050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1068</xdr:row>
      <xdr:rowOff>9525</xdr:rowOff>
    </xdr:from>
    <xdr:to>
      <xdr:col>2</xdr:col>
      <xdr:colOff>0</xdr:colOff>
      <xdr:row>1079</xdr:row>
      <xdr:rowOff>19050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1082</xdr:row>
      <xdr:rowOff>9525</xdr:rowOff>
    </xdr:from>
    <xdr:to>
      <xdr:col>2</xdr:col>
      <xdr:colOff>0</xdr:colOff>
      <xdr:row>1093</xdr:row>
      <xdr:rowOff>19050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1096</xdr:row>
      <xdr:rowOff>9525</xdr:rowOff>
    </xdr:from>
    <xdr:to>
      <xdr:col>2</xdr:col>
      <xdr:colOff>0</xdr:colOff>
      <xdr:row>1107</xdr:row>
      <xdr:rowOff>19050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1110</xdr:row>
      <xdr:rowOff>9525</xdr:rowOff>
    </xdr:from>
    <xdr:to>
      <xdr:col>2</xdr:col>
      <xdr:colOff>0</xdr:colOff>
      <xdr:row>1121</xdr:row>
      <xdr:rowOff>19050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1124</xdr:row>
      <xdr:rowOff>9525</xdr:rowOff>
    </xdr:from>
    <xdr:to>
      <xdr:col>2</xdr:col>
      <xdr:colOff>0</xdr:colOff>
      <xdr:row>1135</xdr:row>
      <xdr:rowOff>19050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1138</xdr:row>
      <xdr:rowOff>9525</xdr:rowOff>
    </xdr:from>
    <xdr:to>
      <xdr:col>2</xdr:col>
      <xdr:colOff>0</xdr:colOff>
      <xdr:row>1149</xdr:row>
      <xdr:rowOff>19050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1153</xdr:row>
      <xdr:rowOff>9525</xdr:rowOff>
    </xdr:from>
    <xdr:to>
      <xdr:col>2</xdr:col>
      <xdr:colOff>0</xdr:colOff>
      <xdr:row>1164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1171</xdr:row>
      <xdr:rowOff>9525</xdr:rowOff>
    </xdr:from>
    <xdr:to>
      <xdr:col>2</xdr:col>
      <xdr:colOff>0</xdr:colOff>
      <xdr:row>1182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1195</xdr:row>
      <xdr:rowOff>9525</xdr:rowOff>
    </xdr:from>
    <xdr:to>
      <xdr:col>2</xdr:col>
      <xdr:colOff>0</xdr:colOff>
      <xdr:row>1206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1209</xdr:row>
      <xdr:rowOff>9525</xdr:rowOff>
    </xdr:from>
    <xdr:to>
      <xdr:col>2</xdr:col>
      <xdr:colOff>0</xdr:colOff>
      <xdr:row>1220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1224</xdr:row>
      <xdr:rowOff>9525</xdr:rowOff>
    </xdr:from>
    <xdr:to>
      <xdr:col>2</xdr:col>
      <xdr:colOff>0</xdr:colOff>
      <xdr:row>1235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1254</xdr:row>
      <xdr:rowOff>9525</xdr:rowOff>
    </xdr:from>
    <xdr:to>
      <xdr:col>2</xdr:col>
      <xdr:colOff>0</xdr:colOff>
      <xdr:row>1265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1283</xdr:row>
      <xdr:rowOff>9525</xdr:rowOff>
    </xdr:from>
    <xdr:to>
      <xdr:col>2</xdr:col>
      <xdr:colOff>0</xdr:colOff>
      <xdr:row>1294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1297</xdr:row>
      <xdr:rowOff>9525</xdr:rowOff>
    </xdr:from>
    <xdr:to>
      <xdr:col>2</xdr:col>
      <xdr:colOff>0</xdr:colOff>
      <xdr:row>1308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1312</xdr:row>
      <xdr:rowOff>9525</xdr:rowOff>
    </xdr:from>
    <xdr:to>
      <xdr:col>2</xdr:col>
      <xdr:colOff>0</xdr:colOff>
      <xdr:row>1323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1343</xdr:row>
      <xdr:rowOff>9525</xdr:rowOff>
    </xdr:from>
    <xdr:to>
      <xdr:col>2</xdr:col>
      <xdr:colOff>0</xdr:colOff>
      <xdr:row>1354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1357</xdr:row>
      <xdr:rowOff>9525</xdr:rowOff>
    </xdr:from>
    <xdr:to>
      <xdr:col>2</xdr:col>
      <xdr:colOff>0</xdr:colOff>
      <xdr:row>1368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1371</xdr:row>
      <xdr:rowOff>9525</xdr:rowOff>
    </xdr:from>
    <xdr:to>
      <xdr:col>2</xdr:col>
      <xdr:colOff>0</xdr:colOff>
      <xdr:row>1382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1386</xdr:row>
      <xdr:rowOff>9525</xdr:rowOff>
    </xdr:from>
    <xdr:to>
      <xdr:col>2</xdr:col>
      <xdr:colOff>0</xdr:colOff>
      <xdr:row>1397</xdr:row>
      <xdr:rowOff>19050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1400</xdr:row>
      <xdr:rowOff>9525</xdr:rowOff>
    </xdr:from>
    <xdr:to>
      <xdr:col>2</xdr:col>
      <xdr:colOff>0</xdr:colOff>
      <xdr:row>1411</xdr:row>
      <xdr:rowOff>19050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1414</xdr:row>
      <xdr:rowOff>9525</xdr:rowOff>
    </xdr:from>
    <xdr:to>
      <xdr:col>2</xdr:col>
      <xdr:colOff>0</xdr:colOff>
      <xdr:row>1425</xdr:row>
      <xdr:rowOff>19050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1428</xdr:row>
      <xdr:rowOff>9525</xdr:rowOff>
    </xdr:from>
    <xdr:to>
      <xdr:col>2</xdr:col>
      <xdr:colOff>0</xdr:colOff>
      <xdr:row>1439</xdr:row>
      <xdr:rowOff>19050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1442</xdr:row>
      <xdr:rowOff>9525</xdr:rowOff>
    </xdr:from>
    <xdr:to>
      <xdr:col>2</xdr:col>
      <xdr:colOff>0</xdr:colOff>
      <xdr:row>1453</xdr:row>
      <xdr:rowOff>19050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1456</xdr:row>
      <xdr:rowOff>9525</xdr:rowOff>
    </xdr:from>
    <xdr:to>
      <xdr:col>2</xdr:col>
      <xdr:colOff>0</xdr:colOff>
      <xdr:row>1467</xdr:row>
      <xdr:rowOff>19050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1471</xdr:row>
      <xdr:rowOff>9525</xdr:rowOff>
    </xdr:from>
    <xdr:to>
      <xdr:col>2</xdr:col>
      <xdr:colOff>0</xdr:colOff>
      <xdr:row>1482</xdr:row>
      <xdr:rowOff>19050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1486</xdr:row>
      <xdr:rowOff>9525</xdr:rowOff>
    </xdr:from>
    <xdr:to>
      <xdr:col>2</xdr:col>
      <xdr:colOff>0</xdr:colOff>
      <xdr:row>1497</xdr:row>
      <xdr:rowOff>19050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1500</xdr:row>
      <xdr:rowOff>9525</xdr:rowOff>
    </xdr:from>
    <xdr:to>
      <xdr:col>2</xdr:col>
      <xdr:colOff>0</xdr:colOff>
      <xdr:row>1511</xdr:row>
      <xdr:rowOff>19050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1514</xdr:row>
      <xdr:rowOff>9525</xdr:rowOff>
    </xdr:from>
    <xdr:to>
      <xdr:col>2</xdr:col>
      <xdr:colOff>0</xdr:colOff>
      <xdr:row>1525</xdr:row>
      <xdr:rowOff>19050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1529</xdr:row>
      <xdr:rowOff>9525</xdr:rowOff>
    </xdr:from>
    <xdr:to>
      <xdr:col>2</xdr:col>
      <xdr:colOff>0</xdr:colOff>
      <xdr:row>1540</xdr:row>
      <xdr:rowOff>19050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1543</xdr:row>
      <xdr:rowOff>9525</xdr:rowOff>
    </xdr:from>
    <xdr:to>
      <xdr:col>2</xdr:col>
      <xdr:colOff>0</xdr:colOff>
      <xdr:row>1554</xdr:row>
      <xdr:rowOff>19050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1557</xdr:row>
      <xdr:rowOff>9525</xdr:rowOff>
    </xdr:from>
    <xdr:to>
      <xdr:col>2</xdr:col>
      <xdr:colOff>0</xdr:colOff>
      <xdr:row>1568</xdr:row>
      <xdr:rowOff>19050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1571</xdr:row>
      <xdr:rowOff>9525</xdr:rowOff>
    </xdr:from>
    <xdr:to>
      <xdr:col>2</xdr:col>
      <xdr:colOff>0</xdr:colOff>
      <xdr:row>1582</xdr:row>
      <xdr:rowOff>19050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1585</xdr:row>
      <xdr:rowOff>9525</xdr:rowOff>
    </xdr:from>
    <xdr:to>
      <xdr:col>2</xdr:col>
      <xdr:colOff>0</xdr:colOff>
      <xdr:row>1596</xdr:row>
      <xdr:rowOff>19050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1600</xdr:row>
      <xdr:rowOff>9525</xdr:rowOff>
    </xdr:from>
    <xdr:to>
      <xdr:col>2</xdr:col>
      <xdr:colOff>0</xdr:colOff>
      <xdr:row>1611</xdr:row>
      <xdr:rowOff>19050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1614</xdr:row>
      <xdr:rowOff>9525</xdr:rowOff>
    </xdr:from>
    <xdr:to>
      <xdr:col>2</xdr:col>
      <xdr:colOff>0</xdr:colOff>
      <xdr:row>1625</xdr:row>
      <xdr:rowOff>19050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1629</xdr:row>
      <xdr:rowOff>9525</xdr:rowOff>
    </xdr:from>
    <xdr:to>
      <xdr:col>2</xdr:col>
      <xdr:colOff>0</xdr:colOff>
      <xdr:row>1640</xdr:row>
      <xdr:rowOff>19050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1643</xdr:row>
      <xdr:rowOff>9525</xdr:rowOff>
    </xdr:from>
    <xdr:to>
      <xdr:col>2</xdr:col>
      <xdr:colOff>0</xdr:colOff>
      <xdr:row>1654</xdr:row>
      <xdr:rowOff>19050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1658</xdr:row>
      <xdr:rowOff>9525</xdr:rowOff>
    </xdr:from>
    <xdr:to>
      <xdr:col>2</xdr:col>
      <xdr:colOff>0</xdr:colOff>
      <xdr:row>1669</xdr:row>
      <xdr:rowOff>19050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1672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7" t="s">
        <v>1</v>
      </c>
      <c r="G4" s="27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8" t="s">
        <v>9</v>
      </c>
      <c r="C7" s="28"/>
      <c r="D7" s="28"/>
      <c r="E7" s="28"/>
      <c r="F7" s="5"/>
      <c r="G7" s="5"/>
    </row>
    <row r="8" spans="2:7" ht="11.1" customHeight="1" outlineLevel="1">
      <c r="B8" s="29" t="s">
        <v>10</v>
      </c>
      <c r="C8" s="29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30" t="s">
        <v>12</v>
      </c>
      <c r="C10" s="30"/>
      <c r="D10" s="8"/>
      <c r="E10" s="35" t="str">
        <f>HYPERLINK("http://www.galantholding.ru/catalog/289/156515/","www.galantholding.ru")</f>
        <v>www.galantholding.ru</v>
      </c>
      <c r="F10" s="31"/>
      <c r="G10" s="31"/>
    </row>
    <row r="11" spans="2:7" ht="11.1" customHeight="1" outlineLevel="3">
      <c r="B11" s="32" t="s">
        <v>13</v>
      </c>
      <c r="C11" s="32"/>
      <c r="D11" s="32"/>
      <c r="E11" s="32"/>
      <c r="F11" s="9"/>
      <c r="G11" s="9"/>
    </row>
    <row r="12" spans="2:7" ht="12.95" customHeight="1" outlineLevel="3">
      <c r="C12" s="10" t="s">
        <v>14</v>
      </c>
      <c r="D12" s="11">
        <v>4606076512087</v>
      </c>
      <c r="E12" s="12">
        <v>823.2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4606076512100</v>
      </c>
      <c r="E13" s="12">
        <v>823.2</v>
      </c>
      <c r="F13" s="13"/>
      <c r="G13" s="14">
        <f>F13*E13</f>
        <v>0</v>
      </c>
    </row>
    <row r="14" spans="2:7" ht="12.95" customHeight="1" outlineLevel="3">
      <c r="C14" s="10" t="s">
        <v>16</v>
      </c>
      <c r="D14" s="11">
        <v>4606076512209</v>
      </c>
      <c r="E14" s="12">
        <v>823.2</v>
      </c>
      <c r="F14" s="13"/>
      <c r="G14" s="14">
        <f>F14*E14</f>
        <v>0</v>
      </c>
    </row>
    <row r="15" spans="2:7" ht="12.95" customHeight="1" outlineLevel="3">
      <c r="C15" s="10" t="s">
        <v>17</v>
      </c>
      <c r="D15" s="11">
        <v>4606076512223</v>
      </c>
      <c r="E15" s="12">
        <v>823.2</v>
      </c>
      <c r="F15" s="13"/>
      <c r="G15" s="14">
        <f>F15*E15</f>
        <v>0</v>
      </c>
    </row>
    <row r="16" spans="2:7" ht="12.95" customHeight="1" outlineLevel="3">
      <c r="C16" s="10"/>
      <c r="D16" s="10"/>
      <c r="E16" s="15"/>
      <c r="F16" s="13"/>
      <c r="G16" s="14"/>
    </row>
    <row r="17" spans="2:7" ht="12.95" customHeight="1" outlineLevel="3">
      <c r="C17" s="10"/>
      <c r="D17" s="10"/>
      <c r="E17" s="15"/>
      <c r="F17" s="13"/>
      <c r="G17" s="14"/>
    </row>
    <row r="18" spans="2:7" ht="12.95" customHeight="1" outlineLevel="3">
      <c r="C18" s="10"/>
      <c r="D18" s="10"/>
      <c r="E18" s="15"/>
      <c r="F18" s="13"/>
      <c r="G18" s="14"/>
    </row>
    <row r="19" spans="2:7" ht="12.95" customHeight="1" outlineLevel="3">
      <c r="C19" s="10"/>
      <c r="D19" s="10"/>
      <c r="E19" s="15"/>
      <c r="F19" s="13"/>
      <c r="G19" s="14"/>
    </row>
    <row r="20" spans="2:7" ht="12.95" customHeight="1" outlineLevel="3">
      <c r="C20" s="10"/>
      <c r="D20" s="10"/>
      <c r="E20" s="15"/>
      <c r="F20" s="13"/>
      <c r="G20" s="14"/>
    </row>
    <row r="21" spans="2:7" ht="12.95" customHeight="1" outlineLevel="3">
      <c r="C21" s="10"/>
      <c r="D21" s="10"/>
      <c r="E21" s="15"/>
      <c r="F21" s="13"/>
      <c r="G21" s="14"/>
    </row>
    <row r="22" spans="2:7" ht="12.95" customHeight="1" outlineLevel="3">
      <c r="C22" s="10"/>
      <c r="D22" s="10"/>
      <c r="E22" s="15"/>
      <c r="F22" s="13"/>
      <c r="G22" s="14"/>
    </row>
    <row r="23" spans="2:7" ht="12.95" customHeight="1" outlineLevel="3">
      <c r="B23" s="16"/>
      <c r="C23" s="10"/>
      <c r="D23" s="10"/>
      <c r="E23" s="15"/>
      <c r="F23" s="13"/>
      <c r="G23" s="14"/>
    </row>
    <row r="24" spans="2:7" ht="11.1" customHeight="1" outlineLevel="3">
      <c r="B24" s="30" t="s">
        <v>18</v>
      </c>
      <c r="C24" s="30"/>
      <c r="D24" s="8"/>
      <c r="E24" s="35" t="str">
        <f>HYPERLINK("http://www.galantholding.ru/catalog/289/139976/","www.galantholding.ru")</f>
        <v>www.galantholding.ru</v>
      </c>
      <c r="F24" s="31"/>
      <c r="G24" s="31"/>
    </row>
    <row r="25" spans="2:7" ht="11.1" customHeight="1" outlineLevel="3">
      <c r="B25" s="32" t="s">
        <v>13</v>
      </c>
      <c r="C25" s="32"/>
      <c r="D25" s="32"/>
      <c r="E25" s="32"/>
      <c r="F25" s="9"/>
      <c r="G25" s="9"/>
    </row>
    <row r="26" spans="2:7" ht="12.95" customHeight="1" outlineLevel="3">
      <c r="C26" s="10" t="s">
        <v>19</v>
      </c>
      <c r="D26" s="11">
        <v>4606076461293</v>
      </c>
      <c r="E26" s="12">
        <v>890.4</v>
      </c>
      <c r="F26" s="13"/>
      <c r="G26" s="14">
        <f>F26*E26</f>
        <v>0</v>
      </c>
    </row>
    <row r="27" spans="2:7" ht="12.95" customHeight="1" outlineLevel="3">
      <c r="C27" s="10" t="s">
        <v>20</v>
      </c>
      <c r="D27" s="11">
        <v>4606076461309</v>
      </c>
      <c r="E27" s="12">
        <v>890.4</v>
      </c>
      <c r="F27" s="13"/>
      <c r="G27" s="14">
        <f>F27*E27</f>
        <v>0</v>
      </c>
    </row>
    <row r="28" spans="2:7" ht="12.95" customHeight="1" outlineLevel="3">
      <c r="C28" s="10" t="s">
        <v>21</v>
      </c>
      <c r="D28" s="11">
        <v>4606076461323</v>
      </c>
      <c r="E28" s="12">
        <v>890.4</v>
      </c>
      <c r="F28" s="13"/>
      <c r="G28" s="14">
        <f>F28*E28</f>
        <v>0</v>
      </c>
    </row>
    <row r="29" spans="2:7" ht="12.95" customHeight="1" outlineLevel="3">
      <c r="C29" s="10" t="s">
        <v>22</v>
      </c>
      <c r="D29" s="11">
        <v>4606076461330</v>
      </c>
      <c r="E29" s="12">
        <v>890.4</v>
      </c>
      <c r="F29" s="13"/>
      <c r="G29" s="14">
        <f>F29*E29</f>
        <v>0</v>
      </c>
    </row>
    <row r="30" spans="2:7" ht="12.95" customHeight="1" outlineLevel="3">
      <c r="C30" s="10" t="s">
        <v>23</v>
      </c>
      <c r="D30" s="11">
        <v>4606076461354</v>
      </c>
      <c r="E30" s="12">
        <v>890.4</v>
      </c>
      <c r="F30" s="13"/>
      <c r="G30" s="14">
        <f>F30*E30</f>
        <v>0</v>
      </c>
    </row>
    <row r="31" spans="2:7" ht="12.95" customHeight="1" outlineLevel="3">
      <c r="C31" s="10" t="s">
        <v>14</v>
      </c>
      <c r="D31" s="11">
        <v>4606076461361</v>
      </c>
      <c r="E31" s="12">
        <v>890.4</v>
      </c>
      <c r="F31" s="13"/>
      <c r="G31" s="14">
        <f>F31*E31</f>
        <v>0</v>
      </c>
    </row>
    <row r="32" spans="2:7" ht="12.95" customHeight="1" outlineLevel="3">
      <c r="C32" s="10" t="s">
        <v>24</v>
      </c>
      <c r="D32" s="11">
        <v>4606076461378</v>
      </c>
      <c r="E32" s="12">
        <v>890.4</v>
      </c>
      <c r="F32" s="13"/>
      <c r="G32" s="14">
        <f>F32*E32</f>
        <v>0</v>
      </c>
    </row>
    <row r="33" spans="2:7" ht="12.95" customHeight="1" outlineLevel="3">
      <c r="C33" s="10" t="s">
        <v>25</v>
      </c>
      <c r="D33" s="11">
        <v>4606076461392</v>
      </c>
      <c r="E33" s="12">
        <v>890.4</v>
      </c>
      <c r="F33" s="13"/>
      <c r="G33" s="14">
        <f>F33*E33</f>
        <v>0</v>
      </c>
    </row>
    <row r="34" spans="2:7" ht="12.95" customHeight="1" outlineLevel="3">
      <c r="C34" s="10" t="s">
        <v>26</v>
      </c>
      <c r="D34" s="11">
        <v>4606076461415</v>
      </c>
      <c r="E34" s="12">
        <v>890.4</v>
      </c>
      <c r="F34" s="13"/>
      <c r="G34" s="14">
        <f>F34*E34</f>
        <v>0</v>
      </c>
    </row>
    <row r="35" spans="2:7" ht="12.95" customHeight="1" outlineLevel="3">
      <c r="C35" s="10" t="s">
        <v>27</v>
      </c>
      <c r="D35" s="11">
        <v>4606076461439</v>
      </c>
      <c r="E35" s="12">
        <v>890.4</v>
      </c>
      <c r="F35" s="13"/>
      <c r="G35" s="14">
        <f>F35*E35</f>
        <v>0</v>
      </c>
    </row>
    <row r="36" spans="2:7" ht="12.95" customHeight="1" outlineLevel="3">
      <c r="C36" s="10" t="s">
        <v>28</v>
      </c>
      <c r="D36" s="11">
        <v>4606076461446</v>
      </c>
      <c r="E36" s="12">
        <v>890.4</v>
      </c>
      <c r="F36" s="13"/>
      <c r="G36" s="14">
        <f>F36*E36</f>
        <v>0</v>
      </c>
    </row>
    <row r="37" spans="2:7" ht="12.95" customHeight="1" outlineLevel="3">
      <c r="B37" s="37" t="str">
        <f>HYPERLINK("http://galantphoto.ru/pictures_for_form/Tribuna/Classic/TR-BP982.jpg","увеличить")</f>
        <v>увеличить</v>
      </c>
      <c r="C37" s="10" t="s">
        <v>29</v>
      </c>
      <c r="D37" s="11">
        <v>4606076461453</v>
      </c>
      <c r="E37" s="12">
        <v>890.4</v>
      </c>
      <c r="F37" s="13"/>
      <c r="G37" s="14">
        <f>F37*E37</f>
        <v>0</v>
      </c>
    </row>
    <row r="38" spans="2:7" ht="12.95" customHeight="1" outlineLevel="3">
      <c r="C38" s="10" t="s">
        <v>30</v>
      </c>
      <c r="D38" s="11">
        <v>4606076461460</v>
      </c>
      <c r="E38" s="12">
        <v>890.4</v>
      </c>
      <c r="F38" s="13"/>
      <c r="G38" s="14">
        <f>F38*E38</f>
        <v>0</v>
      </c>
    </row>
    <row r="39" spans="2:7" ht="12.95" customHeight="1" outlineLevel="3">
      <c r="C39" s="10" t="s">
        <v>31</v>
      </c>
      <c r="D39" s="11">
        <v>4606076461477</v>
      </c>
      <c r="E39" s="12">
        <v>890.4</v>
      </c>
      <c r="F39" s="13"/>
      <c r="G39" s="14">
        <f>F39*E39</f>
        <v>0</v>
      </c>
    </row>
    <row r="40" spans="2:7" ht="12.95" customHeight="1" outlineLevel="3">
      <c r="C40" s="10" t="s">
        <v>32</v>
      </c>
      <c r="D40" s="11">
        <v>4606076461514</v>
      </c>
      <c r="E40" s="12">
        <v>890.4</v>
      </c>
      <c r="F40" s="13"/>
      <c r="G40" s="14">
        <f>F40*E40</f>
        <v>0</v>
      </c>
    </row>
    <row r="41" spans="2:7" ht="12.95" customHeight="1" outlineLevel="3">
      <c r="C41" s="10" t="s">
        <v>33</v>
      </c>
      <c r="D41" s="11">
        <v>4606076461521</v>
      </c>
      <c r="E41" s="12">
        <v>890.4</v>
      </c>
      <c r="F41" s="13"/>
      <c r="G41" s="14">
        <f>F41*E41</f>
        <v>0</v>
      </c>
    </row>
    <row r="42" spans="2:7" ht="12.95" customHeight="1" outlineLevel="3">
      <c r="C42" s="10" t="s">
        <v>16</v>
      </c>
      <c r="D42" s="11">
        <v>4606076461538</v>
      </c>
      <c r="E42" s="12">
        <v>890.4</v>
      </c>
      <c r="F42" s="13"/>
      <c r="G42" s="14">
        <f>F42*E42</f>
        <v>0</v>
      </c>
    </row>
    <row r="43" spans="2:7" ht="12.95" customHeight="1" outlineLevel="3">
      <c r="C43" s="10" t="s">
        <v>34</v>
      </c>
      <c r="D43" s="11">
        <v>4606076461545</v>
      </c>
      <c r="E43" s="12">
        <v>890.4</v>
      </c>
      <c r="F43" s="13"/>
      <c r="G43" s="14">
        <f>F43*E43</f>
        <v>0</v>
      </c>
    </row>
    <row r="44" spans="2:7" ht="12.95" customHeight="1" outlineLevel="3">
      <c r="C44" s="10" t="s">
        <v>35</v>
      </c>
      <c r="D44" s="11">
        <v>4606076461569</v>
      </c>
      <c r="E44" s="12">
        <v>890.4</v>
      </c>
      <c r="F44" s="13"/>
      <c r="G44" s="14">
        <f>F44*E44</f>
        <v>0</v>
      </c>
    </row>
    <row r="45" spans="2:7" ht="12.95" customHeight="1" outlineLevel="3">
      <c r="C45" s="10" t="s">
        <v>36</v>
      </c>
      <c r="D45" s="11">
        <v>4606076461576</v>
      </c>
      <c r="E45" s="12">
        <v>890.4</v>
      </c>
      <c r="F45" s="13"/>
      <c r="G45" s="14">
        <f>F45*E45</f>
        <v>0</v>
      </c>
    </row>
    <row r="46" spans="2:7" ht="12.95" customHeight="1" outlineLevel="3">
      <c r="C46" s="10" t="s">
        <v>37</v>
      </c>
      <c r="D46" s="11">
        <v>4606076461583</v>
      </c>
      <c r="E46" s="12">
        <v>890.4</v>
      </c>
      <c r="F46" s="13"/>
      <c r="G46" s="14">
        <f>F46*E46</f>
        <v>0</v>
      </c>
    </row>
    <row r="47" spans="2:7" ht="12.95" customHeight="1" outlineLevel="3">
      <c r="C47" s="10" t="s">
        <v>38</v>
      </c>
      <c r="D47" s="11">
        <v>4606076461590</v>
      </c>
      <c r="E47" s="12">
        <v>890.4</v>
      </c>
      <c r="F47" s="13"/>
      <c r="G47" s="14">
        <f>F47*E47</f>
        <v>0</v>
      </c>
    </row>
    <row r="48" spans="2:7" ht="12.95" customHeight="1" outlineLevel="3">
      <c r="C48" s="10" t="s">
        <v>39</v>
      </c>
      <c r="D48" s="11">
        <v>4606076461606</v>
      </c>
      <c r="E48" s="12">
        <v>890.4</v>
      </c>
      <c r="F48" s="13"/>
      <c r="G48" s="14">
        <f>F48*E48</f>
        <v>0</v>
      </c>
    </row>
    <row r="49" spans="3:7" ht="12.95" customHeight="1" outlineLevel="3">
      <c r="C49" s="10" t="s">
        <v>40</v>
      </c>
      <c r="D49" s="11">
        <v>4606076413773</v>
      </c>
      <c r="E49" s="12">
        <v>890.4</v>
      </c>
      <c r="F49" s="13"/>
      <c r="G49" s="14">
        <f>F49*E49</f>
        <v>0</v>
      </c>
    </row>
    <row r="50" spans="3:7" ht="12.95" customHeight="1" outlineLevel="3">
      <c r="C50" s="10" t="s">
        <v>41</v>
      </c>
      <c r="D50" s="11">
        <v>4606076413780</v>
      </c>
      <c r="E50" s="12">
        <v>890.4</v>
      </c>
      <c r="F50" s="13"/>
      <c r="G50" s="14">
        <f>F50*E50</f>
        <v>0</v>
      </c>
    </row>
    <row r="51" spans="3:7" ht="12.95" customHeight="1" outlineLevel="3">
      <c r="C51" s="10" t="s">
        <v>42</v>
      </c>
      <c r="D51" s="11">
        <v>4606076413797</v>
      </c>
      <c r="E51" s="12">
        <v>890.4</v>
      </c>
      <c r="F51" s="13"/>
      <c r="G51" s="14">
        <f>F51*E51</f>
        <v>0</v>
      </c>
    </row>
    <row r="52" spans="3:7" ht="12.95" customHeight="1" outlineLevel="3">
      <c r="C52" s="10" t="s">
        <v>43</v>
      </c>
      <c r="D52" s="11">
        <v>4606076413803</v>
      </c>
      <c r="E52" s="12">
        <v>890.4</v>
      </c>
      <c r="F52" s="13"/>
      <c r="G52" s="14">
        <f>F52*E52</f>
        <v>0</v>
      </c>
    </row>
    <row r="53" spans="3:7" ht="12.95" customHeight="1" outlineLevel="3">
      <c r="C53" s="10" t="s">
        <v>44</v>
      </c>
      <c r="D53" s="11">
        <v>4606076413810</v>
      </c>
      <c r="E53" s="12">
        <v>890.4</v>
      </c>
      <c r="F53" s="13"/>
      <c r="G53" s="14">
        <f>F53*E53</f>
        <v>0</v>
      </c>
    </row>
    <row r="54" spans="3:7" ht="12.95" customHeight="1" outlineLevel="3">
      <c r="C54" s="10" t="s">
        <v>45</v>
      </c>
      <c r="D54" s="11">
        <v>4606076413827</v>
      </c>
      <c r="E54" s="12">
        <v>890.4</v>
      </c>
      <c r="F54" s="13"/>
      <c r="G54" s="14">
        <f>F54*E54</f>
        <v>0</v>
      </c>
    </row>
    <row r="55" spans="3:7" ht="12.95" customHeight="1" outlineLevel="3">
      <c r="C55" s="10" t="s">
        <v>46</v>
      </c>
      <c r="D55" s="11">
        <v>4606076413834</v>
      </c>
      <c r="E55" s="12">
        <v>890.4</v>
      </c>
      <c r="F55" s="13"/>
      <c r="G55" s="14">
        <f>F55*E55</f>
        <v>0</v>
      </c>
    </row>
    <row r="56" spans="3:7" ht="12.95" customHeight="1" outlineLevel="3">
      <c r="C56" s="10" t="s">
        <v>47</v>
      </c>
      <c r="D56" s="11">
        <v>4606076413841</v>
      </c>
      <c r="E56" s="12">
        <v>890.4</v>
      </c>
      <c r="F56" s="13"/>
      <c r="G56" s="14">
        <f>F56*E56</f>
        <v>0</v>
      </c>
    </row>
    <row r="57" spans="3:7" ht="12.95" customHeight="1" outlineLevel="3">
      <c r="C57" s="10" t="s">
        <v>48</v>
      </c>
      <c r="D57" s="11">
        <v>4606076413858</v>
      </c>
      <c r="E57" s="12">
        <v>890.4</v>
      </c>
      <c r="F57" s="13"/>
      <c r="G57" s="14">
        <f>F57*E57</f>
        <v>0</v>
      </c>
    </row>
    <row r="58" spans="3:7" ht="12.95" customHeight="1" outlineLevel="3">
      <c r="C58" s="10" t="s">
        <v>49</v>
      </c>
      <c r="D58" s="11">
        <v>4606076413865</v>
      </c>
      <c r="E58" s="12">
        <v>890.4</v>
      </c>
      <c r="F58" s="13"/>
      <c r="G58" s="14">
        <f>F58*E58</f>
        <v>0</v>
      </c>
    </row>
    <row r="59" spans="3:7" ht="12.95" customHeight="1" outlineLevel="3">
      <c r="C59" s="10" t="s">
        <v>50</v>
      </c>
      <c r="D59" s="11">
        <v>4606076413872</v>
      </c>
      <c r="E59" s="12">
        <v>890.4</v>
      </c>
      <c r="F59" s="13"/>
      <c r="G59" s="14">
        <f>F59*E59</f>
        <v>0</v>
      </c>
    </row>
    <row r="60" spans="3:7" ht="12.95" customHeight="1" outlineLevel="3">
      <c r="C60" s="10" t="s">
        <v>51</v>
      </c>
      <c r="D60" s="11">
        <v>4606076413889</v>
      </c>
      <c r="E60" s="12">
        <v>890.4</v>
      </c>
      <c r="F60" s="13"/>
      <c r="G60" s="14">
        <f>F60*E60</f>
        <v>0</v>
      </c>
    </row>
    <row r="61" spans="3:7" ht="12.95" customHeight="1" outlineLevel="3">
      <c r="C61" s="10" t="s">
        <v>52</v>
      </c>
      <c r="D61" s="11">
        <v>4606076413919</v>
      </c>
      <c r="E61" s="12">
        <v>890.4</v>
      </c>
      <c r="F61" s="13"/>
      <c r="G61" s="14">
        <f>F61*E61</f>
        <v>0</v>
      </c>
    </row>
    <row r="62" spans="3:7" ht="12.95" customHeight="1" outlineLevel="3">
      <c r="C62" s="10" t="s">
        <v>53</v>
      </c>
      <c r="D62" s="11">
        <v>4606076413926</v>
      </c>
      <c r="E62" s="12">
        <v>890.4</v>
      </c>
      <c r="F62" s="13"/>
      <c r="G62" s="14">
        <f>F62*E62</f>
        <v>0</v>
      </c>
    </row>
    <row r="63" spans="3:7" ht="12.95" customHeight="1" outlineLevel="3">
      <c r="C63" s="10" t="s">
        <v>54</v>
      </c>
      <c r="D63" s="11">
        <v>4606076413933</v>
      </c>
      <c r="E63" s="12">
        <v>890.4</v>
      </c>
      <c r="F63" s="13"/>
      <c r="G63" s="14">
        <f>F63*E63</f>
        <v>0</v>
      </c>
    </row>
    <row r="64" spans="3:7" ht="12.95" customHeight="1" outlineLevel="3">
      <c r="C64" s="10" t="s">
        <v>55</v>
      </c>
      <c r="D64" s="11">
        <v>4606076413957</v>
      </c>
      <c r="E64" s="12">
        <v>890.4</v>
      </c>
      <c r="F64" s="13"/>
      <c r="G64" s="14">
        <f>F64*E64</f>
        <v>0</v>
      </c>
    </row>
    <row r="65" spans="3:7" ht="12.95" customHeight="1" outlineLevel="3">
      <c r="C65" s="10" t="s">
        <v>56</v>
      </c>
      <c r="D65" s="11">
        <v>4606076413964</v>
      </c>
      <c r="E65" s="12">
        <v>890.4</v>
      </c>
      <c r="F65" s="13"/>
      <c r="G65" s="14">
        <f>F65*E65</f>
        <v>0</v>
      </c>
    </row>
    <row r="66" spans="3:7" ht="12.95" customHeight="1" outlineLevel="3">
      <c r="C66" s="10" t="s">
        <v>57</v>
      </c>
      <c r="D66" s="11">
        <v>4606076413971</v>
      </c>
      <c r="E66" s="12">
        <v>890.4</v>
      </c>
      <c r="F66" s="13"/>
      <c r="G66" s="14">
        <f>F66*E66</f>
        <v>0</v>
      </c>
    </row>
    <row r="67" spans="3:7" ht="12.95" customHeight="1" outlineLevel="3">
      <c r="C67" s="10" t="s">
        <v>58</v>
      </c>
      <c r="D67" s="11">
        <v>4606076413988</v>
      </c>
      <c r="E67" s="12">
        <v>890.4</v>
      </c>
      <c r="F67" s="13"/>
      <c r="G67" s="14">
        <f>F67*E67</f>
        <v>0</v>
      </c>
    </row>
    <row r="68" spans="3:7" ht="12.95" customHeight="1" outlineLevel="3">
      <c r="C68" s="10" t="s">
        <v>59</v>
      </c>
      <c r="D68" s="11">
        <v>4606076414008</v>
      </c>
      <c r="E68" s="12">
        <v>890.4</v>
      </c>
      <c r="F68" s="13"/>
      <c r="G68" s="14">
        <f>F68*E68</f>
        <v>0</v>
      </c>
    </row>
    <row r="69" spans="3:7" ht="12.95" customHeight="1" outlineLevel="3">
      <c r="C69" s="10" t="s">
        <v>60</v>
      </c>
      <c r="D69" s="11">
        <v>4606076414015</v>
      </c>
      <c r="E69" s="12">
        <v>890.4</v>
      </c>
      <c r="F69" s="13"/>
      <c r="G69" s="14">
        <f>F69*E69</f>
        <v>0</v>
      </c>
    </row>
    <row r="70" spans="3:7" ht="12.95" customHeight="1" outlineLevel="3">
      <c r="C70" s="10" t="s">
        <v>61</v>
      </c>
      <c r="D70" s="11">
        <v>4606076414022</v>
      </c>
      <c r="E70" s="12">
        <v>890.4</v>
      </c>
      <c r="F70" s="13"/>
      <c r="G70" s="14">
        <f>F70*E70</f>
        <v>0</v>
      </c>
    </row>
    <row r="71" spans="3:7" ht="12.95" customHeight="1" outlineLevel="3">
      <c r="C71" s="10" t="s">
        <v>62</v>
      </c>
      <c r="D71" s="11">
        <v>4606076414039</v>
      </c>
      <c r="E71" s="12">
        <v>890.4</v>
      </c>
      <c r="F71" s="13"/>
      <c r="G71" s="14">
        <f>F71*E71</f>
        <v>0</v>
      </c>
    </row>
    <row r="72" spans="3:7" ht="12.95" customHeight="1" outlineLevel="3">
      <c r="C72" s="10" t="s">
        <v>63</v>
      </c>
      <c r="D72" s="11">
        <v>4606076414046</v>
      </c>
      <c r="E72" s="12">
        <v>890.4</v>
      </c>
      <c r="F72" s="13"/>
      <c r="G72" s="14">
        <f>F72*E72</f>
        <v>0</v>
      </c>
    </row>
    <row r="73" spans="3:7" ht="12.95" customHeight="1" outlineLevel="3">
      <c r="C73" s="10" t="s">
        <v>64</v>
      </c>
      <c r="D73" s="11">
        <v>4606076414053</v>
      </c>
      <c r="E73" s="12">
        <v>890.4</v>
      </c>
      <c r="F73" s="13"/>
      <c r="G73" s="14">
        <f>F73*E73</f>
        <v>0</v>
      </c>
    </row>
    <row r="74" spans="3:7" ht="12.95" customHeight="1" outlineLevel="3">
      <c r="C74" s="10" t="s">
        <v>65</v>
      </c>
      <c r="D74" s="11">
        <v>4606076414060</v>
      </c>
      <c r="E74" s="12">
        <v>890.4</v>
      </c>
      <c r="F74" s="13"/>
      <c r="G74" s="14">
        <f>F74*E74</f>
        <v>0</v>
      </c>
    </row>
    <row r="75" spans="3:7" ht="12.95" customHeight="1" outlineLevel="3">
      <c r="C75" s="10" t="s">
        <v>66</v>
      </c>
      <c r="D75" s="11">
        <v>4606076414077</v>
      </c>
      <c r="E75" s="12">
        <v>890.4</v>
      </c>
      <c r="F75" s="13"/>
      <c r="G75" s="14">
        <f>F75*E75</f>
        <v>0</v>
      </c>
    </row>
    <row r="76" spans="3:7" ht="12.95" customHeight="1" outlineLevel="3">
      <c r="C76" s="10" t="s">
        <v>67</v>
      </c>
      <c r="D76" s="11">
        <v>4606076414091</v>
      </c>
      <c r="E76" s="12">
        <v>890.4</v>
      </c>
      <c r="F76" s="13"/>
      <c r="G76" s="14">
        <f>F76*E76</f>
        <v>0</v>
      </c>
    </row>
    <row r="77" spans="3:7" ht="12.95" customHeight="1" outlineLevel="3">
      <c r="C77" s="10" t="s">
        <v>68</v>
      </c>
      <c r="D77" s="11">
        <v>4606076427749</v>
      </c>
      <c r="E77" s="12">
        <v>890.4</v>
      </c>
      <c r="F77" s="13"/>
      <c r="G77" s="14">
        <f>F77*E77</f>
        <v>0</v>
      </c>
    </row>
    <row r="78" spans="3:7" ht="12.95" customHeight="1" outlineLevel="3">
      <c r="C78" s="10" t="s">
        <v>69</v>
      </c>
      <c r="D78" s="11">
        <v>4606076427756</v>
      </c>
      <c r="E78" s="12">
        <v>890.4</v>
      </c>
      <c r="F78" s="13"/>
      <c r="G78" s="14">
        <f>F78*E78</f>
        <v>0</v>
      </c>
    </row>
    <row r="79" spans="3:7" ht="12.95" customHeight="1" outlineLevel="3">
      <c r="C79" s="10" t="s">
        <v>70</v>
      </c>
      <c r="D79" s="11">
        <v>4606076427763</v>
      </c>
      <c r="E79" s="12">
        <v>890.4</v>
      </c>
      <c r="F79" s="13"/>
      <c r="G79" s="14">
        <f>F79*E79</f>
        <v>0</v>
      </c>
    </row>
    <row r="80" spans="3:7" ht="12.95" customHeight="1" outlineLevel="3">
      <c r="C80" s="10" t="s">
        <v>71</v>
      </c>
      <c r="D80" s="11">
        <v>4606076427770</v>
      </c>
      <c r="E80" s="12">
        <v>890.4</v>
      </c>
      <c r="F80" s="13"/>
      <c r="G80" s="14">
        <f>F80*E80</f>
        <v>0</v>
      </c>
    </row>
    <row r="81" spans="3:7" ht="12.95" customHeight="1" outlineLevel="3">
      <c r="C81" s="10" t="s">
        <v>72</v>
      </c>
      <c r="D81" s="11">
        <v>4606076427787</v>
      </c>
      <c r="E81" s="12">
        <v>890.4</v>
      </c>
      <c r="F81" s="13"/>
      <c r="G81" s="14">
        <f>F81*E81</f>
        <v>0</v>
      </c>
    </row>
    <row r="82" spans="3:7" ht="12.95" customHeight="1" outlineLevel="3">
      <c r="C82" s="10" t="s">
        <v>73</v>
      </c>
      <c r="D82" s="11">
        <v>4606076427794</v>
      </c>
      <c r="E82" s="12">
        <v>890.4</v>
      </c>
      <c r="F82" s="13"/>
      <c r="G82" s="14">
        <f>F82*E82</f>
        <v>0</v>
      </c>
    </row>
    <row r="83" spans="3:7" ht="12.95" customHeight="1" outlineLevel="3">
      <c r="C83" s="10" t="s">
        <v>74</v>
      </c>
      <c r="D83" s="11">
        <v>4606076427800</v>
      </c>
      <c r="E83" s="12">
        <v>890.4</v>
      </c>
      <c r="F83" s="13"/>
      <c r="G83" s="14">
        <f>F83*E83</f>
        <v>0</v>
      </c>
    </row>
    <row r="84" spans="3:7" ht="12.95" customHeight="1" outlineLevel="3">
      <c r="C84" s="10" t="s">
        <v>75</v>
      </c>
      <c r="D84" s="11">
        <v>4606076427817</v>
      </c>
      <c r="E84" s="12">
        <v>890.4</v>
      </c>
      <c r="F84" s="13"/>
      <c r="G84" s="14">
        <f>F84*E84</f>
        <v>0</v>
      </c>
    </row>
    <row r="85" spans="3:7" ht="12.95" customHeight="1" outlineLevel="3">
      <c r="C85" s="10" t="s">
        <v>76</v>
      </c>
      <c r="D85" s="11">
        <v>4606076427824</v>
      </c>
      <c r="E85" s="12">
        <v>890.4</v>
      </c>
      <c r="F85" s="13"/>
      <c r="G85" s="14">
        <f>F85*E85</f>
        <v>0</v>
      </c>
    </row>
    <row r="86" spans="3:7" ht="12.95" customHeight="1" outlineLevel="3">
      <c r="C86" s="10" t="s">
        <v>77</v>
      </c>
      <c r="D86" s="11">
        <v>4606076427831</v>
      </c>
      <c r="E86" s="12">
        <v>890.4</v>
      </c>
      <c r="F86" s="13"/>
      <c r="G86" s="14">
        <f>F86*E86</f>
        <v>0</v>
      </c>
    </row>
    <row r="87" spans="3:7" ht="12.95" customHeight="1" outlineLevel="3">
      <c r="C87" s="10" t="s">
        <v>78</v>
      </c>
      <c r="D87" s="11">
        <v>4606076427848</v>
      </c>
      <c r="E87" s="12">
        <v>890.4</v>
      </c>
      <c r="F87" s="13"/>
      <c r="G87" s="14">
        <f>F87*E87</f>
        <v>0</v>
      </c>
    </row>
    <row r="88" spans="3:7" ht="12.95" customHeight="1" outlineLevel="3">
      <c r="C88" s="10" t="s">
        <v>79</v>
      </c>
      <c r="D88" s="11">
        <v>4606076427862</v>
      </c>
      <c r="E88" s="12">
        <v>890.4</v>
      </c>
      <c r="F88" s="13"/>
      <c r="G88" s="14">
        <f>F88*E88</f>
        <v>0</v>
      </c>
    </row>
    <row r="89" spans="3:7" ht="12.95" customHeight="1" outlineLevel="3">
      <c r="C89" s="10" t="s">
        <v>80</v>
      </c>
      <c r="D89" s="11">
        <v>4606076427886</v>
      </c>
      <c r="E89" s="12">
        <v>890.4</v>
      </c>
      <c r="F89" s="13"/>
      <c r="G89" s="14">
        <f>F89*E89</f>
        <v>0</v>
      </c>
    </row>
    <row r="90" spans="3:7" ht="12.95" customHeight="1" outlineLevel="3">
      <c r="C90" s="10" t="s">
        <v>81</v>
      </c>
      <c r="D90" s="11">
        <v>4606076427893</v>
      </c>
      <c r="E90" s="12">
        <v>890.4</v>
      </c>
      <c r="F90" s="13"/>
      <c r="G90" s="14">
        <f>F90*E90</f>
        <v>0</v>
      </c>
    </row>
    <row r="91" spans="3:7" ht="12.95" customHeight="1" outlineLevel="3">
      <c r="C91" s="10" t="s">
        <v>82</v>
      </c>
      <c r="D91" s="11">
        <v>4606076427909</v>
      </c>
      <c r="E91" s="12">
        <v>890.4</v>
      </c>
      <c r="F91" s="13"/>
      <c r="G91" s="14">
        <f>F91*E91</f>
        <v>0</v>
      </c>
    </row>
    <row r="92" spans="3:7" ht="12.95" customHeight="1" outlineLevel="3">
      <c r="C92" s="10" t="s">
        <v>83</v>
      </c>
      <c r="D92" s="11">
        <v>4606076427916</v>
      </c>
      <c r="E92" s="12">
        <v>890.4</v>
      </c>
      <c r="F92" s="13"/>
      <c r="G92" s="14">
        <f>F92*E92</f>
        <v>0</v>
      </c>
    </row>
    <row r="93" spans="3:7" ht="12.95" customHeight="1" outlineLevel="3">
      <c r="C93" s="10" t="s">
        <v>84</v>
      </c>
      <c r="D93" s="11">
        <v>4606076427923</v>
      </c>
      <c r="E93" s="12">
        <v>890.4</v>
      </c>
      <c r="F93" s="13"/>
      <c r="G93" s="14">
        <f>F93*E93</f>
        <v>0</v>
      </c>
    </row>
    <row r="94" spans="3:7" ht="12.95" customHeight="1" outlineLevel="3">
      <c r="C94" s="10" t="s">
        <v>85</v>
      </c>
      <c r="D94" s="11">
        <v>4606076427930</v>
      </c>
      <c r="E94" s="12">
        <v>890.4</v>
      </c>
      <c r="F94" s="13"/>
      <c r="G94" s="14">
        <f>F94*E94</f>
        <v>0</v>
      </c>
    </row>
    <row r="95" spans="3:7" ht="12.95" customHeight="1" outlineLevel="3">
      <c r="C95" s="10" t="s">
        <v>86</v>
      </c>
      <c r="D95" s="11">
        <v>4606076427947</v>
      </c>
      <c r="E95" s="12">
        <v>890.4</v>
      </c>
      <c r="F95" s="13"/>
      <c r="G95" s="14">
        <f>F95*E95</f>
        <v>0</v>
      </c>
    </row>
    <row r="96" spans="3:7" ht="12.95" customHeight="1" outlineLevel="3">
      <c r="C96" s="10" t="s">
        <v>87</v>
      </c>
      <c r="D96" s="11">
        <v>4606076427954</v>
      </c>
      <c r="E96" s="12">
        <v>890.4</v>
      </c>
      <c r="F96" s="13"/>
      <c r="G96" s="14">
        <f>F96*E96</f>
        <v>0</v>
      </c>
    </row>
    <row r="97" spans="2:7" ht="12.95" customHeight="1" outlineLevel="3">
      <c r="C97" s="10" t="s">
        <v>88</v>
      </c>
      <c r="D97" s="11">
        <v>4606076427961</v>
      </c>
      <c r="E97" s="12">
        <v>890.4</v>
      </c>
      <c r="F97" s="13"/>
      <c r="G97" s="14">
        <f>F97*E97</f>
        <v>0</v>
      </c>
    </row>
    <row r="98" spans="2:7" ht="12.95" customHeight="1" outlineLevel="3">
      <c r="C98" s="10" t="s">
        <v>89</v>
      </c>
      <c r="D98" s="11">
        <v>4606076427985</v>
      </c>
      <c r="E98" s="12">
        <v>890.4</v>
      </c>
      <c r="F98" s="13"/>
      <c r="G98" s="14">
        <f>F98*E98</f>
        <v>0</v>
      </c>
    </row>
    <row r="99" spans="2:7" ht="12.95" customHeight="1" outlineLevel="3">
      <c r="C99" s="10" t="s">
        <v>90</v>
      </c>
      <c r="D99" s="11">
        <v>4606076427992</v>
      </c>
      <c r="E99" s="12">
        <v>890.4</v>
      </c>
      <c r="F99" s="13"/>
      <c r="G99" s="14">
        <f>F99*E99</f>
        <v>0</v>
      </c>
    </row>
    <row r="100" spans="2:7" ht="12.95" customHeight="1" outlineLevel="3">
      <c r="C100" s="10" t="s">
        <v>91</v>
      </c>
      <c r="D100" s="11">
        <v>4606076428005</v>
      </c>
      <c r="E100" s="12">
        <v>890.4</v>
      </c>
      <c r="F100" s="13"/>
      <c r="G100" s="14">
        <f>F100*E100</f>
        <v>0</v>
      </c>
    </row>
    <row r="101" spans="2:7" ht="12.95" customHeight="1" outlineLevel="3">
      <c r="C101" s="10" t="s">
        <v>92</v>
      </c>
      <c r="D101" s="11">
        <v>4606076428012</v>
      </c>
      <c r="E101" s="12">
        <v>890.4</v>
      </c>
      <c r="F101" s="13"/>
      <c r="G101" s="14">
        <f>F101*E101</f>
        <v>0</v>
      </c>
    </row>
    <row r="102" spans="2:7" ht="12.95" customHeight="1" outlineLevel="3">
      <c r="C102" s="10" t="s">
        <v>93</v>
      </c>
      <c r="D102" s="11">
        <v>4606076428029</v>
      </c>
      <c r="E102" s="12">
        <v>890.4</v>
      </c>
      <c r="F102" s="13"/>
      <c r="G102" s="14">
        <f>F102*E102</f>
        <v>0</v>
      </c>
    </row>
    <row r="103" spans="2:7" ht="12.95" customHeight="1" outlineLevel="3">
      <c r="C103" s="10" t="s">
        <v>94</v>
      </c>
      <c r="D103" s="11">
        <v>4606076428036</v>
      </c>
      <c r="E103" s="12">
        <v>890.4</v>
      </c>
      <c r="F103" s="13"/>
      <c r="G103" s="14">
        <f>F103*E103</f>
        <v>0</v>
      </c>
    </row>
    <row r="104" spans="2:7" ht="12.95" customHeight="1" outlineLevel="3">
      <c r="C104" s="10" t="s">
        <v>95</v>
      </c>
      <c r="D104" s="11">
        <v>4606076428050</v>
      </c>
      <c r="E104" s="12">
        <v>890.4</v>
      </c>
      <c r="F104" s="13"/>
      <c r="G104" s="14">
        <f>F104*E104</f>
        <v>0</v>
      </c>
    </row>
    <row r="105" spans="2:7" ht="12.95" customHeight="1" outlineLevel="3">
      <c r="C105" s="10" t="s">
        <v>96</v>
      </c>
      <c r="D105" s="11">
        <v>4606076428067</v>
      </c>
      <c r="E105" s="12">
        <v>890.4</v>
      </c>
      <c r="F105" s="13"/>
      <c r="G105" s="14">
        <f>F105*E105</f>
        <v>0</v>
      </c>
    </row>
    <row r="106" spans="2:7" ht="11.1" customHeight="1" outlineLevel="3">
      <c r="B106" s="30" t="s">
        <v>97</v>
      </c>
      <c r="C106" s="30"/>
      <c r="D106" s="8"/>
      <c r="E106" s="35" t="str">
        <f>HYPERLINK("http://www.galantholding.ru/catalog/289/135139/","www.galantholding.ru")</f>
        <v>www.galantholding.ru</v>
      </c>
      <c r="F106" s="31"/>
      <c r="G106" s="31"/>
    </row>
    <row r="107" spans="2:7" ht="11.1" customHeight="1" outlineLevel="3">
      <c r="B107" s="32" t="s">
        <v>98</v>
      </c>
      <c r="C107" s="32"/>
      <c r="D107" s="32"/>
      <c r="E107" s="32"/>
      <c r="F107" s="9"/>
      <c r="G107" s="9"/>
    </row>
    <row r="108" spans="2:7" ht="12.95" customHeight="1" outlineLevel="3">
      <c r="C108" s="10" t="s">
        <v>74</v>
      </c>
      <c r="D108" s="11">
        <v>4606076133718</v>
      </c>
      <c r="E108" s="12">
        <v>890.4</v>
      </c>
      <c r="F108" s="13"/>
      <c r="G108" s="14">
        <f>F108*E108</f>
        <v>0</v>
      </c>
    </row>
    <row r="109" spans="2:7" ht="12.95" customHeight="1" outlineLevel="3">
      <c r="C109" s="10" t="s">
        <v>76</v>
      </c>
      <c r="D109" s="11">
        <v>4606076133732</v>
      </c>
      <c r="E109" s="12">
        <v>890.4</v>
      </c>
      <c r="F109" s="13"/>
      <c r="G109" s="14">
        <f>F109*E109</f>
        <v>0</v>
      </c>
    </row>
    <row r="110" spans="2:7" ht="12.95" customHeight="1" outlineLevel="3">
      <c r="C110" s="10" t="s">
        <v>79</v>
      </c>
      <c r="D110" s="11">
        <v>4606076133756</v>
      </c>
      <c r="E110" s="12">
        <v>890.4</v>
      </c>
      <c r="F110" s="13"/>
      <c r="G110" s="14">
        <f>F110*E110</f>
        <v>0</v>
      </c>
    </row>
    <row r="111" spans="2:7" ht="12.95" customHeight="1" outlineLevel="3">
      <c r="C111" s="10" t="s">
        <v>99</v>
      </c>
      <c r="D111" s="11">
        <v>4606076133763</v>
      </c>
      <c r="E111" s="12">
        <v>890.4</v>
      </c>
      <c r="F111" s="13"/>
      <c r="G111" s="14">
        <f>F111*E111</f>
        <v>0</v>
      </c>
    </row>
    <row r="112" spans="2:7" ht="12.95" customHeight="1" outlineLevel="3">
      <c r="C112" s="10" t="s">
        <v>80</v>
      </c>
      <c r="D112" s="11">
        <v>4606076133770</v>
      </c>
      <c r="E112" s="12">
        <v>890.4</v>
      </c>
      <c r="F112" s="13"/>
      <c r="G112" s="14">
        <f>F112*E112</f>
        <v>0</v>
      </c>
    </row>
    <row r="113" spans="2:7" ht="12.95" customHeight="1" outlineLevel="3">
      <c r="C113" s="10"/>
      <c r="D113" s="10"/>
      <c r="E113" s="15"/>
      <c r="F113" s="13"/>
      <c r="G113" s="14"/>
    </row>
    <row r="114" spans="2:7" ht="12.95" customHeight="1" outlineLevel="3">
      <c r="C114" s="10"/>
      <c r="D114" s="10"/>
      <c r="E114" s="15"/>
      <c r="F114" s="13"/>
      <c r="G114" s="14"/>
    </row>
    <row r="115" spans="2:7" ht="12.95" customHeight="1" outlineLevel="3">
      <c r="C115" s="10"/>
      <c r="D115" s="10"/>
      <c r="E115" s="15"/>
      <c r="F115" s="13"/>
      <c r="G115" s="14"/>
    </row>
    <row r="116" spans="2:7" ht="12.95" customHeight="1" outlineLevel="3">
      <c r="C116" s="10"/>
      <c r="D116" s="10"/>
      <c r="E116" s="15"/>
      <c r="F116" s="13"/>
      <c r="G116" s="14"/>
    </row>
    <row r="117" spans="2:7" ht="12.95" customHeight="1" outlineLevel="3">
      <c r="C117" s="10"/>
      <c r="D117" s="10"/>
      <c r="E117" s="15"/>
      <c r="F117" s="13"/>
      <c r="G117" s="14"/>
    </row>
    <row r="118" spans="2:7" ht="12.95" customHeight="1" outlineLevel="3">
      <c r="C118" s="10"/>
      <c r="D118" s="10"/>
      <c r="E118" s="15"/>
      <c r="F118" s="13"/>
      <c r="G118" s="14"/>
    </row>
    <row r="119" spans="2:7" ht="12.95" customHeight="1" outlineLevel="3">
      <c r="B119" s="37" t="str">
        <f>HYPERLINK("http://galantphoto.ru/pictures_for_form/Tribuna/Classic/TR-BR982.jpg","увеличить")</f>
        <v>увеличить</v>
      </c>
      <c r="C119" s="10"/>
      <c r="D119" s="10"/>
      <c r="E119" s="15"/>
      <c r="F119" s="13"/>
      <c r="G119" s="14"/>
    </row>
    <row r="120" spans="2:7" ht="11.1" customHeight="1" outlineLevel="3">
      <c r="B120" s="30" t="s">
        <v>100</v>
      </c>
      <c r="C120" s="30"/>
      <c r="D120" s="8"/>
      <c r="E120" s="35" t="str">
        <f>HYPERLINK("http://www.galantholding.ru/catalog/290/142985/","www.galantholding.ru")</f>
        <v>www.galantholding.ru</v>
      </c>
      <c r="F120" s="31"/>
      <c r="G120" s="31"/>
    </row>
    <row r="121" spans="2:7" ht="11.1" customHeight="1" outlineLevel="3">
      <c r="B121" s="32" t="s">
        <v>101</v>
      </c>
      <c r="C121" s="32"/>
      <c r="D121" s="32"/>
      <c r="E121" s="32"/>
      <c r="F121" s="9"/>
      <c r="G121" s="9"/>
    </row>
    <row r="122" spans="2:7" ht="12.95" customHeight="1" outlineLevel="3">
      <c r="C122" s="10" t="s">
        <v>102</v>
      </c>
      <c r="D122" s="11">
        <v>4606076418624</v>
      </c>
      <c r="E122" s="12">
        <v>890.4</v>
      </c>
      <c r="F122" s="13"/>
      <c r="G122" s="14">
        <f>F122*E122</f>
        <v>0</v>
      </c>
    </row>
    <row r="123" spans="2:7" ht="12.95" customHeight="1" outlineLevel="3">
      <c r="C123" s="10" t="s">
        <v>103</v>
      </c>
      <c r="D123" s="11">
        <v>4606076418631</v>
      </c>
      <c r="E123" s="12">
        <v>890.4</v>
      </c>
      <c r="F123" s="13"/>
      <c r="G123" s="14">
        <f>F123*E123</f>
        <v>0</v>
      </c>
    </row>
    <row r="124" spans="2:7" ht="12.95" customHeight="1" outlineLevel="3">
      <c r="C124" s="10" t="s">
        <v>104</v>
      </c>
      <c r="D124" s="11">
        <v>4606076418648</v>
      </c>
      <c r="E124" s="12">
        <v>890.4</v>
      </c>
      <c r="F124" s="13"/>
      <c r="G124" s="14">
        <f>F124*E124</f>
        <v>0</v>
      </c>
    </row>
    <row r="125" spans="2:7" ht="12.95" customHeight="1" outlineLevel="3">
      <c r="C125" s="10" t="s">
        <v>14</v>
      </c>
      <c r="D125" s="11">
        <v>4606076418211</v>
      </c>
      <c r="E125" s="12">
        <v>890.4</v>
      </c>
      <c r="F125" s="13"/>
      <c r="G125" s="14">
        <f>F125*E125</f>
        <v>0</v>
      </c>
    </row>
    <row r="126" spans="2:7" ht="12.95" customHeight="1" outlineLevel="3">
      <c r="C126" s="10" t="s">
        <v>105</v>
      </c>
      <c r="D126" s="11">
        <v>4606076418273</v>
      </c>
      <c r="E126" s="12">
        <v>890.4</v>
      </c>
      <c r="F126" s="13"/>
      <c r="G126" s="14">
        <f>F126*E126</f>
        <v>0</v>
      </c>
    </row>
    <row r="127" spans="2:7" ht="12.95" customHeight="1" outlineLevel="3">
      <c r="C127" s="10" t="s">
        <v>27</v>
      </c>
      <c r="D127" s="11">
        <v>4606076418303</v>
      </c>
      <c r="E127" s="12">
        <v>890.4</v>
      </c>
      <c r="F127" s="13"/>
      <c r="G127" s="14">
        <f>F127*E127</f>
        <v>0</v>
      </c>
    </row>
    <row r="128" spans="2:7" ht="12.95" customHeight="1" outlineLevel="3">
      <c r="C128" s="10" t="s">
        <v>106</v>
      </c>
      <c r="D128" s="11">
        <v>4606076418389</v>
      </c>
      <c r="E128" s="12">
        <v>890.4</v>
      </c>
      <c r="F128" s="13"/>
      <c r="G128" s="14">
        <f>F128*E128</f>
        <v>0</v>
      </c>
    </row>
    <row r="129" spans="2:7" ht="12.95" customHeight="1" outlineLevel="3">
      <c r="C129" s="10" t="s">
        <v>32</v>
      </c>
      <c r="D129" s="11">
        <v>4606076418396</v>
      </c>
      <c r="E129" s="12">
        <v>890.4</v>
      </c>
      <c r="F129" s="13"/>
      <c r="G129" s="14">
        <f>F129*E129</f>
        <v>0</v>
      </c>
    </row>
    <row r="130" spans="2:7" ht="12.95" customHeight="1" outlineLevel="3">
      <c r="C130" s="10" t="s">
        <v>107</v>
      </c>
      <c r="D130" s="11">
        <v>4606076418433</v>
      </c>
      <c r="E130" s="12">
        <v>890.4</v>
      </c>
      <c r="F130" s="13"/>
      <c r="G130" s="14">
        <f>F130*E130</f>
        <v>0</v>
      </c>
    </row>
    <row r="131" spans="2:7" ht="12.95" customHeight="1" outlineLevel="3">
      <c r="C131" s="10" t="s">
        <v>108</v>
      </c>
      <c r="D131" s="11">
        <v>4606076418440</v>
      </c>
      <c r="E131" s="12">
        <v>890.4</v>
      </c>
      <c r="F131" s="13"/>
      <c r="G131" s="14">
        <f>F131*E131</f>
        <v>0</v>
      </c>
    </row>
    <row r="132" spans="2:7" ht="12.95" customHeight="1" outlineLevel="3">
      <c r="C132" s="10" t="s">
        <v>17</v>
      </c>
      <c r="D132" s="11">
        <v>4606076418464</v>
      </c>
      <c r="E132" s="12">
        <v>890.4</v>
      </c>
      <c r="F132" s="13"/>
      <c r="G132" s="14">
        <f>F132*E132</f>
        <v>0</v>
      </c>
    </row>
    <row r="133" spans="2:7" ht="12.95" customHeight="1" outlineLevel="3">
      <c r="B133" s="37" t="str">
        <f>HYPERLINK("http://galantphoto.ru/pictures_for_form/Tribuna/Classic/TR-BM353C.jpg","увеличить")</f>
        <v>увеличить</v>
      </c>
      <c r="C133" s="10" t="s">
        <v>35</v>
      </c>
      <c r="D133" s="11">
        <v>4606076418471</v>
      </c>
      <c r="E133" s="12">
        <v>890.4</v>
      </c>
      <c r="F133" s="13"/>
      <c r="G133" s="14">
        <f>F133*E133</f>
        <v>0</v>
      </c>
    </row>
    <row r="134" spans="2:7" ht="12.95" customHeight="1" outlineLevel="3">
      <c r="C134" s="10" t="s">
        <v>109</v>
      </c>
      <c r="D134" s="11">
        <v>4606076418501</v>
      </c>
      <c r="E134" s="12">
        <v>890.4</v>
      </c>
      <c r="F134" s="13"/>
      <c r="G134" s="14">
        <f>F134*E134</f>
        <v>0</v>
      </c>
    </row>
    <row r="135" spans="2:7" ht="12.95" customHeight="1" outlineLevel="3">
      <c r="C135" s="10" t="s">
        <v>110</v>
      </c>
      <c r="D135" s="11">
        <v>4606076414534</v>
      </c>
      <c r="E135" s="12">
        <v>890.4</v>
      </c>
      <c r="F135" s="13"/>
      <c r="G135" s="14">
        <f>F135*E135</f>
        <v>0</v>
      </c>
    </row>
    <row r="136" spans="2:7" ht="12.95" customHeight="1" outlineLevel="3">
      <c r="C136" s="10" t="s">
        <v>111</v>
      </c>
      <c r="D136" s="11">
        <v>4606076414541</v>
      </c>
      <c r="E136" s="12">
        <v>890.4</v>
      </c>
      <c r="F136" s="13"/>
      <c r="G136" s="14">
        <f>F136*E136</f>
        <v>0</v>
      </c>
    </row>
    <row r="137" spans="2:7" ht="12.95" customHeight="1" outlineLevel="3">
      <c r="C137" s="10" t="s">
        <v>46</v>
      </c>
      <c r="D137" s="11">
        <v>4606076414107</v>
      </c>
      <c r="E137" s="12">
        <v>890.4</v>
      </c>
      <c r="F137" s="13"/>
      <c r="G137" s="14">
        <f>F137*E137</f>
        <v>0</v>
      </c>
    </row>
    <row r="138" spans="2:7" ht="12.95" customHeight="1" outlineLevel="3">
      <c r="C138" s="10" t="s">
        <v>47</v>
      </c>
      <c r="D138" s="11">
        <v>4606076414114</v>
      </c>
      <c r="E138" s="12">
        <v>890.4</v>
      </c>
      <c r="F138" s="13"/>
      <c r="G138" s="14">
        <f>F138*E138</f>
        <v>0</v>
      </c>
    </row>
    <row r="139" spans="2:7" ht="12.95" customHeight="1" outlineLevel="3">
      <c r="C139" s="10" t="s">
        <v>48</v>
      </c>
      <c r="D139" s="11">
        <v>4606076414121</v>
      </c>
      <c r="E139" s="12">
        <v>890.4</v>
      </c>
      <c r="F139" s="13"/>
      <c r="G139" s="14">
        <f>F139*E139</f>
        <v>0</v>
      </c>
    </row>
    <row r="140" spans="2:7" ht="12.95" customHeight="1" outlineLevel="3">
      <c r="C140" s="10" t="s">
        <v>50</v>
      </c>
      <c r="D140" s="11">
        <v>4606076414145</v>
      </c>
      <c r="E140" s="12">
        <v>890.4</v>
      </c>
      <c r="F140" s="13"/>
      <c r="G140" s="14">
        <f>F140*E140</f>
        <v>0</v>
      </c>
    </row>
    <row r="141" spans="2:7" ht="12.95" customHeight="1" outlineLevel="3">
      <c r="C141" s="10" t="s">
        <v>112</v>
      </c>
      <c r="D141" s="11">
        <v>4606076414176</v>
      </c>
      <c r="E141" s="12">
        <v>890.4</v>
      </c>
      <c r="F141" s="13"/>
      <c r="G141" s="14">
        <f>F141*E141</f>
        <v>0</v>
      </c>
    </row>
    <row r="142" spans="2:7" ht="12.95" customHeight="1" outlineLevel="3">
      <c r="C142" s="10" t="s">
        <v>113</v>
      </c>
      <c r="D142" s="11">
        <v>4606076414183</v>
      </c>
      <c r="E142" s="12">
        <v>890.4</v>
      </c>
      <c r="F142" s="13"/>
      <c r="G142" s="14">
        <f>F142*E142</f>
        <v>0</v>
      </c>
    </row>
    <row r="143" spans="2:7" ht="12.95" customHeight="1" outlineLevel="3">
      <c r="C143" s="10" t="s">
        <v>53</v>
      </c>
      <c r="D143" s="11">
        <v>4606076414206</v>
      </c>
      <c r="E143" s="12">
        <v>890.4</v>
      </c>
      <c r="F143" s="13"/>
      <c r="G143" s="14">
        <f>F143*E143</f>
        <v>0</v>
      </c>
    </row>
    <row r="144" spans="2:7" ht="12.95" customHeight="1" outlineLevel="3">
      <c r="C144" s="10" t="s">
        <v>54</v>
      </c>
      <c r="D144" s="11">
        <v>4606076414213</v>
      </c>
      <c r="E144" s="12">
        <v>890.4</v>
      </c>
      <c r="F144" s="13"/>
      <c r="G144" s="14">
        <f>F144*E144</f>
        <v>0</v>
      </c>
    </row>
    <row r="145" spans="3:7" ht="12.95" customHeight="1" outlineLevel="3">
      <c r="C145" s="10" t="s">
        <v>114</v>
      </c>
      <c r="D145" s="11">
        <v>4606076414220</v>
      </c>
      <c r="E145" s="12">
        <v>890.4</v>
      </c>
      <c r="F145" s="13"/>
      <c r="G145" s="14">
        <f>F145*E145</f>
        <v>0</v>
      </c>
    </row>
    <row r="146" spans="3:7" ht="12.95" customHeight="1" outlineLevel="3">
      <c r="C146" s="10" t="s">
        <v>115</v>
      </c>
      <c r="D146" s="11">
        <v>4606076414237</v>
      </c>
      <c r="E146" s="12">
        <v>890.4</v>
      </c>
      <c r="F146" s="13"/>
      <c r="G146" s="14">
        <f>F146*E146</f>
        <v>0</v>
      </c>
    </row>
    <row r="147" spans="3:7" ht="12.95" customHeight="1" outlineLevel="3">
      <c r="C147" s="10" t="s">
        <v>56</v>
      </c>
      <c r="D147" s="11">
        <v>4606076414268</v>
      </c>
      <c r="E147" s="12">
        <v>890.4</v>
      </c>
      <c r="F147" s="13"/>
      <c r="G147" s="14">
        <f>F147*E147</f>
        <v>0</v>
      </c>
    </row>
    <row r="148" spans="3:7" ht="12.95" customHeight="1" outlineLevel="3">
      <c r="C148" s="10" t="s">
        <v>57</v>
      </c>
      <c r="D148" s="11">
        <v>4606076414275</v>
      </c>
      <c r="E148" s="12">
        <v>890.4</v>
      </c>
      <c r="F148" s="13"/>
      <c r="G148" s="14">
        <f>F148*E148</f>
        <v>0</v>
      </c>
    </row>
    <row r="149" spans="3:7" ht="12.95" customHeight="1" outlineLevel="3">
      <c r="C149" s="10" t="s">
        <v>59</v>
      </c>
      <c r="D149" s="11">
        <v>4606076414305</v>
      </c>
      <c r="E149" s="12">
        <v>890.4</v>
      </c>
      <c r="F149" s="13"/>
      <c r="G149" s="14">
        <f>F149*E149</f>
        <v>0</v>
      </c>
    </row>
    <row r="150" spans="3:7" ht="12.95" customHeight="1" outlineLevel="3">
      <c r="C150" s="10" t="s">
        <v>116</v>
      </c>
      <c r="D150" s="11">
        <v>4606076414312</v>
      </c>
      <c r="E150" s="12">
        <v>890.4</v>
      </c>
      <c r="F150" s="13"/>
      <c r="G150" s="14">
        <f>F150*E150</f>
        <v>0</v>
      </c>
    </row>
    <row r="151" spans="3:7" ht="12.95" customHeight="1" outlineLevel="3">
      <c r="C151" s="10" t="s">
        <v>117</v>
      </c>
      <c r="D151" s="11">
        <v>4606076414329</v>
      </c>
      <c r="E151" s="12">
        <v>890.4</v>
      </c>
      <c r="F151" s="13"/>
      <c r="G151" s="14">
        <f>F151*E151</f>
        <v>0</v>
      </c>
    </row>
    <row r="152" spans="3:7" ht="12.95" customHeight="1" outlineLevel="3">
      <c r="C152" s="10" t="s">
        <v>118</v>
      </c>
      <c r="D152" s="11">
        <v>4606076414343</v>
      </c>
      <c r="E152" s="12">
        <v>890.4</v>
      </c>
      <c r="F152" s="13"/>
      <c r="G152" s="14">
        <f>F152*E152</f>
        <v>0</v>
      </c>
    </row>
    <row r="153" spans="3:7" ht="12.95" customHeight="1" outlineLevel="3">
      <c r="C153" s="10" t="s">
        <v>61</v>
      </c>
      <c r="D153" s="11">
        <v>4606076414350</v>
      </c>
      <c r="E153" s="12">
        <v>890.4</v>
      </c>
      <c r="F153" s="13"/>
      <c r="G153" s="14">
        <f>F153*E153</f>
        <v>0</v>
      </c>
    </row>
    <row r="154" spans="3:7" ht="12.95" customHeight="1" outlineLevel="3">
      <c r="C154" s="10" t="s">
        <v>62</v>
      </c>
      <c r="D154" s="11">
        <v>4606076414367</v>
      </c>
      <c r="E154" s="12">
        <v>890.4</v>
      </c>
      <c r="F154" s="13"/>
      <c r="G154" s="14">
        <f>F154*E154</f>
        <v>0</v>
      </c>
    </row>
    <row r="155" spans="3:7" ht="12.95" customHeight="1" outlineLevel="3">
      <c r="C155" s="10" t="s">
        <v>119</v>
      </c>
      <c r="D155" s="11">
        <v>4606076414404</v>
      </c>
      <c r="E155" s="12">
        <v>890.4</v>
      </c>
      <c r="F155" s="13"/>
      <c r="G155" s="14">
        <f>F155*E155</f>
        <v>0</v>
      </c>
    </row>
    <row r="156" spans="3:7" ht="12.95" customHeight="1" outlineLevel="3">
      <c r="C156" s="10" t="s">
        <v>120</v>
      </c>
      <c r="D156" s="11">
        <v>4606076414428</v>
      </c>
      <c r="E156" s="12">
        <v>890.4</v>
      </c>
      <c r="F156" s="13"/>
      <c r="G156" s="14">
        <f>F156*E156</f>
        <v>0</v>
      </c>
    </row>
    <row r="157" spans="3:7" ht="12.95" customHeight="1" outlineLevel="3">
      <c r="C157" s="10" t="s">
        <v>66</v>
      </c>
      <c r="D157" s="11">
        <v>4606076414435</v>
      </c>
      <c r="E157" s="12">
        <v>890.4</v>
      </c>
      <c r="F157" s="13"/>
      <c r="G157" s="14">
        <f>F157*E157</f>
        <v>0</v>
      </c>
    </row>
    <row r="158" spans="3:7" ht="12.95" customHeight="1" outlineLevel="3">
      <c r="C158" s="10" t="s">
        <v>121</v>
      </c>
      <c r="D158" s="11">
        <v>4606076414442</v>
      </c>
      <c r="E158" s="12">
        <v>890.4</v>
      </c>
      <c r="F158" s="13"/>
      <c r="G158" s="14">
        <f>F158*E158</f>
        <v>0</v>
      </c>
    </row>
    <row r="159" spans="3:7" ht="12.95" customHeight="1" outlineLevel="3">
      <c r="C159" s="10" t="s">
        <v>67</v>
      </c>
      <c r="D159" s="11">
        <v>4606076414459</v>
      </c>
      <c r="E159" s="12">
        <v>890.4</v>
      </c>
      <c r="F159" s="13"/>
      <c r="G159" s="14">
        <f>F159*E159</f>
        <v>0</v>
      </c>
    </row>
    <row r="160" spans="3:7" ht="12.95" customHeight="1" outlineLevel="3">
      <c r="C160" s="10" t="s">
        <v>122</v>
      </c>
      <c r="D160" s="11">
        <v>4606076607080</v>
      </c>
      <c r="E160" s="12">
        <v>890.4</v>
      </c>
      <c r="F160" s="13"/>
      <c r="G160" s="14">
        <f>F160*E160</f>
        <v>0</v>
      </c>
    </row>
    <row r="161" spans="3:7" ht="12.95" customHeight="1" outlineLevel="3">
      <c r="C161" s="10" t="s">
        <v>123</v>
      </c>
      <c r="D161" s="11">
        <v>4606076607134</v>
      </c>
      <c r="E161" s="12">
        <v>890.4</v>
      </c>
      <c r="F161" s="13"/>
      <c r="G161" s="14">
        <f>F161*E161</f>
        <v>0</v>
      </c>
    </row>
    <row r="162" spans="3:7" ht="12.95" customHeight="1" outlineLevel="3">
      <c r="C162" s="10" t="s">
        <v>124</v>
      </c>
      <c r="D162" s="11">
        <v>4606076607158</v>
      </c>
      <c r="E162" s="12">
        <v>890.4</v>
      </c>
      <c r="F162" s="13"/>
      <c r="G162" s="14">
        <f>F162*E162</f>
        <v>0</v>
      </c>
    </row>
    <row r="163" spans="3:7" ht="12.95" customHeight="1" outlineLevel="3">
      <c r="C163" s="10" t="s">
        <v>125</v>
      </c>
      <c r="D163" s="11">
        <v>4606076607165</v>
      </c>
      <c r="E163" s="12">
        <v>890.4</v>
      </c>
      <c r="F163" s="13"/>
      <c r="G163" s="14">
        <f>F163*E163</f>
        <v>0</v>
      </c>
    </row>
    <row r="164" spans="3:7" ht="12.95" customHeight="1" outlineLevel="3">
      <c r="C164" s="10" t="s">
        <v>126</v>
      </c>
      <c r="D164" s="11">
        <v>4606076607172</v>
      </c>
      <c r="E164" s="12">
        <v>890.4</v>
      </c>
      <c r="F164" s="13"/>
      <c r="G164" s="14">
        <f>F164*E164</f>
        <v>0</v>
      </c>
    </row>
    <row r="165" spans="3:7" ht="12.95" customHeight="1" outlineLevel="3">
      <c r="C165" s="10" t="s">
        <v>127</v>
      </c>
      <c r="D165" s="11">
        <v>4606076607189</v>
      </c>
      <c r="E165" s="12">
        <v>890.4</v>
      </c>
      <c r="F165" s="13"/>
      <c r="G165" s="14">
        <f>F165*E165</f>
        <v>0</v>
      </c>
    </row>
    <row r="166" spans="3:7" ht="12.95" customHeight="1" outlineLevel="3">
      <c r="C166" s="10" t="s">
        <v>128</v>
      </c>
      <c r="D166" s="11">
        <v>4606076607196</v>
      </c>
      <c r="E166" s="12">
        <v>890.4</v>
      </c>
      <c r="F166" s="13"/>
      <c r="G166" s="14">
        <f>F166*E166</f>
        <v>0</v>
      </c>
    </row>
    <row r="167" spans="3:7" ht="12.95" customHeight="1" outlineLevel="3">
      <c r="C167" s="10" t="s">
        <v>129</v>
      </c>
      <c r="D167" s="11">
        <v>4606076607202</v>
      </c>
      <c r="E167" s="12">
        <v>890.4</v>
      </c>
      <c r="F167" s="13"/>
      <c r="G167" s="14">
        <f>F167*E167</f>
        <v>0</v>
      </c>
    </row>
    <row r="168" spans="3:7" ht="12.95" customHeight="1" outlineLevel="3">
      <c r="C168" s="10" t="s">
        <v>130</v>
      </c>
      <c r="D168" s="11">
        <v>4606076607219</v>
      </c>
      <c r="E168" s="12">
        <v>890.4</v>
      </c>
      <c r="F168" s="13"/>
      <c r="G168" s="14">
        <f>F168*E168</f>
        <v>0</v>
      </c>
    </row>
    <row r="169" spans="3:7" ht="12.95" customHeight="1" outlineLevel="3">
      <c r="C169" s="10" t="s">
        <v>131</v>
      </c>
      <c r="D169" s="11">
        <v>4606076607233</v>
      </c>
      <c r="E169" s="12">
        <v>890.4</v>
      </c>
      <c r="F169" s="13"/>
      <c r="G169" s="14">
        <f>F169*E169</f>
        <v>0</v>
      </c>
    </row>
    <row r="170" spans="3:7" ht="12.95" customHeight="1" outlineLevel="3">
      <c r="C170" s="10" t="s">
        <v>132</v>
      </c>
      <c r="D170" s="11">
        <v>4606076607240</v>
      </c>
      <c r="E170" s="12">
        <v>890.4</v>
      </c>
      <c r="F170" s="13"/>
      <c r="G170" s="14">
        <f>F170*E170</f>
        <v>0</v>
      </c>
    </row>
    <row r="171" spans="3:7" ht="12.95" customHeight="1" outlineLevel="3">
      <c r="C171" s="10" t="s">
        <v>133</v>
      </c>
      <c r="D171" s="11">
        <v>4606076607257</v>
      </c>
      <c r="E171" s="12">
        <v>890.4</v>
      </c>
      <c r="F171" s="13"/>
      <c r="G171" s="14">
        <f>F171*E171</f>
        <v>0</v>
      </c>
    </row>
    <row r="172" spans="3:7" ht="12.95" customHeight="1" outlineLevel="3">
      <c r="C172" s="10" t="s">
        <v>134</v>
      </c>
      <c r="D172" s="11">
        <v>4606076607288</v>
      </c>
      <c r="E172" s="12">
        <v>890.4</v>
      </c>
      <c r="F172" s="13"/>
      <c r="G172" s="14">
        <f>F172*E172</f>
        <v>0</v>
      </c>
    </row>
    <row r="173" spans="3:7" ht="12.95" customHeight="1" outlineLevel="3">
      <c r="C173" s="10" t="s">
        <v>135</v>
      </c>
      <c r="D173" s="11">
        <v>4606076607295</v>
      </c>
      <c r="E173" s="12">
        <v>890.4</v>
      </c>
      <c r="F173" s="13"/>
      <c r="G173" s="14">
        <f>F173*E173</f>
        <v>0</v>
      </c>
    </row>
    <row r="174" spans="3:7" ht="12.95" customHeight="1" outlineLevel="3">
      <c r="C174" s="10" t="s">
        <v>136</v>
      </c>
      <c r="D174" s="11">
        <v>4606076607301</v>
      </c>
      <c r="E174" s="12">
        <v>890.4</v>
      </c>
      <c r="F174" s="13"/>
      <c r="G174" s="14">
        <f>F174*E174</f>
        <v>0</v>
      </c>
    </row>
    <row r="175" spans="3:7" ht="12.95" customHeight="1" outlineLevel="3">
      <c r="C175" s="10" t="s">
        <v>137</v>
      </c>
      <c r="D175" s="11">
        <v>4606076607318</v>
      </c>
      <c r="E175" s="12">
        <v>890.4</v>
      </c>
      <c r="F175" s="13"/>
      <c r="G175" s="14">
        <f>F175*E175</f>
        <v>0</v>
      </c>
    </row>
    <row r="176" spans="3:7" ht="12.95" customHeight="1" outlineLevel="3">
      <c r="C176" s="10" t="s">
        <v>138</v>
      </c>
      <c r="D176" s="11">
        <v>4606076607325</v>
      </c>
      <c r="E176" s="12">
        <v>890.4</v>
      </c>
      <c r="F176" s="13"/>
      <c r="G176" s="14">
        <f>F176*E176</f>
        <v>0</v>
      </c>
    </row>
    <row r="177" spans="3:7" ht="12.95" customHeight="1" outlineLevel="3">
      <c r="C177" s="10" t="s">
        <v>139</v>
      </c>
      <c r="D177" s="11">
        <v>4606076607332</v>
      </c>
      <c r="E177" s="12">
        <v>890.4</v>
      </c>
      <c r="F177" s="13"/>
      <c r="G177" s="14">
        <f>F177*E177</f>
        <v>0</v>
      </c>
    </row>
    <row r="178" spans="3:7" ht="12.95" customHeight="1" outlineLevel="3">
      <c r="C178" s="10" t="s">
        <v>140</v>
      </c>
      <c r="D178" s="11">
        <v>4606076607349</v>
      </c>
      <c r="E178" s="12">
        <v>890.4</v>
      </c>
      <c r="F178" s="13"/>
      <c r="G178" s="14">
        <f>F178*E178</f>
        <v>0</v>
      </c>
    </row>
    <row r="179" spans="3:7" ht="12.95" customHeight="1" outlineLevel="3">
      <c r="C179" s="10" t="s">
        <v>141</v>
      </c>
      <c r="D179" s="11">
        <v>4606076607356</v>
      </c>
      <c r="E179" s="12">
        <v>890.4</v>
      </c>
      <c r="F179" s="13"/>
      <c r="G179" s="14">
        <f>F179*E179</f>
        <v>0</v>
      </c>
    </row>
    <row r="180" spans="3:7" ht="12.95" customHeight="1" outlineLevel="3">
      <c r="C180" s="10" t="s">
        <v>142</v>
      </c>
      <c r="D180" s="11">
        <v>4606076607363</v>
      </c>
      <c r="E180" s="12">
        <v>890.4</v>
      </c>
      <c r="F180" s="13"/>
      <c r="G180" s="14">
        <f>F180*E180</f>
        <v>0</v>
      </c>
    </row>
    <row r="181" spans="3:7" ht="12.95" customHeight="1" outlineLevel="3">
      <c r="C181" s="10" t="s">
        <v>143</v>
      </c>
      <c r="D181" s="11">
        <v>4606076607370</v>
      </c>
      <c r="E181" s="12">
        <v>890.4</v>
      </c>
      <c r="F181" s="13"/>
      <c r="G181" s="14">
        <f>F181*E181</f>
        <v>0</v>
      </c>
    </row>
    <row r="182" spans="3:7" ht="12.95" customHeight="1" outlineLevel="3">
      <c r="C182" s="10" t="s">
        <v>144</v>
      </c>
      <c r="D182" s="11">
        <v>4606076607387</v>
      </c>
      <c r="E182" s="12">
        <v>890.4</v>
      </c>
      <c r="F182" s="13"/>
      <c r="G182" s="14">
        <f>F182*E182</f>
        <v>0</v>
      </c>
    </row>
    <row r="183" spans="3:7" ht="12.95" customHeight="1" outlineLevel="3">
      <c r="C183" s="10" t="s">
        <v>145</v>
      </c>
      <c r="D183" s="11">
        <v>4606076607394</v>
      </c>
      <c r="E183" s="12">
        <v>890.4</v>
      </c>
      <c r="F183" s="13"/>
      <c r="G183" s="14">
        <f>F183*E183</f>
        <v>0</v>
      </c>
    </row>
    <row r="184" spans="3:7" ht="12.95" customHeight="1" outlineLevel="3">
      <c r="C184" s="10" t="s">
        <v>146</v>
      </c>
      <c r="D184" s="11">
        <v>4606076607417</v>
      </c>
      <c r="E184" s="12">
        <v>890.4</v>
      </c>
      <c r="F184" s="13"/>
      <c r="G184" s="14">
        <f>F184*E184</f>
        <v>0</v>
      </c>
    </row>
    <row r="185" spans="3:7" ht="12.95" customHeight="1" outlineLevel="3">
      <c r="C185" s="10" t="s">
        <v>147</v>
      </c>
      <c r="D185" s="11">
        <v>4606076607424</v>
      </c>
      <c r="E185" s="12">
        <v>890.4</v>
      </c>
      <c r="F185" s="13"/>
      <c r="G185" s="14">
        <f>F185*E185</f>
        <v>0</v>
      </c>
    </row>
    <row r="186" spans="3:7" ht="12.95" customHeight="1" outlineLevel="3">
      <c r="C186" s="10" t="s">
        <v>148</v>
      </c>
      <c r="D186" s="11">
        <v>4606076607431</v>
      </c>
      <c r="E186" s="12">
        <v>890.4</v>
      </c>
      <c r="F186" s="13"/>
      <c r="G186" s="14">
        <f>F186*E186</f>
        <v>0</v>
      </c>
    </row>
    <row r="187" spans="3:7" ht="12.95" customHeight="1" outlineLevel="3">
      <c r="C187" s="10" t="s">
        <v>149</v>
      </c>
      <c r="D187" s="11">
        <v>4606076607448</v>
      </c>
      <c r="E187" s="12">
        <v>890.4</v>
      </c>
      <c r="F187" s="13"/>
      <c r="G187" s="14">
        <f>F187*E187</f>
        <v>0</v>
      </c>
    </row>
    <row r="188" spans="3:7" ht="12.95" customHeight="1" outlineLevel="3">
      <c r="C188" s="10" t="s">
        <v>150</v>
      </c>
      <c r="D188" s="11">
        <v>4606076607455</v>
      </c>
      <c r="E188" s="12">
        <v>890.4</v>
      </c>
      <c r="F188" s="13"/>
      <c r="G188" s="14">
        <f>F188*E188</f>
        <v>0</v>
      </c>
    </row>
    <row r="189" spans="3:7" ht="12.95" customHeight="1" outlineLevel="3">
      <c r="C189" s="10" t="s">
        <v>151</v>
      </c>
      <c r="D189" s="11">
        <v>4606076607479</v>
      </c>
      <c r="E189" s="12">
        <v>890.4</v>
      </c>
      <c r="F189" s="13"/>
      <c r="G189" s="14">
        <f>F189*E189</f>
        <v>0</v>
      </c>
    </row>
    <row r="190" spans="3:7" ht="12.95" customHeight="1" outlineLevel="3">
      <c r="C190" s="10" t="s">
        <v>152</v>
      </c>
      <c r="D190" s="11">
        <v>4606076417627</v>
      </c>
      <c r="E190" s="12">
        <v>890.4</v>
      </c>
      <c r="F190" s="13"/>
      <c r="G190" s="14">
        <f>F190*E190</f>
        <v>0</v>
      </c>
    </row>
    <row r="191" spans="3:7" ht="12.95" customHeight="1" outlineLevel="3">
      <c r="C191" s="10" t="s">
        <v>74</v>
      </c>
      <c r="D191" s="11">
        <v>4606076417221</v>
      </c>
      <c r="E191" s="12">
        <v>890.4</v>
      </c>
      <c r="F191" s="13"/>
      <c r="G191" s="14">
        <f>F191*E191</f>
        <v>0</v>
      </c>
    </row>
    <row r="192" spans="3:7" ht="12.95" customHeight="1" outlineLevel="3">
      <c r="C192" s="10" t="s">
        <v>75</v>
      </c>
      <c r="D192" s="11">
        <v>4606076417238</v>
      </c>
      <c r="E192" s="12">
        <v>890.4</v>
      </c>
      <c r="F192" s="13"/>
      <c r="G192" s="14">
        <f>F192*E192</f>
        <v>0</v>
      </c>
    </row>
    <row r="193" spans="2:7" ht="12.95" customHeight="1" outlineLevel="3">
      <c r="C193" s="10" t="s">
        <v>78</v>
      </c>
      <c r="D193" s="11">
        <v>4606076417269</v>
      </c>
      <c r="E193" s="12">
        <v>890.4</v>
      </c>
      <c r="F193" s="13"/>
      <c r="G193" s="14">
        <f>F193*E193</f>
        <v>0</v>
      </c>
    </row>
    <row r="194" spans="2:7" ht="12.95" customHeight="1" outlineLevel="3">
      <c r="C194" s="10" t="s">
        <v>153</v>
      </c>
      <c r="D194" s="11">
        <v>4606076417276</v>
      </c>
      <c r="E194" s="12">
        <v>890.4</v>
      </c>
      <c r="F194" s="13"/>
      <c r="G194" s="14">
        <f>F194*E194</f>
        <v>0</v>
      </c>
    </row>
    <row r="195" spans="2:7" ht="12.95" customHeight="1" outlineLevel="3">
      <c r="C195" s="10" t="s">
        <v>154</v>
      </c>
      <c r="D195" s="11">
        <v>4606076417290</v>
      </c>
      <c r="E195" s="12">
        <v>890.4</v>
      </c>
      <c r="F195" s="13"/>
      <c r="G195" s="14">
        <f>F195*E195</f>
        <v>0</v>
      </c>
    </row>
    <row r="196" spans="2:7" ht="12.95" customHeight="1" outlineLevel="3">
      <c r="C196" s="10" t="s">
        <v>155</v>
      </c>
      <c r="D196" s="11">
        <v>4606076417528</v>
      </c>
      <c r="E196" s="12">
        <v>890.4</v>
      </c>
      <c r="F196" s="13"/>
      <c r="G196" s="14">
        <f>F196*E196</f>
        <v>0</v>
      </c>
    </row>
    <row r="197" spans="2:7" ht="12.95" customHeight="1" outlineLevel="3">
      <c r="C197" s="10" t="s">
        <v>156</v>
      </c>
      <c r="D197" s="11">
        <v>4606076417603</v>
      </c>
      <c r="E197" s="12">
        <v>890.4</v>
      </c>
      <c r="F197" s="13"/>
      <c r="G197" s="14">
        <f>F197*E197</f>
        <v>0</v>
      </c>
    </row>
    <row r="198" spans="2:7" ht="12.95" customHeight="1" outlineLevel="3">
      <c r="C198" s="10" t="s">
        <v>157</v>
      </c>
      <c r="D198" s="11">
        <v>4606076417610</v>
      </c>
      <c r="E198" s="12">
        <v>890.4</v>
      </c>
      <c r="F198" s="13"/>
      <c r="G198" s="14">
        <f>F198*E198</f>
        <v>0</v>
      </c>
    </row>
    <row r="199" spans="2:7" ht="11.1" customHeight="1" outlineLevel="3">
      <c r="B199" s="30" t="s">
        <v>158</v>
      </c>
      <c r="C199" s="30"/>
      <c r="D199" s="8"/>
      <c r="E199" s="35" t="str">
        <f>HYPERLINK("http://www.galantholding.ru/catalog/290/156517/","www.galantholding.ru")</f>
        <v>www.galantholding.ru</v>
      </c>
      <c r="F199" s="31"/>
      <c r="G199" s="31"/>
    </row>
    <row r="200" spans="2:7" ht="11.1" customHeight="1" outlineLevel="3">
      <c r="B200" s="32" t="s">
        <v>101</v>
      </c>
      <c r="C200" s="32"/>
      <c r="D200" s="32"/>
      <c r="E200" s="32"/>
      <c r="F200" s="9"/>
      <c r="G200" s="9"/>
    </row>
    <row r="201" spans="2:7" ht="12.95" customHeight="1" outlineLevel="3">
      <c r="C201" s="10" t="s">
        <v>19</v>
      </c>
      <c r="D201" s="11">
        <v>4606076460678</v>
      </c>
      <c r="E201" s="12">
        <v>890.4</v>
      </c>
      <c r="F201" s="13"/>
      <c r="G201" s="14">
        <f>F201*E201</f>
        <v>0</v>
      </c>
    </row>
    <row r="202" spans="2:7" ht="12.95" customHeight="1" outlineLevel="3">
      <c r="C202" s="10" t="s">
        <v>20</v>
      </c>
      <c r="D202" s="11">
        <v>4606076460685</v>
      </c>
      <c r="E202" s="12">
        <v>890.4</v>
      </c>
      <c r="F202" s="13"/>
      <c r="G202" s="14">
        <f>F202*E202</f>
        <v>0</v>
      </c>
    </row>
    <row r="203" spans="2:7" ht="12.95" customHeight="1" outlineLevel="3">
      <c r="C203" s="10" t="s">
        <v>159</v>
      </c>
      <c r="D203" s="11">
        <v>4606076460692</v>
      </c>
      <c r="E203" s="12">
        <v>890.4</v>
      </c>
      <c r="F203" s="13"/>
      <c r="G203" s="14">
        <f>F203*E203</f>
        <v>0</v>
      </c>
    </row>
    <row r="204" spans="2:7" ht="12.95" customHeight="1" outlineLevel="3">
      <c r="C204" s="10" t="s">
        <v>22</v>
      </c>
      <c r="D204" s="11">
        <v>4606076460715</v>
      </c>
      <c r="E204" s="12">
        <v>890.4</v>
      </c>
      <c r="F204" s="13"/>
      <c r="G204" s="14">
        <f>F204*E204</f>
        <v>0</v>
      </c>
    </row>
    <row r="205" spans="2:7" ht="12.95" customHeight="1" outlineLevel="3">
      <c r="C205" s="10" t="s">
        <v>23</v>
      </c>
      <c r="D205" s="11">
        <v>4606076460739</v>
      </c>
      <c r="E205" s="12">
        <v>890.4</v>
      </c>
      <c r="F205" s="13"/>
      <c r="G205" s="14">
        <f>F205*E205</f>
        <v>0</v>
      </c>
    </row>
    <row r="206" spans="2:7" ht="12.95" customHeight="1" outlineLevel="3">
      <c r="C206" s="10" t="s">
        <v>14</v>
      </c>
      <c r="D206" s="11">
        <v>4606076460746</v>
      </c>
      <c r="E206" s="12">
        <v>890.4</v>
      </c>
      <c r="F206" s="13"/>
      <c r="G206" s="14">
        <f>F206*E206</f>
        <v>0</v>
      </c>
    </row>
    <row r="207" spans="2:7" ht="12.95" customHeight="1" outlineLevel="3">
      <c r="C207" s="10" t="s">
        <v>24</v>
      </c>
      <c r="D207" s="11">
        <v>4606076460753</v>
      </c>
      <c r="E207" s="12">
        <v>890.4</v>
      </c>
      <c r="F207" s="13"/>
      <c r="G207" s="14">
        <f>F207*E207</f>
        <v>0</v>
      </c>
    </row>
    <row r="208" spans="2:7" ht="12.95" customHeight="1" outlineLevel="3">
      <c r="C208" s="10" t="s">
        <v>160</v>
      </c>
      <c r="D208" s="11">
        <v>4606076460760</v>
      </c>
      <c r="E208" s="12">
        <v>890.4</v>
      </c>
      <c r="F208" s="13"/>
      <c r="G208" s="14">
        <f>F208*E208</f>
        <v>0</v>
      </c>
    </row>
    <row r="209" spans="2:7" ht="12.95" customHeight="1" outlineLevel="3">
      <c r="C209" s="10" t="s">
        <v>25</v>
      </c>
      <c r="D209" s="11">
        <v>4606076460777</v>
      </c>
      <c r="E209" s="12">
        <v>890.4</v>
      </c>
      <c r="F209" s="13"/>
      <c r="G209" s="14">
        <f>F209*E209</f>
        <v>0</v>
      </c>
    </row>
    <row r="210" spans="2:7" ht="12.95" customHeight="1" outlineLevel="3">
      <c r="C210" s="10" t="s">
        <v>26</v>
      </c>
      <c r="D210" s="11">
        <v>4606076460784</v>
      </c>
      <c r="E210" s="12">
        <v>890.4</v>
      </c>
      <c r="F210" s="13"/>
      <c r="G210" s="14">
        <f>F210*E210</f>
        <v>0</v>
      </c>
    </row>
    <row r="211" spans="2:7" ht="12.95" customHeight="1" outlineLevel="3">
      <c r="C211" s="10" t="s">
        <v>161</v>
      </c>
      <c r="D211" s="11">
        <v>4606076460791</v>
      </c>
      <c r="E211" s="12">
        <v>890.4</v>
      </c>
      <c r="F211" s="13"/>
      <c r="G211" s="14">
        <f>F211*E211</f>
        <v>0</v>
      </c>
    </row>
    <row r="212" spans="2:7" ht="12.95" customHeight="1" outlineLevel="3">
      <c r="B212" s="16"/>
      <c r="C212" s="10" t="s">
        <v>27</v>
      </c>
      <c r="D212" s="11">
        <v>4606076460807</v>
      </c>
      <c r="E212" s="12">
        <v>890.4</v>
      </c>
      <c r="F212" s="13"/>
      <c r="G212" s="14">
        <f>F212*E212</f>
        <v>0</v>
      </c>
    </row>
    <row r="213" spans="2:7" ht="12.95" customHeight="1" outlineLevel="3">
      <c r="C213" s="10" t="s">
        <v>29</v>
      </c>
      <c r="D213" s="11">
        <v>4606076460821</v>
      </c>
      <c r="E213" s="12">
        <v>890.4</v>
      </c>
      <c r="F213" s="13"/>
      <c r="G213" s="14">
        <f>F213*E213</f>
        <v>0</v>
      </c>
    </row>
    <row r="214" spans="2:7" ht="12.95" customHeight="1" outlineLevel="3">
      <c r="C214" s="10" t="s">
        <v>30</v>
      </c>
      <c r="D214" s="11">
        <v>4606076460838</v>
      </c>
      <c r="E214" s="12">
        <v>890.4</v>
      </c>
      <c r="F214" s="13"/>
      <c r="G214" s="14">
        <f>F214*E214</f>
        <v>0</v>
      </c>
    </row>
    <row r="215" spans="2:7" ht="12.95" customHeight="1" outlineLevel="3">
      <c r="C215" s="10" t="s">
        <v>162</v>
      </c>
      <c r="D215" s="11">
        <v>4606076460845</v>
      </c>
      <c r="E215" s="12">
        <v>890.4</v>
      </c>
      <c r="F215" s="13"/>
      <c r="G215" s="14">
        <f>F215*E215</f>
        <v>0</v>
      </c>
    </row>
    <row r="216" spans="2:7" ht="12.95" customHeight="1" outlineLevel="3">
      <c r="C216" s="10" t="s">
        <v>163</v>
      </c>
      <c r="D216" s="11">
        <v>4606076460852</v>
      </c>
      <c r="E216" s="12">
        <v>890.4</v>
      </c>
      <c r="F216" s="13"/>
      <c r="G216" s="14">
        <f>F216*E216</f>
        <v>0</v>
      </c>
    </row>
    <row r="217" spans="2:7" ht="12.95" customHeight="1" outlineLevel="3">
      <c r="C217" s="10" t="s">
        <v>106</v>
      </c>
      <c r="D217" s="11">
        <v>4606076460869</v>
      </c>
      <c r="E217" s="12">
        <v>890.4</v>
      </c>
      <c r="F217" s="13"/>
      <c r="G217" s="14">
        <f>F217*E217</f>
        <v>0</v>
      </c>
    </row>
    <row r="218" spans="2:7" ht="12.95" customHeight="1" outlineLevel="3">
      <c r="C218" s="10" t="s">
        <v>32</v>
      </c>
      <c r="D218" s="11">
        <v>4606076460876</v>
      </c>
      <c r="E218" s="12">
        <v>890.4</v>
      </c>
      <c r="F218" s="13"/>
      <c r="G218" s="14">
        <f>F218*E218</f>
        <v>0</v>
      </c>
    </row>
    <row r="219" spans="2:7" ht="12.95" customHeight="1" outlineLevel="3">
      <c r="C219" s="10" t="s">
        <v>33</v>
      </c>
      <c r="D219" s="11">
        <v>4606076460883</v>
      </c>
      <c r="E219" s="12">
        <v>890.4</v>
      </c>
      <c r="F219" s="13"/>
      <c r="G219" s="14">
        <f>F219*E219</f>
        <v>0</v>
      </c>
    </row>
    <row r="220" spans="2:7" ht="12.95" customHeight="1" outlineLevel="3">
      <c r="C220" s="10" t="s">
        <v>164</v>
      </c>
      <c r="D220" s="11">
        <v>4606076460890</v>
      </c>
      <c r="E220" s="12">
        <v>890.4</v>
      </c>
      <c r="F220" s="13"/>
      <c r="G220" s="14">
        <f>F220*E220</f>
        <v>0</v>
      </c>
    </row>
    <row r="221" spans="2:7" ht="12.95" customHeight="1" outlineLevel="3">
      <c r="C221" s="10" t="s">
        <v>34</v>
      </c>
      <c r="D221" s="11">
        <v>4606076460906</v>
      </c>
      <c r="E221" s="12">
        <v>890.4</v>
      </c>
      <c r="F221" s="13"/>
      <c r="G221" s="14">
        <f>F221*E221</f>
        <v>0</v>
      </c>
    </row>
    <row r="222" spans="2:7" ht="12.95" customHeight="1" outlineLevel="3">
      <c r="C222" s="10" t="s">
        <v>36</v>
      </c>
      <c r="D222" s="11">
        <v>4606076460937</v>
      </c>
      <c r="E222" s="12">
        <v>890.4</v>
      </c>
      <c r="F222" s="13"/>
      <c r="G222" s="14">
        <f>F222*E222</f>
        <v>0</v>
      </c>
    </row>
    <row r="223" spans="2:7" ht="12.95" customHeight="1" outlineLevel="3">
      <c r="C223" s="10" t="s">
        <v>165</v>
      </c>
      <c r="D223" s="11">
        <v>4606076460944</v>
      </c>
      <c r="E223" s="12">
        <v>890.4</v>
      </c>
      <c r="F223" s="13"/>
      <c r="G223" s="14">
        <f>F223*E223</f>
        <v>0</v>
      </c>
    </row>
    <row r="224" spans="2:7" ht="12.95" customHeight="1" outlineLevel="3">
      <c r="C224" s="10" t="s">
        <v>109</v>
      </c>
      <c r="D224" s="11">
        <v>4606076460951</v>
      </c>
      <c r="E224" s="12">
        <v>890.4</v>
      </c>
      <c r="F224" s="13"/>
      <c r="G224" s="14">
        <f>F224*E224</f>
        <v>0</v>
      </c>
    </row>
    <row r="225" spans="3:7" ht="12.95" customHeight="1" outlineLevel="3">
      <c r="C225" s="10" t="s">
        <v>166</v>
      </c>
      <c r="D225" s="11">
        <v>4606076460982</v>
      </c>
      <c r="E225" s="12">
        <v>890.4</v>
      </c>
      <c r="F225" s="13"/>
      <c r="G225" s="14">
        <f>F225*E225</f>
        <v>0</v>
      </c>
    </row>
    <row r="226" spans="3:7" ht="12.95" customHeight="1" outlineLevel="3">
      <c r="C226" s="10" t="s">
        <v>167</v>
      </c>
      <c r="D226" s="11">
        <v>4606076460999</v>
      </c>
      <c r="E226" s="12">
        <v>890.4</v>
      </c>
      <c r="F226" s="13"/>
      <c r="G226" s="14">
        <f>F226*E226</f>
        <v>0</v>
      </c>
    </row>
    <row r="227" spans="3:7" ht="12.95" customHeight="1" outlineLevel="3">
      <c r="C227" s="10" t="s">
        <v>168</v>
      </c>
      <c r="D227" s="11">
        <v>4606076461002</v>
      </c>
      <c r="E227" s="12">
        <v>890.4</v>
      </c>
      <c r="F227" s="13"/>
      <c r="G227" s="14">
        <f>F227*E227</f>
        <v>0</v>
      </c>
    </row>
    <row r="228" spans="3:7" ht="12.95" customHeight="1" outlineLevel="3">
      <c r="C228" s="10" t="s">
        <v>169</v>
      </c>
      <c r="D228" s="11">
        <v>4606076461019</v>
      </c>
      <c r="E228" s="12">
        <v>890.4</v>
      </c>
      <c r="F228" s="13"/>
      <c r="G228" s="14">
        <f>F228*E228</f>
        <v>0</v>
      </c>
    </row>
    <row r="229" spans="3:7" ht="12.95" customHeight="1" outlineLevel="3">
      <c r="C229" s="10" t="s">
        <v>68</v>
      </c>
      <c r="D229" s="11">
        <v>4606076461859</v>
      </c>
      <c r="E229" s="12">
        <v>890.4</v>
      </c>
      <c r="F229" s="13"/>
      <c r="G229" s="14">
        <f>F229*E229</f>
        <v>0</v>
      </c>
    </row>
    <row r="230" spans="3:7" ht="12.95" customHeight="1" outlineLevel="3">
      <c r="C230" s="10" t="s">
        <v>69</v>
      </c>
      <c r="D230" s="11">
        <v>4606076461866</v>
      </c>
      <c r="E230" s="12">
        <v>890.4</v>
      </c>
      <c r="F230" s="13"/>
      <c r="G230" s="14">
        <f>F230*E230</f>
        <v>0</v>
      </c>
    </row>
    <row r="231" spans="3:7" ht="12.95" customHeight="1" outlineLevel="3">
      <c r="C231" s="10" t="s">
        <v>70</v>
      </c>
      <c r="D231" s="11">
        <v>4606076461873</v>
      </c>
      <c r="E231" s="12">
        <v>890.4</v>
      </c>
      <c r="F231" s="13"/>
      <c r="G231" s="14">
        <f>F231*E231</f>
        <v>0</v>
      </c>
    </row>
    <row r="232" spans="3:7" ht="12.95" customHeight="1" outlineLevel="3">
      <c r="C232" s="10" t="s">
        <v>71</v>
      </c>
      <c r="D232" s="11">
        <v>4606076461880</v>
      </c>
      <c r="E232" s="12">
        <v>890.4</v>
      </c>
      <c r="F232" s="13"/>
      <c r="G232" s="14">
        <f>F232*E232</f>
        <v>0</v>
      </c>
    </row>
    <row r="233" spans="3:7" ht="12.95" customHeight="1" outlineLevel="3">
      <c r="C233" s="10" t="s">
        <v>72</v>
      </c>
      <c r="D233" s="11">
        <v>4606076461897</v>
      </c>
      <c r="E233" s="12">
        <v>890.4</v>
      </c>
      <c r="F233" s="13"/>
      <c r="G233" s="14">
        <f>F233*E233</f>
        <v>0</v>
      </c>
    </row>
    <row r="234" spans="3:7" ht="12.95" customHeight="1" outlineLevel="3">
      <c r="C234" s="10" t="s">
        <v>76</v>
      </c>
      <c r="D234" s="11">
        <v>4606076461934</v>
      </c>
      <c r="E234" s="12">
        <v>890.4</v>
      </c>
      <c r="F234" s="13"/>
      <c r="G234" s="14">
        <f>F234*E234</f>
        <v>0</v>
      </c>
    </row>
    <row r="235" spans="3:7" ht="12.95" customHeight="1" outlineLevel="3">
      <c r="C235" s="10" t="s">
        <v>77</v>
      </c>
      <c r="D235" s="11">
        <v>4606076461941</v>
      </c>
      <c r="E235" s="12">
        <v>890.4</v>
      </c>
      <c r="F235" s="13"/>
      <c r="G235" s="14">
        <f>F235*E235</f>
        <v>0</v>
      </c>
    </row>
    <row r="236" spans="3:7" ht="12.95" customHeight="1" outlineLevel="3">
      <c r="C236" s="10" t="s">
        <v>78</v>
      </c>
      <c r="D236" s="11">
        <v>4606076461958</v>
      </c>
      <c r="E236" s="12">
        <v>890.4</v>
      </c>
      <c r="F236" s="13"/>
      <c r="G236" s="14">
        <f>F236*E236</f>
        <v>0</v>
      </c>
    </row>
    <row r="237" spans="3:7" ht="12.95" customHeight="1" outlineLevel="3">
      <c r="C237" s="10" t="s">
        <v>81</v>
      </c>
      <c r="D237" s="11">
        <v>4606076461996</v>
      </c>
      <c r="E237" s="12">
        <v>890.4</v>
      </c>
      <c r="F237" s="13"/>
      <c r="G237" s="14">
        <f>F237*E237</f>
        <v>0</v>
      </c>
    </row>
    <row r="238" spans="3:7" ht="12.95" customHeight="1" outlineLevel="3">
      <c r="C238" s="10" t="s">
        <v>82</v>
      </c>
      <c r="D238" s="11">
        <v>4606076462009</v>
      </c>
      <c r="E238" s="12">
        <v>890.4</v>
      </c>
      <c r="F238" s="13"/>
      <c r="G238" s="14">
        <f>F238*E238</f>
        <v>0</v>
      </c>
    </row>
    <row r="239" spans="3:7" ht="12.95" customHeight="1" outlineLevel="3">
      <c r="C239" s="10" t="s">
        <v>83</v>
      </c>
      <c r="D239" s="11">
        <v>4606076462016</v>
      </c>
      <c r="E239" s="12">
        <v>890.4</v>
      </c>
      <c r="F239" s="13"/>
      <c r="G239" s="14">
        <f>F239*E239</f>
        <v>0</v>
      </c>
    </row>
    <row r="240" spans="3:7" ht="12.95" customHeight="1" outlineLevel="3">
      <c r="C240" s="10" t="s">
        <v>85</v>
      </c>
      <c r="D240" s="11">
        <v>4606076462023</v>
      </c>
      <c r="E240" s="12">
        <v>890.4</v>
      </c>
      <c r="F240" s="13"/>
      <c r="G240" s="14">
        <f>F240*E240</f>
        <v>0</v>
      </c>
    </row>
    <row r="241" spans="2:7" ht="12.95" customHeight="1" outlineLevel="3">
      <c r="C241" s="10" t="s">
        <v>86</v>
      </c>
      <c r="D241" s="11">
        <v>4606076462030</v>
      </c>
      <c r="E241" s="12">
        <v>890.4</v>
      </c>
      <c r="F241" s="13"/>
      <c r="G241" s="14">
        <f>F241*E241</f>
        <v>0</v>
      </c>
    </row>
    <row r="242" spans="2:7" ht="12.95" customHeight="1" outlineLevel="3">
      <c r="C242" s="10" t="s">
        <v>88</v>
      </c>
      <c r="D242" s="11">
        <v>4606076462054</v>
      </c>
      <c r="E242" s="12">
        <v>890.4</v>
      </c>
      <c r="F242" s="13"/>
      <c r="G242" s="14">
        <f>F242*E242</f>
        <v>0</v>
      </c>
    </row>
    <row r="243" spans="2:7" ht="12.95" customHeight="1" outlineLevel="3">
      <c r="C243" s="10" t="s">
        <v>170</v>
      </c>
      <c r="D243" s="11">
        <v>4606076462061</v>
      </c>
      <c r="E243" s="12">
        <v>890.4</v>
      </c>
      <c r="F243" s="13"/>
      <c r="G243" s="14">
        <f>F243*E243</f>
        <v>0</v>
      </c>
    </row>
    <row r="244" spans="2:7" ht="12.95" customHeight="1" outlineLevel="3">
      <c r="C244" s="10" t="s">
        <v>171</v>
      </c>
      <c r="D244" s="11">
        <v>4606076462078</v>
      </c>
      <c r="E244" s="12">
        <v>890.4</v>
      </c>
      <c r="F244" s="13"/>
      <c r="G244" s="14">
        <f>F244*E244</f>
        <v>0</v>
      </c>
    </row>
    <row r="245" spans="2:7" ht="12.95" customHeight="1" outlineLevel="3">
      <c r="C245" s="10" t="s">
        <v>90</v>
      </c>
      <c r="D245" s="11">
        <v>4606076462085</v>
      </c>
      <c r="E245" s="12">
        <v>890.4</v>
      </c>
      <c r="F245" s="13"/>
      <c r="G245" s="14">
        <f>F245*E245</f>
        <v>0</v>
      </c>
    </row>
    <row r="246" spans="2:7" ht="12.95" customHeight="1" outlineLevel="3">
      <c r="C246" s="10" t="s">
        <v>91</v>
      </c>
      <c r="D246" s="11">
        <v>4606076462092</v>
      </c>
      <c r="E246" s="12">
        <v>890.4</v>
      </c>
      <c r="F246" s="13"/>
      <c r="G246" s="14">
        <f>F246*E246</f>
        <v>0</v>
      </c>
    </row>
    <row r="247" spans="2:7" ht="12.95" customHeight="1" outlineLevel="3">
      <c r="C247" s="10" t="s">
        <v>93</v>
      </c>
      <c r="D247" s="11">
        <v>4606076462115</v>
      </c>
      <c r="E247" s="12">
        <v>890.4</v>
      </c>
      <c r="F247" s="13"/>
      <c r="G247" s="14">
        <f>F247*E247</f>
        <v>0</v>
      </c>
    </row>
    <row r="248" spans="2:7" ht="12.95" customHeight="1" outlineLevel="3">
      <c r="C248" s="10" t="s">
        <v>172</v>
      </c>
      <c r="D248" s="11">
        <v>4606076462122</v>
      </c>
      <c r="E248" s="12">
        <v>890.4</v>
      </c>
      <c r="F248" s="13"/>
      <c r="G248" s="14">
        <f>F248*E248</f>
        <v>0</v>
      </c>
    </row>
    <row r="249" spans="2:7" ht="12.95" customHeight="1" outlineLevel="3">
      <c r="C249" s="10" t="s">
        <v>155</v>
      </c>
      <c r="D249" s="11">
        <v>4606076462139</v>
      </c>
      <c r="E249" s="12">
        <v>890.4</v>
      </c>
      <c r="F249" s="13"/>
      <c r="G249" s="14">
        <f>F249*E249</f>
        <v>0</v>
      </c>
    </row>
    <row r="250" spans="2:7" ht="12.95" customHeight="1" outlineLevel="3">
      <c r="C250" s="10" t="s">
        <v>173</v>
      </c>
      <c r="D250" s="11">
        <v>4606076462146</v>
      </c>
      <c r="E250" s="12">
        <v>890.4</v>
      </c>
      <c r="F250" s="13"/>
      <c r="G250" s="14">
        <f>F250*E250</f>
        <v>0</v>
      </c>
    </row>
    <row r="251" spans="2:7" ht="12.95" customHeight="1" outlineLevel="3">
      <c r="C251" s="10" t="s">
        <v>95</v>
      </c>
      <c r="D251" s="11">
        <v>4606076462153</v>
      </c>
      <c r="E251" s="12">
        <v>890.4</v>
      </c>
      <c r="F251" s="13"/>
      <c r="G251" s="14">
        <f>F251*E251</f>
        <v>0</v>
      </c>
    </row>
    <row r="252" spans="2:7" ht="12.95" customHeight="1" outlineLevel="3">
      <c r="C252" s="10" t="s">
        <v>96</v>
      </c>
      <c r="D252" s="11">
        <v>4606076462160</v>
      </c>
      <c r="E252" s="12">
        <v>890.4</v>
      </c>
      <c r="F252" s="13"/>
      <c r="G252" s="14">
        <f>F252*E252</f>
        <v>0</v>
      </c>
    </row>
    <row r="253" spans="2:7" ht="12.95" customHeight="1" outlineLevel="3">
      <c r="C253" s="10" t="s">
        <v>174</v>
      </c>
      <c r="D253" s="11">
        <v>4606076462184</v>
      </c>
      <c r="E253" s="12">
        <v>890.4</v>
      </c>
      <c r="F253" s="13"/>
      <c r="G253" s="14">
        <f>F253*E253</f>
        <v>0</v>
      </c>
    </row>
    <row r="254" spans="2:7" ht="11.1" customHeight="1" outlineLevel="3">
      <c r="B254" s="30" t="s">
        <v>175</v>
      </c>
      <c r="C254" s="30"/>
      <c r="D254" s="8"/>
      <c r="E254" s="31"/>
      <c r="F254" s="31"/>
      <c r="G254" s="31"/>
    </row>
    <row r="255" spans="2:7" ht="11.1" customHeight="1" outlineLevel="3">
      <c r="B255" s="32" t="s">
        <v>176</v>
      </c>
      <c r="C255" s="32"/>
      <c r="D255" s="32"/>
      <c r="E255" s="32"/>
      <c r="F255" s="9"/>
      <c r="G255" s="9"/>
    </row>
    <row r="256" spans="2:7" ht="12.95" customHeight="1" outlineLevel="3">
      <c r="C256" s="10" t="s">
        <v>74</v>
      </c>
      <c r="D256" s="11">
        <v>4606076426506</v>
      </c>
      <c r="E256" s="12">
        <v>582.4</v>
      </c>
      <c r="F256" s="13"/>
      <c r="G256" s="14">
        <f>F256*E256</f>
        <v>0</v>
      </c>
    </row>
    <row r="257" spans="2:7" ht="12.95" customHeight="1" outlineLevel="3">
      <c r="C257" s="10" t="s">
        <v>79</v>
      </c>
      <c r="D257" s="11">
        <v>4606076426551</v>
      </c>
      <c r="E257" s="12">
        <v>582.4</v>
      </c>
      <c r="F257" s="13"/>
      <c r="G257" s="14">
        <f>F257*E257</f>
        <v>0</v>
      </c>
    </row>
    <row r="258" spans="2:7" ht="12.95" customHeight="1" outlineLevel="3">
      <c r="C258" s="10" t="s">
        <v>99</v>
      </c>
      <c r="D258" s="11">
        <v>4606076426568</v>
      </c>
      <c r="E258" s="12">
        <v>582.4</v>
      </c>
      <c r="F258" s="13"/>
      <c r="G258" s="14">
        <f>F258*E258</f>
        <v>0</v>
      </c>
    </row>
    <row r="259" spans="2:7" ht="12.95" customHeight="1" outlineLevel="3">
      <c r="C259" s="10" t="s">
        <v>80</v>
      </c>
      <c r="D259" s="11">
        <v>4606076426575</v>
      </c>
      <c r="E259" s="12">
        <v>582.4</v>
      </c>
      <c r="F259" s="13"/>
      <c r="G259" s="14">
        <f>F259*E259</f>
        <v>0</v>
      </c>
    </row>
    <row r="260" spans="2:7" ht="12.95" customHeight="1" outlineLevel="3">
      <c r="C260" s="10" t="s">
        <v>90</v>
      </c>
      <c r="D260" s="11">
        <v>4606076426674</v>
      </c>
      <c r="E260" s="12">
        <v>582.4</v>
      </c>
      <c r="F260" s="13"/>
      <c r="G260" s="14">
        <f>F260*E260</f>
        <v>0</v>
      </c>
    </row>
    <row r="261" spans="2:7" ht="12.95" customHeight="1" outlineLevel="3">
      <c r="C261" s="10" t="s">
        <v>91</v>
      </c>
      <c r="D261" s="11">
        <v>4606076426681</v>
      </c>
      <c r="E261" s="12">
        <v>582.4</v>
      </c>
      <c r="F261" s="13"/>
      <c r="G261" s="14">
        <f>F261*E261</f>
        <v>0</v>
      </c>
    </row>
    <row r="262" spans="2:7" ht="12.95" customHeight="1" outlineLevel="3">
      <c r="C262" s="10"/>
      <c r="D262" s="10"/>
      <c r="E262" s="15"/>
      <c r="F262" s="13"/>
      <c r="G262" s="14"/>
    </row>
    <row r="263" spans="2:7" ht="12.95" customHeight="1" outlineLevel="3">
      <c r="C263" s="10"/>
      <c r="D263" s="10"/>
      <c r="E263" s="15"/>
      <c r="F263" s="13"/>
      <c r="G263" s="14"/>
    </row>
    <row r="264" spans="2:7" ht="12.95" customHeight="1" outlineLevel="3">
      <c r="C264" s="10"/>
      <c r="D264" s="10"/>
      <c r="E264" s="15"/>
      <c r="F264" s="13"/>
      <c r="G264" s="14"/>
    </row>
    <row r="265" spans="2:7" ht="12.95" customHeight="1" outlineLevel="3">
      <c r="C265" s="10"/>
      <c r="D265" s="10"/>
      <c r="E265" s="15"/>
      <c r="F265" s="13"/>
      <c r="G265" s="14"/>
    </row>
    <row r="266" spans="2:7" ht="12.95" customHeight="1" outlineLevel="3">
      <c r="C266" s="10"/>
      <c r="D266" s="10"/>
      <c r="E266" s="15"/>
      <c r="F266" s="13"/>
      <c r="G266" s="14"/>
    </row>
    <row r="267" spans="2:7" ht="12.95" customHeight="1" outlineLevel="3">
      <c r="B267" s="16"/>
      <c r="C267" s="10"/>
      <c r="D267" s="10"/>
      <c r="E267" s="15"/>
      <c r="F267" s="13"/>
      <c r="G267" s="14"/>
    </row>
    <row r="268" spans="2:7" ht="11.1" customHeight="1" outlineLevel="3">
      <c r="B268" s="30" t="s">
        <v>177</v>
      </c>
      <c r="C268" s="30"/>
      <c r="D268" s="8"/>
      <c r="E268" s="35" t="str">
        <f>HYPERLINK("http://www.galantholding.ru/catalog/290/142988/","www.galantholding.ru")</f>
        <v>www.galantholding.ru</v>
      </c>
      <c r="F268" s="31"/>
      <c r="G268" s="31"/>
    </row>
    <row r="269" spans="2:7" ht="11.1" customHeight="1" outlineLevel="3">
      <c r="B269" s="32" t="s">
        <v>101</v>
      </c>
      <c r="C269" s="32"/>
      <c r="D269" s="32"/>
      <c r="E269" s="32"/>
      <c r="F269" s="9"/>
      <c r="G269" s="9"/>
    </row>
    <row r="270" spans="2:7" ht="12.95" customHeight="1" outlineLevel="3">
      <c r="C270" s="10" t="s">
        <v>19</v>
      </c>
      <c r="D270" s="11">
        <v>4606076461026</v>
      </c>
      <c r="E270" s="12">
        <v>616</v>
      </c>
      <c r="F270" s="13"/>
      <c r="G270" s="14">
        <f>F270*E270</f>
        <v>0</v>
      </c>
    </row>
    <row r="271" spans="2:7" ht="12.95" customHeight="1" outlineLevel="3">
      <c r="C271" s="10" t="s">
        <v>162</v>
      </c>
      <c r="D271" s="11">
        <v>4606076461071</v>
      </c>
      <c r="E271" s="12">
        <v>616</v>
      </c>
      <c r="F271" s="13"/>
      <c r="G271" s="14">
        <f>F271*E271</f>
        <v>0</v>
      </c>
    </row>
    <row r="272" spans="2:7" ht="12.95" customHeight="1" outlineLevel="3">
      <c r="C272" s="10" t="s">
        <v>163</v>
      </c>
      <c r="D272" s="11">
        <v>4606076461088</v>
      </c>
      <c r="E272" s="12">
        <v>616</v>
      </c>
      <c r="F272" s="13"/>
      <c r="G272" s="14">
        <f>F272*E272</f>
        <v>0</v>
      </c>
    </row>
    <row r="273" spans="2:7" ht="12.95" customHeight="1" outlineLevel="3">
      <c r="C273" s="10" t="s">
        <v>34</v>
      </c>
      <c r="D273" s="11">
        <v>4606076461095</v>
      </c>
      <c r="E273" s="12">
        <v>616</v>
      </c>
      <c r="F273" s="13"/>
      <c r="G273" s="14">
        <f>F273*E273</f>
        <v>0</v>
      </c>
    </row>
    <row r="274" spans="2:7" ht="12.95" customHeight="1" outlineLevel="3">
      <c r="C274" s="10" t="s">
        <v>38</v>
      </c>
      <c r="D274" s="11">
        <v>4606076461118</v>
      </c>
      <c r="E274" s="12">
        <v>616</v>
      </c>
      <c r="F274" s="13"/>
      <c r="G274" s="14">
        <f>F274*E274</f>
        <v>0</v>
      </c>
    </row>
    <row r="275" spans="2:7" ht="12.95" customHeight="1" outlineLevel="3">
      <c r="C275" s="10" t="s">
        <v>40</v>
      </c>
      <c r="D275" s="11">
        <v>4606076414565</v>
      </c>
      <c r="E275" s="12">
        <v>616</v>
      </c>
      <c r="F275" s="13"/>
      <c r="G275" s="14">
        <f>F275*E275</f>
        <v>0</v>
      </c>
    </row>
    <row r="276" spans="2:7" ht="12.95" customHeight="1" outlineLevel="3">
      <c r="C276" s="10" t="s">
        <v>45</v>
      </c>
      <c r="D276" s="11">
        <v>4606076414572</v>
      </c>
      <c r="E276" s="12">
        <v>616</v>
      </c>
      <c r="F276" s="13"/>
      <c r="G276" s="14">
        <f>F276*E276</f>
        <v>0</v>
      </c>
    </row>
    <row r="277" spans="2:7" ht="12.95" customHeight="1" outlineLevel="3">
      <c r="C277" s="10" t="s">
        <v>46</v>
      </c>
      <c r="D277" s="11">
        <v>4606076414589</v>
      </c>
      <c r="E277" s="12">
        <v>616</v>
      </c>
      <c r="F277" s="13"/>
      <c r="G277" s="14">
        <f>F277*E277</f>
        <v>0</v>
      </c>
    </row>
    <row r="278" spans="2:7" ht="12.95" customHeight="1" outlineLevel="3">
      <c r="C278" s="10" t="s">
        <v>178</v>
      </c>
      <c r="D278" s="11">
        <v>4606076414596</v>
      </c>
      <c r="E278" s="12">
        <v>616</v>
      </c>
      <c r="F278" s="13"/>
      <c r="G278" s="14">
        <f>F278*E278</f>
        <v>0</v>
      </c>
    </row>
    <row r="279" spans="2:7" ht="12.95" customHeight="1" outlineLevel="3">
      <c r="C279" s="10" t="s">
        <v>113</v>
      </c>
      <c r="D279" s="11">
        <v>4606076414602</v>
      </c>
      <c r="E279" s="12">
        <v>616</v>
      </c>
      <c r="F279" s="13"/>
      <c r="G279" s="14">
        <f>F279*E279</f>
        <v>0</v>
      </c>
    </row>
    <row r="280" spans="2:7" ht="12.95" customHeight="1" outlineLevel="3">
      <c r="C280" s="10" t="s">
        <v>56</v>
      </c>
      <c r="D280" s="11">
        <v>4606076414619</v>
      </c>
      <c r="E280" s="12">
        <v>616</v>
      </c>
      <c r="F280" s="13"/>
      <c r="G280" s="14">
        <f>F280*E280</f>
        <v>0</v>
      </c>
    </row>
    <row r="281" spans="2:7" ht="12.95" customHeight="1" outlineLevel="3">
      <c r="B281" s="16"/>
      <c r="C281" s="10" t="s">
        <v>57</v>
      </c>
      <c r="D281" s="11">
        <v>4606076414626</v>
      </c>
      <c r="E281" s="12">
        <v>616</v>
      </c>
      <c r="F281" s="13"/>
      <c r="G281" s="14">
        <f>F281*E281</f>
        <v>0</v>
      </c>
    </row>
    <row r="282" spans="2:7" ht="12.95" customHeight="1" outlineLevel="3">
      <c r="C282" s="10" t="s">
        <v>61</v>
      </c>
      <c r="D282" s="11">
        <v>4606076414633</v>
      </c>
      <c r="E282" s="12">
        <v>616</v>
      </c>
      <c r="F282" s="13"/>
      <c r="G282" s="14">
        <f>F282*E282</f>
        <v>0</v>
      </c>
    </row>
    <row r="283" spans="2:7" ht="12.95" customHeight="1" outlineLevel="3">
      <c r="C283" s="10" t="s">
        <v>62</v>
      </c>
      <c r="D283" s="11">
        <v>4606076414640</v>
      </c>
      <c r="E283" s="12">
        <v>616</v>
      </c>
      <c r="F283" s="13"/>
      <c r="G283" s="14">
        <f>F283*E283</f>
        <v>0</v>
      </c>
    </row>
    <row r="284" spans="2:7" ht="12.95" customHeight="1" outlineLevel="3">
      <c r="C284" s="10" t="s">
        <v>66</v>
      </c>
      <c r="D284" s="11">
        <v>4606076414657</v>
      </c>
      <c r="E284" s="12">
        <v>616</v>
      </c>
      <c r="F284" s="13"/>
      <c r="G284" s="14">
        <f>F284*E284</f>
        <v>0</v>
      </c>
    </row>
    <row r="285" spans="2:7" ht="12.95" customHeight="1" outlineLevel="3">
      <c r="C285" s="10" t="s">
        <v>121</v>
      </c>
      <c r="D285" s="11">
        <v>4606076414664</v>
      </c>
      <c r="E285" s="12">
        <v>616</v>
      </c>
      <c r="F285" s="13"/>
      <c r="G285" s="14">
        <f>F285*E285</f>
        <v>0</v>
      </c>
    </row>
    <row r="286" spans="2:7" ht="12.95" customHeight="1" outlineLevel="3">
      <c r="C286" s="10" t="s">
        <v>179</v>
      </c>
      <c r="D286" s="11">
        <v>4606076605635</v>
      </c>
      <c r="E286" s="12">
        <v>616</v>
      </c>
      <c r="F286" s="13"/>
      <c r="G286" s="14">
        <f>F286*E286</f>
        <v>0</v>
      </c>
    </row>
    <row r="287" spans="2:7" ht="12.95" customHeight="1" outlineLevel="3">
      <c r="C287" s="10" t="s">
        <v>180</v>
      </c>
      <c r="D287" s="11">
        <v>4606076605642</v>
      </c>
      <c r="E287" s="12">
        <v>616</v>
      </c>
      <c r="F287" s="13"/>
      <c r="G287" s="14">
        <f>F287*E287</f>
        <v>0</v>
      </c>
    </row>
    <row r="288" spans="2:7" ht="12.95" customHeight="1" outlineLevel="3">
      <c r="C288" s="10" t="s">
        <v>122</v>
      </c>
      <c r="D288" s="11">
        <v>4606076605659</v>
      </c>
      <c r="E288" s="12">
        <v>616</v>
      </c>
      <c r="F288" s="13"/>
      <c r="G288" s="14">
        <f>F288*E288</f>
        <v>0</v>
      </c>
    </row>
    <row r="289" spans="3:7" ht="12.95" customHeight="1" outlineLevel="3">
      <c r="C289" s="10" t="s">
        <v>181</v>
      </c>
      <c r="D289" s="11">
        <v>4606076605666</v>
      </c>
      <c r="E289" s="12">
        <v>616</v>
      </c>
      <c r="F289" s="13"/>
      <c r="G289" s="14">
        <f>F289*E289</f>
        <v>0</v>
      </c>
    </row>
    <row r="290" spans="3:7" ht="12.95" customHeight="1" outlineLevel="3">
      <c r="C290" s="10" t="s">
        <v>125</v>
      </c>
      <c r="D290" s="11">
        <v>4606076605673</v>
      </c>
      <c r="E290" s="12">
        <v>616</v>
      </c>
      <c r="F290" s="13"/>
      <c r="G290" s="14">
        <f>F290*E290</f>
        <v>0</v>
      </c>
    </row>
    <row r="291" spans="3:7" ht="12.95" customHeight="1" outlineLevel="3">
      <c r="C291" s="10" t="s">
        <v>132</v>
      </c>
      <c r="D291" s="11">
        <v>4606076605680</v>
      </c>
      <c r="E291" s="12">
        <v>616</v>
      </c>
      <c r="F291" s="13"/>
      <c r="G291" s="14">
        <f>F291*E291</f>
        <v>0</v>
      </c>
    </row>
    <row r="292" spans="3:7" ht="12.95" customHeight="1" outlineLevel="3">
      <c r="C292" s="10" t="s">
        <v>133</v>
      </c>
      <c r="D292" s="11">
        <v>4606076605697</v>
      </c>
      <c r="E292" s="12">
        <v>616</v>
      </c>
      <c r="F292" s="13"/>
      <c r="G292" s="14">
        <f>F292*E292</f>
        <v>0</v>
      </c>
    </row>
    <row r="293" spans="3:7" ht="12.95" customHeight="1" outlineLevel="3">
      <c r="C293" s="10" t="s">
        <v>139</v>
      </c>
      <c r="D293" s="11">
        <v>4606076605703</v>
      </c>
      <c r="E293" s="12">
        <v>616</v>
      </c>
      <c r="F293" s="13"/>
      <c r="G293" s="14">
        <f>F293*E293</f>
        <v>0</v>
      </c>
    </row>
    <row r="294" spans="3:7" ht="12.95" customHeight="1" outlineLevel="3">
      <c r="C294" s="10" t="s">
        <v>140</v>
      </c>
      <c r="D294" s="11">
        <v>4606076605710</v>
      </c>
      <c r="E294" s="12">
        <v>616</v>
      </c>
      <c r="F294" s="13"/>
      <c r="G294" s="14">
        <f>F294*E294</f>
        <v>0</v>
      </c>
    </row>
    <row r="295" spans="3:7" ht="12.95" customHeight="1" outlineLevel="3">
      <c r="C295" s="10" t="s">
        <v>146</v>
      </c>
      <c r="D295" s="11">
        <v>4606076605727</v>
      </c>
      <c r="E295" s="12">
        <v>616</v>
      </c>
      <c r="F295" s="13"/>
      <c r="G295" s="14">
        <f>F295*E295</f>
        <v>0</v>
      </c>
    </row>
    <row r="296" spans="3:7" ht="12.95" customHeight="1" outlineLevel="3">
      <c r="C296" s="10" t="s">
        <v>147</v>
      </c>
      <c r="D296" s="11">
        <v>4606076605734</v>
      </c>
      <c r="E296" s="12">
        <v>616</v>
      </c>
      <c r="F296" s="13"/>
      <c r="G296" s="14">
        <f>F296*E296</f>
        <v>0</v>
      </c>
    </row>
    <row r="297" spans="3:7" ht="12.95" customHeight="1" outlineLevel="3">
      <c r="C297" s="10" t="s">
        <v>152</v>
      </c>
      <c r="D297" s="11">
        <v>4606076426964</v>
      </c>
      <c r="E297" s="12">
        <v>616</v>
      </c>
      <c r="F297" s="13"/>
      <c r="G297" s="14">
        <f>F297*E297</f>
        <v>0</v>
      </c>
    </row>
    <row r="298" spans="3:7" ht="12.95" customHeight="1" outlineLevel="3">
      <c r="C298" s="10" t="s">
        <v>182</v>
      </c>
      <c r="D298" s="11">
        <v>4606076426971</v>
      </c>
      <c r="E298" s="12">
        <v>616</v>
      </c>
      <c r="F298" s="13"/>
      <c r="G298" s="14">
        <f>F298*E298</f>
        <v>0</v>
      </c>
    </row>
    <row r="299" spans="3:7" ht="12.95" customHeight="1" outlineLevel="3">
      <c r="C299" s="10" t="s">
        <v>68</v>
      </c>
      <c r="D299" s="11">
        <v>4606076426858</v>
      </c>
      <c r="E299" s="12">
        <v>616</v>
      </c>
      <c r="F299" s="13"/>
      <c r="G299" s="14">
        <f>F299*E299</f>
        <v>0</v>
      </c>
    </row>
    <row r="300" spans="3:7" ht="12.95" customHeight="1" outlineLevel="3">
      <c r="C300" s="10" t="s">
        <v>73</v>
      </c>
      <c r="D300" s="11">
        <v>4606076426865</v>
      </c>
      <c r="E300" s="12">
        <v>616</v>
      </c>
      <c r="F300" s="13"/>
      <c r="G300" s="14">
        <f>F300*E300</f>
        <v>0</v>
      </c>
    </row>
    <row r="301" spans="3:7" ht="12.95" customHeight="1" outlineLevel="3">
      <c r="C301" s="10" t="s">
        <v>74</v>
      </c>
      <c r="D301" s="11">
        <v>4606076426872</v>
      </c>
      <c r="E301" s="12">
        <v>616</v>
      </c>
      <c r="F301" s="13"/>
      <c r="G301" s="14">
        <f>F301*E301</f>
        <v>0</v>
      </c>
    </row>
    <row r="302" spans="3:7" ht="12.95" customHeight="1" outlineLevel="3">
      <c r="C302" s="10" t="s">
        <v>79</v>
      </c>
      <c r="D302" s="11">
        <v>4606076426889</v>
      </c>
      <c r="E302" s="12">
        <v>616</v>
      </c>
      <c r="F302" s="13"/>
      <c r="G302" s="14">
        <f>F302*E302</f>
        <v>0</v>
      </c>
    </row>
    <row r="303" spans="3:7" ht="12.95" customHeight="1" outlineLevel="3">
      <c r="C303" s="10" t="s">
        <v>99</v>
      </c>
      <c r="D303" s="11">
        <v>4606076426896</v>
      </c>
      <c r="E303" s="12">
        <v>616</v>
      </c>
      <c r="F303" s="13"/>
      <c r="G303" s="14">
        <f>F303*E303</f>
        <v>0</v>
      </c>
    </row>
    <row r="304" spans="3:7" ht="12.95" customHeight="1" outlineLevel="3">
      <c r="C304" s="10" t="s">
        <v>85</v>
      </c>
      <c r="D304" s="11">
        <v>4606076426902</v>
      </c>
      <c r="E304" s="12">
        <v>616</v>
      </c>
      <c r="F304" s="13"/>
      <c r="G304" s="14">
        <f>F304*E304</f>
        <v>0</v>
      </c>
    </row>
    <row r="305" spans="2:7" ht="12.95" customHeight="1" outlineLevel="3">
      <c r="C305" s="10" t="s">
        <v>86</v>
      </c>
      <c r="D305" s="11">
        <v>4606076426919</v>
      </c>
      <c r="E305" s="12">
        <v>616</v>
      </c>
      <c r="F305" s="13"/>
      <c r="G305" s="14">
        <f>F305*E305</f>
        <v>0</v>
      </c>
    </row>
    <row r="306" spans="2:7" ht="12.95" customHeight="1" outlineLevel="3">
      <c r="C306" s="10" t="s">
        <v>90</v>
      </c>
      <c r="D306" s="11">
        <v>4606076426926</v>
      </c>
      <c r="E306" s="12">
        <v>616</v>
      </c>
      <c r="F306" s="13"/>
      <c r="G306" s="14">
        <f>F306*E306</f>
        <v>0</v>
      </c>
    </row>
    <row r="307" spans="2:7" ht="12.95" customHeight="1" outlineLevel="3">
      <c r="C307" s="10" t="s">
        <v>91</v>
      </c>
      <c r="D307" s="11">
        <v>4606076426933</v>
      </c>
      <c r="E307" s="12">
        <v>616</v>
      </c>
      <c r="F307" s="13"/>
      <c r="G307" s="14">
        <f>F307*E307</f>
        <v>0</v>
      </c>
    </row>
    <row r="308" spans="2:7" ht="12.95" customHeight="1" outlineLevel="3">
      <c r="C308" s="10" t="s">
        <v>173</v>
      </c>
      <c r="D308" s="11">
        <v>4606076426940</v>
      </c>
      <c r="E308" s="12">
        <v>616</v>
      </c>
      <c r="F308" s="13"/>
      <c r="G308" s="14">
        <f>F308*E308</f>
        <v>0</v>
      </c>
    </row>
    <row r="309" spans="2:7" ht="12.95" customHeight="1" outlineLevel="3">
      <c r="C309" s="10" t="s">
        <v>95</v>
      </c>
      <c r="D309" s="11">
        <v>4606076426957</v>
      </c>
      <c r="E309" s="12">
        <v>616</v>
      </c>
      <c r="F309" s="13"/>
      <c r="G309" s="14">
        <f>F309*E309</f>
        <v>0</v>
      </c>
    </row>
    <row r="310" spans="2:7" ht="11.1" customHeight="1" outlineLevel="3">
      <c r="B310" s="30" t="s">
        <v>183</v>
      </c>
      <c r="C310" s="30"/>
      <c r="D310" s="8"/>
      <c r="E310" s="35" t="str">
        <f>HYPERLINK("http://www.galantholding.ru/catalog/290/156518/","www.galantholding.ru")</f>
        <v>www.galantholding.ru</v>
      </c>
      <c r="F310" s="31"/>
      <c r="G310" s="31"/>
    </row>
    <row r="311" spans="2:7" ht="11.1" customHeight="1" outlineLevel="3">
      <c r="B311" s="32" t="s">
        <v>101</v>
      </c>
      <c r="C311" s="32"/>
      <c r="D311" s="32"/>
      <c r="E311" s="32"/>
      <c r="F311" s="9"/>
      <c r="G311" s="9"/>
    </row>
    <row r="312" spans="2:7" ht="12.95" customHeight="1" outlineLevel="3">
      <c r="C312" s="10" t="s">
        <v>102</v>
      </c>
      <c r="D312" s="11">
        <v>4606076419058</v>
      </c>
      <c r="E312" s="12">
        <v>677.6</v>
      </c>
      <c r="F312" s="13"/>
      <c r="G312" s="14">
        <f>F312*E312</f>
        <v>0</v>
      </c>
    </row>
    <row r="313" spans="2:7" ht="12.95" customHeight="1" outlineLevel="3">
      <c r="C313" s="10" t="s">
        <v>103</v>
      </c>
      <c r="D313" s="11">
        <v>4606076419065</v>
      </c>
      <c r="E313" s="12">
        <v>677.6</v>
      </c>
      <c r="F313" s="13"/>
      <c r="G313" s="14">
        <f>F313*E313</f>
        <v>0</v>
      </c>
    </row>
    <row r="314" spans="2:7" ht="12.95" customHeight="1" outlineLevel="3">
      <c r="C314" s="10" t="s">
        <v>104</v>
      </c>
      <c r="D314" s="11">
        <v>4606076419072</v>
      </c>
      <c r="E314" s="12">
        <v>677.6</v>
      </c>
      <c r="F314" s="13"/>
      <c r="G314" s="14">
        <f>F314*E314</f>
        <v>0</v>
      </c>
    </row>
    <row r="315" spans="2:7" ht="12.95" customHeight="1" outlineLevel="3">
      <c r="C315" s="10" t="s">
        <v>20</v>
      </c>
      <c r="D315" s="11">
        <v>4606076418662</v>
      </c>
      <c r="E315" s="12">
        <v>677.6</v>
      </c>
      <c r="F315" s="13"/>
      <c r="G315" s="14">
        <f>F315*E315</f>
        <v>0</v>
      </c>
    </row>
    <row r="316" spans="2:7" ht="12.95" customHeight="1" outlineLevel="3">
      <c r="C316" s="10" t="s">
        <v>159</v>
      </c>
      <c r="D316" s="11">
        <v>4606076418679</v>
      </c>
      <c r="E316" s="12">
        <v>677.6</v>
      </c>
      <c r="F316" s="13"/>
      <c r="G316" s="14">
        <f>F316*E316</f>
        <v>0</v>
      </c>
    </row>
    <row r="317" spans="2:7" ht="12.95" customHeight="1" outlineLevel="3">
      <c r="C317" s="10" t="s">
        <v>21</v>
      </c>
      <c r="D317" s="11">
        <v>4606076418686</v>
      </c>
      <c r="E317" s="12">
        <v>677.6</v>
      </c>
      <c r="F317" s="13"/>
      <c r="G317" s="14">
        <f>F317*E317</f>
        <v>0</v>
      </c>
    </row>
    <row r="318" spans="2:7" ht="12.95" customHeight="1" outlineLevel="3">
      <c r="C318" s="10" t="s">
        <v>22</v>
      </c>
      <c r="D318" s="11">
        <v>4606076418693</v>
      </c>
      <c r="E318" s="12">
        <v>677.6</v>
      </c>
      <c r="F318" s="13"/>
      <c r="G318" s="14">
        <f>F318*E318</f>
        <v>0</v>
      </c>
    </row>
    <row r="319" spans="2:7" ht="12.95" customHeight="1" outlineLevel="3">
      <c r="C319" s="10" t="s">
        <v>184</v>
      </c>
      <c r="D319" s="11">
        <v>4606076418709</v>
      </c>
      <c r="E319" s="12">
        <v>677.6</v>
      </c>
      <c r="F319" s="13"/>
      <c r="G319" s="14">
        <f>F319*E319</f>
        <v>0</v>
      </c>
    </row>
    <row r="320" spans="2:7" ht="12.95" customHeight="1" outlineLevel="3">
      <c r="C320" s="10" t="s">
        <v>185</v>
      </c>
      <c r="D320" s="11">
        <v>4606076418716</v>
      </c>
      <c r="E320" s="12">
        <v>677.6</v>
      </c>
      <c r="F320" s="13"/>
      <c r="G320" s="14">
        <f>F320*E320</f>
        <v>0</v>
      </c>
    </row>
    <row r="321" spans="2:7" ht="12.95" customHeight="1" outlineLevel="3">
      <c r="C321" s="10" t="s">
        <v>186</v>
      </c>
      <c r="D321" s="11">
        <v>4606076418723</v>
      </c>
      <c r="E321" s="12">
        <v>677.6</v>
      </c>
      <c r="F321" s="13"/>
      <c r="G321" s="14">
        <f>F321*E321</f>
        <v>0</v>
      </c>
    </row>
    <row r="322" spans="2:7" ht="12.95" customHeight="1" outlineLevel="3">
      <c r="C322" s="10" t="s">
        <v>160</v>
      </c>
      <c r="D322" s="11">
        <v>4606076418754</v>
      </c>
      <c r="E322" s="12">
        <v>677.6</v>
      </c>
      <c r="F322" s="13"/>
      <c r="G322" s="14">
        <f>F322*E322</f>
        <v>0</v>
      </c>
    </row>
    <row r="323" spans="2:7" ht="12.95" customHeight="1" outlineLevel="3">
      <c r="B323" s="16"/>
      <c r="C323" s="10" t="s">
        <v>187</v>
      </c>
      <c r="D323" s="11">
        <v>4606076418785</v>
      </c>
      <c r="E323" s="12">
        <v>677.6</v>
      </c>
      <c r="F323" s="13"/>
      <c r="G323" s="14">
        <f>F323*E323</f>
        <v>0</v>
      </c>
    </row>
    <row r="324" spans="2:7" ht="12.95" customHeight="1" outlineLevel="3">
      <c r="C324" s="10" t="s">
        <v>105</v>
      </c>
      <c r="D324" s="11">
        <v>4606076418792</v>
      </c>
      <c r="E324" s="12">
        <v>677.6</v>
      </c>
      <c r="F324" s="13"/>
      <c r="G324" s="14">
        <f>F324*E324</f>
        <v>0</v>
      </c>
    </row>
    <row r="325" spans="2:7" ht="12.95" customHeight="1" outlineLevel="3">
      <c r="C325" s="10" t="s">
        <v>29</v>
      </c>
      <c r="D325" s="11">
        <v>4606076418822</v>
      </c>
      <c r="E325" s="12">
        <v>677.6</v>
      </c>
      <c r="F325" s="13"/>
      <c r="G325" s="14">
        <f>F325*E325</f>
        <v>0</v>
      </c>
    </row>
    <row r="326" spans="2:7" ht="12.95" customHeight="1" outlineLevel="3">
      <c r="C326" s="10" t="s">
        <v>188</v>
      </c>
      <c r="D326" s="11">
        <v>4606076418846</v>
      </c>
      <c r="E326" s="12">
        <v>677.6</v>
      </c>
      <c r="F326" s="13"/>
      <c r="G326" s="14">
        <f>F326*E326</f>
        <v>0</v>
      </c>
    </row>
    <row r="327" spans="2:7" ht="12.95" customHeight="1" outlineLevel="3">
      <c r="C327" s="10" t="s">
        <v>189</v>
      </c>
      <c r="D327" s="11">
        <v>4606076418860</v>
      </c>
      <c r="E327" s="12">
        <v>677.6</v>
      </c>
      <c r="F327" s="13"/>
      <c r="G327" s="14">
        <f>F327*E327</f>
        <v>0</v>
      </c>
    </row>
    <row r="328" spans="2:7" ht="12.95" customHeight="1" outlineLevel="3">
      <c r="C328" s="10" t="s">
        <v>32</v>
      </c>
      <c r="D328" s="11">
        <v>4606076418884</v>
      </c>
      <c r="E328" s="12">
        <v>677.6</v>
      </c>
      <c r="F328" s="13"/>
      <c r="G328" s="14">
        <f>F328*E328</f>
        <v>0</v>
      </c>
    </row>
    <row r="329" spans="2:7" ht="12.95" customHeight="1" outlineLevel="3">
      <c r="C329" s="10" t="s">
        <v>164</v>
      </c>
      <c r="D329" s="11">
        <v>4606076418907</v>
      </c>
      <c r="E329" s="12">
        <v>677.6</v>
      </c>
      <c r="F329" s="13"/>
      <c r="G329" s="14">
        <f>F329*E329</f>
        <v>0</v>
      </c>
    </row>
    <row r="330" spans="2:7" ht="12.95" customHeight="1" outlineLevel="3">
      <c r="C330" s="10" t="s">
        <v>190</v>
      </c>
      <c r="D330" s="11">
        <v>4606076418914</v>
      </c>
      <c r="E330" s="12">
        <v>677.6</v>
      </c>
      <c r="F330" s="13"/>
      <c r="G330" s="14">
        <f>F330*E330</f>
        <v>0</v>
      </c>
    </row>
    <row r="331" spans="2:7" ht="12.95" customHeight="1" outlineLevel="3">
      <c r="C331" s="10" t="s">
        <v>107</v>
      </c>
      <c r="D331" s="11">
        <v>4606076418921</v>
      </c>
      <c r="E331" s="12">
        <v>677.6</v>
      </c>
      <c r="F331" s="13"/>
      <c r="G331" s="14">
        <f>F331*E331</f>
        <v>0</v>
      </c>
    </row>
    <row r="332" spans="2:7" ht="12.95" customHeight="1" outlineLevel="3">
      <c r="C332" s="10" t="s">
        <v>35</v>
      </c>
      <c r="D332" s="11">
        <v>4606076418945</v>
      </c>
      <c r="E332" s="12">
        <v>677.6</v>
      </c>
      <c r="F332" s="13"/>
      <c r="G332" s="14">
        <f>F332*E332</f>
        <v>0</v>
      </c>
    </row>
    <row r="333" spans="2:7" ht="12.95" customHeight="1" outlineLevel="3">
      <c r="C333" s="10" t="s">
        <v>36</v>
      </c>
      <c r="D333" s="11">
        <v>4606076418952</v>
      </c>
      <c r="E333" s="12">
        <v>677.6</v>
      </c>
      <c r="F333" s="13"/>
      <c r="G333" s="14">
        <f>F333*E333</f>
        <v>0</v>
      </c>
    </row>
    <row r="334" spans="2:7" ht="12.95" customHeight="1" outlineLevel="3">
      <c r="C334" s="10" t="s">
        <v>165</v>
      </c>
      <c r="D334" s="11">
        <v>4606076418969</v>
      </c>
      <c r="E334" s="12">
        <v>677.6</v>
      </c>
      <c r="F334" s="13"/>
      <c r="G334" s="14">
        <f>F334*E334</f>
        <v>0</v>
      </c>
    </row>
    <row r="335" spans="2:7" ht="12.95" customHeight="1" outlineLevel="3">
      <c r="C335" s="10" t="s">
        <v>109</v>
      </c>
      <c r="D335" s="11">
        <v>4606076418976</v>
      </c>
      <c r="E335" s="12">
        <v>677.6</v>
      </c>
      <c r="F335" s="13"/>
      <c r="G335" s="14">
        <f>F335*E335</f>
        <v>0</v>
      </c>
    </row>
    <row r="336" spans="2:7" ht="12.95" customHeight="1" outlineLevel="3">
      <c r="C336" s="10" t="s">
        <v>166</v>
      </c>
      <c r="D336" s="11">
        <v>4606076419003</v>
      </c>
      <c r="E336" s="12">
        <v>677.6</v>
      </c>
      <c r="F336" s="13"/>
      <c r="G336" s="14">
        <f>F336*E336</f>
        <v>0</v>
      </c>
    </row>
    <row r="337" spans="3:7" ht="12.95" customHeight="1" outlineLevel="3">
      <c r="C337" s="10" t="s">
        <v>167</v>
      </c>
      <c r="D337" s="11">
        <v>4606076419010</v>
      </c>
      <c r="E337" s="12">
        <v>677.6</v>
      </c>
      <c r="F337" s="13"/>
      <c r="G337" s="14">
        <f>F337*E337</f>
        <v>0</v>
      </c>
    </row>
    <row r="338" spans="3:7" ht="12.95" customHeight="1" outlineLevel="3">
      <c r="C338" s="10" t="s">
        <v>168</v>
      </c>
      <c r="D338" s="11">
        <v>4606076419027</v>
      </c>
      <c r="E338" s="12">
        <v>677.6</v>
      </c>
      <c r="F338" s="13"/>
      <c r="G338" s="14">
        <f>F338*E338</f>
        <v>0</v>
      </c>
    </row>
    <row r="339" spans="3:7" ht="12.95" customHeight="1" outlineLevel="3">
      <c r="C339" s="10" t="s">
        <v>191</v>
      </c>
      <c r="D339" s="11">
        <v>4606076419041</v>
      </c>
      <c r="E339" s="12">
        <v>677.6</v>
      </c>
      <c r="F339" s="13"/>
      <c r="G339" s="14">
        <f>F339*E339</f>
        <v>0</v>
      </c>
    </row>
    <row r="340" spans="3:7" ht="12.95" customHeight="1" outlineLevel="3">
      <c r="C340" s="10" t="s">
        <v>42</v>
      </c>
      <c r="D340" s="11">
        <v>4606076429910</v>
      </c>
      <c r="E340" s="12">
        <v>677.6</v>
      </c>
      <c r="F340" s="13"/>
      <c r="G340" s="14">
        <f>F340*E340</f>
        <v>0</v>
      </c>
    </row>
    <row r="341" spans="3:7" ht="12.95" customHeight="1" outlineLevel="3">
      <c r="C341" s="10" t="s">
        <v>192</v>
      </c>
      <c r="D341" s="11">
        <v>4606076429958</v>
      </c>
      <c r="E341" s="12">
        <v>677.6</v>
      </c>
      <c r="F341" s="13"/>
      <c r="G341" s="14">
        <f>F341*E341</f>
        <v>0</v>
      </c>
    </row>
    <row r="342" spans="3:7" ht="12.95" customHeight="1" outlineLevel="3">
      <c r="C342" s="10" t="s">
        <v>193</v>
      </c>
      <c r="D342" s="11">
        <v>4606076429965</v>
      </c>
      <c r="E342" s="12">
        <v>677.6</v>
      </c>
      <c r="F342" s="13"/>
      <c r="G342" s="14">
        <f>F342*E342</f>
        <v>0</v>
      </c>
    </row>
    <row r="343" spans="3:7" ht="12.95" customHeight="1" outlineLevel="3">
      <c r="C343" s="10" t="s">
        <v>47</v>
      </c>
      <c r="D343" s="11">
        <v>4606076429972</v>
      </c>
      <c r="E343" s="12">
        <v>677.6</v>
      </c>
      <c r="F343" s="13"/>
      <c r="G343" s="14">
        <f>F343*E343</f>
        <v>0</v>
      </c>
    </row>
    <row r="344" spans="3:7" ht="12.95" customHeight="1" outlineLevel="3">
      <c r="C344" s="10" t="s">
        <v>112</v>
      </c>
      <c r="D344" s="11">
        <v>4606076430039</v>
      </c>
      <c r="E344" s="12">
        <v>677.6</v>
      </c>
      <c r="F344" s="13"/>
      <c r="G344" s="14">
        <f>F344*E344</f>
        <v>0</v>
      </c>
    </row>
    <row r="345" spans="3:7" ht="12.95" customHeight="1" outlineLevel="3">
      <c r="C345" s="10" t="s">
        <v>115</v>
      </c>
      <c r="D345" s="11">
        <v>4606076430084</v>
      </c>
      <c r="E345" s="12">
        <v>677.6</v>
      </c>
      <c r="F345" s="13"/>
      <c r="G345" s="14">
        <f>F345*E345</f>
        <v>0</v>
      </c>
    </row>
    <row r="346" spans="3:7" ht="12.95" customHeight="1" outlineLevel="3">
      <c r="C346" s="10" t="s">
        <v>117</v>
      </c>
      <c r="D346" s="11">
        <v>4606076430152</v>
      </c>
      <c r="E346" s="12">
        <v>677.6</v>
      </c>
      <c r="F346" s="13"/>
      <c r="G346" s="14">
        <f>F346*E346</f>
        <v>0</v>
      </c>
    </row>
    <row r="347" spans="3:7" ht="12.95" customHeight="1" outlineLevel="3">
      <c r="C347" s="10" t="s">
        <v>194</v>
      </c>
      <c r="D347" s="11">
        <v>4606076430169</v>
      </c>
      <c r="E347" s="12">
        <v>677.6</v>
      </c>
      <c r="F347" s="13"/>
      <c r="G347" s="14">
        <f>F347*E347</f>
        <v>0</v>
      </c>
    </row>
    <row r="348" spans="3:7" ht="12.95" customHeight="1" outlineLevel="3">
      <c r="C348" s="10" t="s">
        <v>63</v>
      </c>
      <c r="D348" s="11">
        <v>4606076430183</v>
      </c>
      <c r="E348" s="12">
        <v>677.6</v>
      </c>
      <c r="F348" s="13"/>
      <c r="G348" s="14">
        <f>F348*E348</f>
        <v>0</v>
      </c>
    </row>
    <row r="349" spans="3:7" ht="12.95" customHeight="1" outlineLevel="3">
      <c r="C349" s="10" t="s">
        <v>64</v>
      </c>
      <c r="D349" s="11">
        <v>4606076430190</v>
      </c>
      <c r="E349" s="12">
        <v>677.6</v>
      </c>
      <c r="F349" s="13"/>
      <c r="G349" s="14">
        <f>F349*E349</f>
        <v>0</v>
      </c>
    </row>
    <row r="350" spans="3:7" ht="12.95" customHeight="1" outlineLevel="3">
      <c r="C350" s="10" t="s">
        <v>195</v>
      </c>
      <c r="D350" s="11">
        <v>4606076430206</v>
      </c>
      <c r="E350" s="12">
        <v>677.6</v>
      </c>
      <c r="F350" s="13"/>
      <c r="G350" s="14">
        <f>F350*E350</f>
        <v>0</v>
      </c>
    </row>
    <row r="351" spans="3:7" ht="12.95" customHeight="1" outlineLevel="3">
      <c r="C351" s="10" t="s">
        <v>119</v>
      </c>
      <c r="D351" s="11">
        <v>4606076430213</v>
      </c>
      <c r="E351" s="12">
        <v>677.6</v>
      </c>
      <c r="F351" s="13"/>
      <c r="G351" s="14">
        <f>F351*E351</f>
        <v>0</v>
      </c>
    </row>
    <row r="352" spans="3:7" ht="12.95" customHeight="1" outlineLevel="3">
      <c r="C352" s="10" t="s">
        <v>196</v>
      </c>
      <c r="D352" s="11">
        <v>4606076430220</v>
      </c>
      <c r="E352" s="12">
        <v>677.6</v>
      </c>
      <c r="F352" s="13"/>
      <c r="G352" s="14">
        <f>F352*E352</f>
        <v>0</v>
      </c>
    </row>
    <row r="353" spans="3:7" ht="12.95" customHeight="1" outlineLevel="3">
      <c r="C353" s="10" t="s">
        <v>67</v>
      </c>
      <c r="D353" s="11">
        <v>4606076430244</v>
      </c>
      <c r="E353" s="12">
        <v>677.6</v>
      </c>
      <c r="F353" s="13"/>
      <c r="G353" s="14">
        <f>F353*E353</f>
        <v>0</v>
      </c>
    </row>
    <row r="354" spans="3:7" ht="12.95" customHeight="1" outlineLevel="3">
      <c r="C354" s="10" t="s">
        <v>197</v>
      </c>
      <c r="D354" s="11">
        <v>4606076430251</v>
      </c>
      <c r="E354" s="12">
        <v>677.6</v>
      </c>
      <c r="F354" s="13"/>
      <c r="G354" s="14">
        <f>F354*E354</f>
        <v>0</v>
      </c>
    </row>
    <row r="355" spans="3:7" ht="12.95" customHeight="1" outlineLevel="3">
      <c r="C355" s="10" t="s">
        <v>198</v>
      </c>
      <c r="D355" s="11">
        <v>4606076605598</v>
      </c>
      <c r="E355" s="12">
        <v>677.6</v>
      </c>
      <c r="F355" s="13"/>
      <c r="G355" s="14">
        <f>F355*E355</f>
        <v>0</v>
      </c>
    </row>
    <row r="356" spans="3:7" ht="12.95" customHeight="1" outlineLevel="3">
      <c r="C356" s="10" t="s">
        <v>199</v>
      </c>
      <c r="D356" s="11">
        <v>4606076605277</v>
      </c>
      <c r="E356" s="12">
        <v>677.6</v>
      </c>
      <c r="F356" s="13"/>
      <c r="G356" s="14">
        <f>F356*E356</f>
        <v>0</v>
      </c>
    </row>
    <row r="357" spans="3:7" ht="12.95" customHeight="1" outlineLevel="3">
      <c r="C357" s="10" t="s">
        <v>200</v>
      </c>
      <c r="D357" s="11">
        <v>4606076605284</v>
      </c>
      <c r="E357" s="12">
        <v>677.6</v>
      </c>
      <c r="F357" s="13"/>
      <c r="G357" s="14">
        <f>F357*E357</f>
        <v>0</v>
      </c>
    </row>
    <row r="358" spans="3:7" ht="12.95" customHeight="1" outlineLevel="3">
      <c r="C358" s="10" t="s">
        <v>201</v>
      </c>
      <c r="D358" s="11">
        <v>4606076605291</v>
      </c>
      <c r="E358" s="12">
        <v>677.6</v>
      </c>
      <c r="F358" s="13"/>
      <c r="G358" s="14">
        <f>F358*E358</f>
        <v>0</v>
      </c>
    </row>
    <row r="359" spans="3:7" ht="12.95" customHeight="1" outlineLevel="3">
      <c r="C359" s="10" t="s">
        <v>202</v>
      </c>
      <c r="D359" s="11">
        <v>4606076605307</v>
      </c>
      <c r="E359" s="12">
        <v>677.6</v>
      </c>
      <c r="F359" s="13"/>
      <c r="G359" s="14">
        <f>F359*E359</f>
        <v>0</v>
      </c>
    </row>
    <row r="360" spans="3:7" ht="12.95" customHeight="1" outlineLevel="3">
      <c r="C360" s="10" t="s">
        <v>126</v>
      </c>
      <c r="D360" s="11">
        <v>4606076605345</v>
      </c>
      <c r="E360" s="12">
        <v>677.6</v>
      </c>
      <c r="F360" s="13"/>
      <c r="G360" s="14">
        <f>F360*E360</f>
        <v>0</v>
      </c>
    </row>
    <row r="361" spans="3:7" ht="12.95" customHeight="1" outlineLevel="3">
      <c r="C361" s="10" t="s">
        <v>127</v>
      </c>
      <c r="D361" s="11">
        <v>4606076605352</v>
      </c>
      <c r="E361" s="12">
        <v>677.6</v>
      </c>
      <c r="F361" s="13"/>
      <c r="G361" s="14">
        <f>F361*E361</f>
        <v>0</v>
      </c>
    </row>
    <row r="362" spans="3:7" ht="12.95" customHeight="1" outlineLevel="3">
      <c r="C362" s="10" t="s">
        <v>203</v>
      </c>
      <c r="D362" s="11">
        <v>4606076605369</v>
      </c>
      <c r="E362" s="12">
        <v>677.6</v>
      </c>
      <c r="F362" s="13"/>
      <c r="G362" s="14">
        <f>F362*E362</f>
        <v>0</v>
      </c>
    </row>
    <row r="363" spans="3:7" ht="12.95" customHeight="1" outlineLevel="3">
      <c r="C363" s="10" t="s">
        <v>130</v>
      </c>
      <c r="D363" s="11">
        <v>4606076605383</v>
      </c>
      <c r="E363" s="12">
        <v>677.6</v>
      </c>
      <c r="F363" s="13"/>
      <c r="G363" s="14">
        <f>F363*E363</f>
        <v>0</v>
      </c>
    </row>
    <row r="364" spans="3:7" ht="12.95" customHeight="1" outlineLevel="3">
      <c r="C364" s="10" t="s">
        <v>204</v>
      </c>
      <c r="D364" s="11">
        <v>4606076605413</v>
      </c>
      <c r="E364" s="12">
        <v>677.6</v>
      </c>
      <c r="F364" s="13"/>
      <c r="G364" s="14">
        <f>F364*E364</f>
        <v>0</v>
      </c>
    </row>
    <row r="365" spans="3:7" ht="12.95" customHeight="1" outlineLevel="3">
      <c r="C365" s="10" t="s">
        <v>205</v>
      </c>
      <c r="D365" s="11">
        <v>4606076605420</v>
      </c>
      <c r="E365" s="12">
        <v>677.6</v>
      </c>
      <c r="F365" s="13"/>
      <c r="G365" s="14">
        <f>F365*E365</f>
        <v>0</v>
      </c>
    </row>
    <row r="366" spans="3:7" ht="12.95" customHeight="1" outlineLevel="3">
      <c r="C366" s="10" t="s">
        <v>206</v>
      </c>
      <c r="D366" s="11">
        <v>4606076605437</v>
      </c>
      <c r="E366" s="12">
        <v>677.6</v>
      </c>
      <c r="F366" s="13"/>
      <c r="G366" s="14">
        <f>F366*E366</f>
        <v>0</v>
      </c>
    </row>
    <row r="367" spans="3:7" ht="12.95" customHeight="1" outlineLevel="3">
      <c r="C367" s="10" t="s">
        <v>207</v>
      </c>
      <c r="D367" s="11">
        <v>4606076605444</v>
      </c>
      <c r="E367" s="12">
        <v>677.6</v>
      </c>
      <c r="F367" s="13"/>
      <c r="G367" s="14">
        <f>F367*E367</f>
        <v>0</v>
      </c>
    </row>
    <row r="368" spans="3:7" ht="12.95" customHeight="1" outlineLevel="3">
      <c r="C368" s="10" t="s">
        <v>208</v>
      </c>
      <c r="D368" s="11">
        <v>4606076605451</v>
      </c>
      <c r="E368" s="12">
        <v>677.6</v>
      </c>
      <c r="F368" s="13"/>
      <c r="G368" s="14">
        <f>F368*E368</f>
        <v>0</v>
      </c>
    </row>
    <row r="369" spans="3:7" ht="12.95" customHeight="1" outlineLevel="3">
      <c r="C369" s="10" t="s">
        <v>209</v>
      </c>
      <c r="D369" s="11">
        <v>4606076605482</v>
      </c>
      <c r="E369" s="12">
        <v>677.6</v>
      </c>
      <c r="F369" s="13"/>
      <c r="G369" s="14">
        <f>F369*E369</f>
        <v>0</v>
      </c>
    </row>
    <row r="370" spans="3:7" ht="12.95" customHeight="1" outlineLevel="3">
      <c r="C370" s="10" t="s">
        <v>210</v>
      </c>
      <c r="D370" s="11">
        <v>4606076605499</v>
      </c>
      <c r="E370" s="12">
        <v>677.6</v>
      </c>
      <c r="F370" s="13"/>
      <c r="G370" s="14">
        <f>F370*E370</f>
        <v>0</v>
      </c>
    </row>
    <row r="371" spans="3:7" ht="12.95" customHeight="1" outlineLevel="3">
      <c r="C371" s="10" t="s">
        <v>211</v>
      </c>
      <c r="D371" s="11">
        <v>4606076605505</v>
      </c>
      <c r="E371" s="12">
        <v>677.6</v>
      </c>
      <c r="F371" s="13"/>
      <c r="G371" s="14">
        <f>F371*E371</f>
        <v>0</v>
      </c>
    </row>
    <row r="372" spans="3:7" ht="12.95" customHeight="1" outlineLevel="3">
      <c r="C372" s="10" t="s">
        <v>144</v>
      </c>
      <c r="D372" s="11">
        <v>4606076605512</v>
      </c>
      <c r="E372" s="12">
        <v>677.6</v>
      </c>
      <c r="F372" s="13"/>
      <c r="G372" s="14">
        <f>F372*E372</f>
        <v>0</v>
      </c>
    </row>
    <row r="373" spans="3:7" ht="12.95" customHeight="1" outlineLevel="3">
      <c r="C373" s="10" t="s">
        <v>145</v>
      </c>
      <c r="D373" s="11">
        <v>4606076605529</v>
      </c>
      <c r="E373" s="12">
        <v>677.6</v>
      </c>
      <c r="F373" s="13"/>
      <c r="G373" s="14">
        <f>F373*E373</f>
        <v>0</v>
      </c>
    </row>
    <row r="374" spans="3:7" ht="12.95" customHeight="1" outlineLevel="3">
      <c r="C374" s="10" t="s">
        <v>212</v>
      </c>
      <c r="D374" s="11">
        <v>4606076605543</v>
      </c>
      <c r="E374" s="12">
        <v>677.6</v>
      </c>
      <c r="F374" s="13"/>
      <c r="G374" s="14">
        <f>F374*E374</f>
        <v>0</v>
      </c>
    </row>
    <row r="375" spans="3:7" ht="12.95" customHeight="1" outlineLevel="3">
      <c r="C375" s="10" t="s">
        <v>213</v>
      </c>
      <c r="D375" s="11">
        <v>4606076605550</v>
      </c>
      <c r="E375" s="12">
        <v>677.6</v>
      </c>
      <c r="F375" s="13"/>
      <c r="G375" s="14">
        <f>F375*E375</f>
        <v>0</v>
      </c>
    </row>
    <row r="376" spans="3:7" ht="12.95" customHeight="1" outlineLevel="3">
      <c r="C376" s="10" t="s">
        <v>214</v>
      </c>
      <c r="D376" s="11">
        <v>4606076605567</v>
      </c>
      <c r="E376" s="12">
        <v>677.6</v>
      </c>
      <c r="F376" s="13"/>
      <c r="G376" s="14">
        <f>F376*E376</f>
        <v>0</v>
      </c>
    </row>
    <row r="377" spans="3:7" ht="12.95" customHeight="1" outlineLevel="3">
      <c r="C377" s="10" t="s">
        <v>215</v>
      </c>
      <c r="D377" s="11">
        <v>4606076605574</v>
      </c>
      <c r="E377" s="12">
        <v>677.6</v>
      </c>
      <c r="F377" s="13"/>
      <c r="G377" s="14">
        <f>F377*E377</f>
        <v>0</v>
      </c>
    </row>
    <row r="378" spans="3:7" ht="12.95" customHeight="1" outlineLevel="3">
      <c r="C378" s="10" t="s">
        <v>151</v>
      </c>
      <c r="D378" s="11">
        <v>4606076605581</v>
      </c>
      <c r="E378" s="12">
        <v>677.6</v>
      </c>
      <c r="F378" s="13"/>
      <c r="G378" s="14">
        <f>F378*E378</f>
        <v>0</v>
      </c>
    </row>
    <row r="379" spans="3:7" ht="12.95" customHeight="1" outlineLevel="3">
      <c r="C379" s="10" t="s">
        <v>216</v>
      </c>
      <c r="D379" s="11">
        <v>4606076427374</v>
      </c>
      <c r="E379" s="12">
        <v>677.6</v>
      </c>
      <c r="F379" s="13"/>
      <c r="G379" s="14">
        <f>F379*E379</f>
        <v>0</v>
      </c>
    </row>
    <row r="380" spans="3:7" ht="12.95" customHeight="1" outlineLevel="3">
      <c r="C380" s="10" t="s">
        <v>217</v>
      </c>
      <c r="D380" s="11">
        <v>4606076427381</v>
      </c>
      <c r="E380" s="12">
        <v>677.6</v>
      </c>
      <c r="F380" s="13"/>
      <c r="G380" s="14">
        <f>F380*E380</f>
        <v>0</v>
      </c>
    </row>
    <row r="381" spans="3:7" ht="12.95" customHeight="1" outlineLevel="3">
      <c r="C381" s="10" t="s">
        <v>218</v>
      </c>
      <c r="D381" s="11">
        <v>4606076427398</v>
      </c>
      <c r="E381" s="12">
        <v>677.6</v>
      </c>
      <c r="F381" s="13"/>
      <c r="G381" s="14">
        <f>F381*E381</f>
        <v>0</v>
      </c>
    </row>
    <row r="382" spans="3:7" ht="12.95" customHeight="1" outlineLevel="3">
      <c r="C382" s="10" t="s">
        <v>219</v>
      </c>
      <c r="D382" s="11">
        <v>4606076427404</v>
      </c>
      <c r="E382" s="12">
        <v>677.6</v>
      </c>
      <c r="F382" s="13"/>
      <c r="G382" s="14">
        <f>F382*E382</f>
        <v>0</v>
      </c>
    </row>
    <row r="383" spans="3:7" ht="12.95" customHeight="1" outlineLevel="3">
      <c r="C383" s="10" t="s">
        <v>69</v>
      </c>
      <c r="D383" s="11">
        <v>4606076426988</v>
      </c>
      <c r="E383" s="12">
        <v>677.6</v>
      </c>
      <c r="F383" s="13"/>
      <c r="G383" s="14">
        <f>F383*E383</f>
        <v>0</v>
      </c>
    </row>
    <row r="384" spans="3:7" ht="12.95" customHeight="1" outlineLevel="3">
      <c r="C384" s="10" t="s">
        <v>70</v>
      </c>
      <c r="D384" s="11">
        <v>4606076426995</v>
      </c>
      <c r="E384" s="12">
        <v>677.6</v>
      </c>
      <c r="F384" s="13"/>
      <c r="G384" s="14">
        <f>F384*E384</f>
        <v>0</v>
      </c>
    </row>
    <row r="385" spans="3:7" ht="12.95" customHeight="1" outlineLevel="3">
      <c r="C385" s="10" t="s">
        <v>71</v>
      </c>
      <c r="D385" s="11">
        <v>4606076427008</v>
      </c>
      <c r="E385" s="12">
        <v>677.6</v>
      </c>
      <c r="F385" s="13"/>
      <c r="G385" s="14">
        <f>F385*E385</f>
        <v>0</v>
      </c>
    </row>
    <row r="386" spans="3:7" ht="12.95" customHeight="1" outlineLevel="3">
      <c r="C386" s="10" t="s">
        <v>220</v>
      </c>
      <c r="D386" s="11">
        <v>4606076427022</v>
      </c>
      <c r="E386" s="12">
        <v>677.6</v>
      </c>
      <c r="F386" s="13"/>
      <c r="G386" s="14">
        <f>F386*E386</f>
        <v>0</v>
      </c>
    </row>
    <row r="387" spans="3:7" ht="12.95" customHeight="1" outlineLevel="3">
      <c r="C387" s="10" t="s">
        <v>221</v>
      </c>
      <c r="D387" s="11">
        <v>4606076427039</v>
      </c>
      <c r="E387" s="12">
        <v>677.6</v>
      </c>
      <c r="F387" s="13"/>
      <c r="G387" s="14">
        <f>F387*E387</f>
        <v>0</v>
      </c>
    </row>
    <row r="388" spans="3:7" ht="12.95" customHeight="1" outlineLevel="3">
      <c r="C388" s="10" t="s">
        <v>222</v>
      </c>
      <c r="D388" s="11">
        <v>4606076427046</v>
      </c>
      <c r="E388" s="12">
        <v>677.6</v>
      </c>
      <c r="F388" s="13"/>
      <c r="G388" s="14">
        <f>F388*E388</f>
        <v>0</v>
      </c>
    </row>
    <row r="389" spans="3:7" ht="12.95" customHeight="1" outlineLevel="3">
      <c r="C389" s="10" t="s">
        <v>75</v>
      </c>
      <c r="D389" s="11">
        <v>4606076427053</v>
      </c>
      <c r="E389" s="12">
        <v>677.6</v>
      </c>
      <c r="F389" s="13"/>
      <c r="G389" s="14">
        <f>F389*E389</f>
        <v>0</v>
      </c>
    </row>
    <row r="390" spans="3:7" ht="12.95" customHeight="1" outlineLevel="3">
      <c r="C390" s="10" t="s">
        <v>77</v>
      </c>
      <c r="D390" s="11">
        <v>4606076427077</v>
      </c>
      <c r="E390" s="12">
        <v>677.6</v>
      </c>
      <c r="F390" s="13"/>
      <c r="G390" s="14">
        <f>F390*E390</f>
        <v>0</v>
      </c>
    </row>
    <row r="391" spans="3:7" ht="12.95" customHeight="1" outlineLevel="3">
      <c r="C391" s="10" t="s">
        <v>154</v>
      </c>
      <c r="D391" s="11">
        <v>4606076427114</v>
      </c>
      <c r="E391" s="12">
        <v>677.6</v>
      </c>
      <c r="F391" s="13"/>
      <c r="G391" s="14">
        <f>F391*E391</f>
        <v>0</v>
      </c>
    </row>
    <row r="392" spans="3:7" ht="12.95" customHeight="1" outlineLevel="3">
      <c r="C392" s="10" t="s">
        <v>81</v>
      </c>
      <c r="D392" s="11">
        <v>4606076427138</v>
      </c>
      <c r="E392" s="12">
        <v>677.6</v>
      </c>
      <c r="F392" s="13"/>
      <c r="G392" s="14">
        <f>F392*E392</f>
        <v>0</v>
      </c>
    </row>
    <row r="393" spans="3:7" ht="12.95" customHeight="1" outlineLevel="3">
      <c r="C393" s="10" t="s">
        <v>82</v>
      </c>
      <c r="D393" s="11">
        <v>4606076427145</v>
      </c>
      <c r="E393" s="12">
        <v>677.6</v>
      </c>
      <c r="F393" s="13"/>
      <c r="G393" s="14">
        <f>F393*E393</f>
        <v>0</v>
      </c>
    </row>
    <row r="394" spans="3:7" ht="12.95" customHeight="1" outlineLevel="3">
      <c r="C394" s="10" t="s">
        <v>83</v>
      </c>
      <c r="D394" s="11">
        <v>4606076427152</v>
      </c>
      <c r="E394" s="12">
        <v>677.6</v>
      </c>
      <c r="F394" s="13"/>
      <c r="G394" s="14">
        <f>F394*E394</f>
        <v>0</v>
      </c>
    </row>
    <row r="395" spans="3:7" ht="12.95" customHeight="1" outlineLevel="3">
      <c r="C395" s="10" t="s">
        <v>223</v>
      </c>
      <c r="D395" s="11">
        <v>4606076427169</v>
      </c>
      <c r="E395" s="12">
        <v>677.6</v>
      </c>
      <c r="F395" s="13"/>
      <c r="G395" s="14">
        <f>F395*E395</f>
        <v>0</v>
      </c>
    </row>
    <row r="396" spans="3:7" ht="12.95" customHeight="1" outlineLevel="3">
      <c r="C396" s="10" t="s">
        <v>224</v>
      </c>
      <c r="D396" s="11">
        <v>4606076427176</v>
      </c>
      <c r="E396" s="12">
        <v>677.6</v>
      </c>
      <c r="F396" s="13"/>
      <c r="G396" s="14">
        <f>F396*E396</f>
        <v>0</v>
      </c>
    </row>
    <row r="397" spans="3:7" ht="12.95" customHeight="1" outlineLevel="3">
      <c r="C397" s="10" t="s">
        <v>225</v>
      </c>
      <c r="D397" s="11">
        <v>4606076427183</v>
      </c>
      <c r="E397" s="12">
        <v>677.6</v>
      </c>
      <c r="F397" s="13"/>
      <c r="G397" s="14">
        <f>F397*E397</f>
        <v>0</v>
      </c>
    </row>
    <row r="398" spans="3:7" ht="12.95" customHeight="1" outlineLevel="3">
      <c r="C398" s="10" t="s">
        <v>88</v>
      </c>
      <c r="D398" s="11">
        <v>4606076427206</v>
      </c>
      <c r="E398" s="12">
        <v>677.6</v>
      </c>
      <c r="F398" s="13"/>
      <c r="G398" s="14">
        <f>F398*E398</f>
        <v>0</v>
      </c>
    </row>
    <row r="399" spans="3:7" ht="12.95" customHeight="1" outlineLevel="3">
      <c r="C399" s="10" t="s">
        <v>170</v>
      </c>
      <c r="D399" s="11">
        <v>4606076427213</v>
      </c>
      <c r="E399" s="12">
        <v>677.6</v>
      </c>
      <c r="F399" s="13"/>
      <c r="G399" s="14">
        <f>F399*E399</f>
        <v>0</v>
      </c>
    </row>
    <row r="400" spans="3:7" ht="12.95" customHeight="1" outlineLevel="3">
      <c r="C400" s="10" t="s">
        <v>226</v>
      </c>
      <c r="D400" s="11">
        <v>4606076427237</v>
      </c>
      <c r="E400" s="12">
        <v>677.6</v>
      </c>
      <c r="F400" s="13"/>
      <c r="G400" s="14">
        <f>F400*E400</f>
        <v>0</v>
      </c>
    </row>
    <row r="401" spans="2:7" ht="12.95" customHeight="1" outlineLevel="3">
      <c r="C401" s="10" t="s">
        <v>227</v>
      </c>
      <c r="D401" s="11">
        <v>4606076427244</v>
      </c>
      <c r="E401" s="12">
        <v>677.6</v>
      </c>
      <c r="F401" s="13"/>
      <c r="G401" s="14">
        <f>F401*E401</f>
        <v>0</v>
      </c>
    </row>
    <row r="402" spans="2:7" ht="12.95" customHeight="1" outlineLevel="3">
      <c r="C402" s="10" t="s">
        <v>228</v>
      </c>
      <c r="D402" s="11">
        <v>4606076427251</v>
      </c>
      <c r="E402" s="12">
        <v>677.6</v>
      </c>
      <c r="F402" s="13"/>
      <c r="G402" s="14">
        <f>F402*E402</f>
        <v>0</v>
      </c>
    </row>
    <row r="403" spans="2:7" ht="12.95" customHeight="1" outlineLevel="3">
      <c r="C403" s="10" t="s">
        <v>92</v>
      </c>
      <c r="D403" s="11">
        <v>4606076427268</v>
      </c>
      <c r="E403" s="12">
        <v>677.6</v>
      </c>
      <c r="F403" s="13"/>
      <c r="G403" s="14">
        <f>F403*E403</f>
        <v>0</v>
      </c>
    </row>
    <row r="404" spans="2:7" ht="12.95" customHeight="1" outlineLevel="3">
      <c r="C404" s="10" t="s">
        <v>172</v>
      </c>
      <c r="D404" s="11">
        <v>4606076427282</v>
      </c>
      <c r="E404" s="12">
        <v>677.6</v>
      </c>
      <c r="F404" s="13"/>
      <c r="G404" s="14">
        <f>F404*E404</f>
        <v>0</v>
      </c>
    </row>
    <row r="405" spans="2:7" ht="12.95" customHeight="1" outlineLevel="3">
      <c r="C405" s="10" t="s">
        <v>155</v>
      </c>
      <c r="D405" s="11">
        <v>4606076427299</v>
      </c>
      <c r="E405" s="12">
        <v>677.6</v>
      </c>
      <c r="F405" s="13"/>
      <c r="G405" s="14">
        <f>F405*E405</f>
        <v>0</v>
      </c>
    </row>
    <row r="406" spans="2:7" ht="12.95" customHeight="1" outlineLevel="3">
      <c r="C406" s="10" t="s">
        <v>229</v>
      </c>
      <c r="D406" s="11">
        <v>4606076427305</v>
      </c>
      <c r="E406" s="12">
        <v>677.6</v>
      </c>
      <c r="F406" s="13"/>
      <c r="G406" s="14">
        <f>F406*E406</f>
        <v>0</v>
      </c>
    </row>
    <row r="407" spans="2:7" ht="12.95" customHeight="1" outlineLevel="3">
      <c r="C407" s="10" t="s">
        <v>96</v>
      </c>
      <c r="D407" s="11">
        <v>4606076427329</v>
      </c>
      <c r="E407" s="12">
        <v>677.6</v>
      </c>
      <c r="F407" s="13"/>
      <c r="G407" s="14">
        <f>F407*E407</f>
        <v>0</v>
      </c>
    </row>
    <row r="408" spans="2:7" ht="12.95" customHeight="1" outlineLevel="3">
      <c r="C408" s="10" t="s">
        <v>230</v>
      </c>
      <c r="D408" s="11">
        <v>4606076427336</v>
      </c>
      <c r="E408" s="12">
        <v>677.6</v>
      </c>
      <c r="F408" s="13"/>
      <c r="G408" s="14">
        <f>F408*E408</f>
        <v>0</v>
      </c>
    </row>
    <row r="409" spans="2:7" ht="12.95" customHeight="1" outlineLevel="3">
      <c r="C409" s="10" t="s">
        <v>174</v>
      </c>
      <c r="D409" s="11">
        <v>4606076427343</v>
      </c>
      <c r="E409" s="12">
        <v>677.6</v>
      </c>
      <c r="F409" s="13"/>
      <c r="G409" s="14">
        <f>F409*E409</f>
        <v>0</v>
      </c>
    </row>
    <row r="410" spans="2:7" ht="12.95" customHeight="1" outlineLevel="3">
      <c r="C410" s="10" t="s">
        <v>156</v>
      </c>
      <c r="D410" s="11">
        <v>4606076427350</v>
      </c>
      <c r="E410" s="12">
        <v>677.6</v>
      </c>
      <c r="F410" s="13"/>
      <c r="G410" s="14">
        <f>F410*E410</f>
        <v>0</v>
      </c>
    </row>
    <row r="411" spans="2:7" ht="12.95" customHeight="1" outlineLevel="3">
      <c r="C411" s="10" t="s">
        <v>157</v>
      </c>
      <c r="D411" s="11">
        <v>4606076427367</v>
      </c>
      <c r="E411" s="12">
        <v>677.6</v>
      </c>
      <c r="F411" s="13"/>
      <c r="G411" s="14">
        <f>F411*E411</f>
        <v>0</v>
      </c>
    </row>
    <row r="412" spans="2:7" ht="11.1" customHeight="1" outlineLevel="3">
      <c r="B412" s="30" t="s">
        <v>231</v>
      </c>
      <c r="C412" s="30"/>
      <c r="D412" s="8"/>
      <c r="E412" s="31"/>
      <c r="F412" s="31"/>
      <c r="G412" s="31"/>
    </row>
    <row r="413" spans="2:7" ht="11.1" customHeight="1" outlineLevel="3">
      <c r="B413" s="32" t="s">
        <v>232</v>
      </c>
      <c r="C413" s="32"/>
      <c r="D413" s="32"/>
      <c r="E413" s="32"/>
      <c r="F413" s="9"/>
      <c r="G413" s="9"/>
    </row>
    <row r="414" spans="2:7" ht="12.95" customHeight="1" outlineLevel="3">
      <c r="C414" s="10" t="s">
        <v>233</v>
      </c>
      <c r="D414" s="11">
        <v>4606076500947</v>
      </c>
      <c r="E414" s="12">
        <v>627.20000000000005</v>
      </c>
      <c r="F414" s="13"/>
      <c r="G414" s="14">
        <f>F414*E414</f>
        <v>0</v>
      </c>
    </row>
    <row r="415" spans="2:7" ht="12.95" customHeight="1" outlineLevel="3">
      <c r="C415" s="10" t="s">
        <v>234</v>
      </c>
      <c r="D415" s="11">
        <v>4606076500855</v>
      </c>
      <c r="E415" s="12">
        <v>627.20000000000005</v>
      </c>
      <c r="F415" s="13"/>
      <c r="G415" s="14">
        <f>F415*E415</f>
        <v>0</v>
      </c>
    </row>
    <row r="416" spans="2:7" ht="12.95" customHeight="1" outlineLevel="3">
      <c r="C416" s="10" t="s">
        <v>235</v>
      </c>
      <c r="D416" s="11">
        <v>4606076500893</v>
      </c>
      <c r="E416" s="12">
        <v>627.20000000000005</v>
      </c>
      <c r="F416" s="13"/>
      <c r="G416" s="14">
        <f>F416*E416</f>
        <v>0</v>
      </c>
    </row>
    <row r="417" spans="2:7" ht="12.95" customHeight="1" outlineLevel="3">
      <c r="C417" s="10" t="s">
        <v>24</v>
      </c>
      <c r="D417" s="11">
        <v>4606076461156</v>
      </c>
      <c r="E417" s="12">
        <v>627.20000000000005</v>
      </c>
      <c r="F417" s="13"/>
      <c r="G417" s="14">
        <f>F417*E417</f>
        <v>0</v>
      </c>
    </row>
    <row r="418" spans="2:7" ht="12.95" customHeight="1" outlineLevel="3">
      <c r="C418" s="10" t="s">
        <v>160</v>
      </c>
      <c r="D418" s="11">
        <v>4606076461163</v>
      </c>
      <c r="E418" s="12">
        <v>627.20000000000005</v>
      </c>
      <c r="F418" s="13"/>
      <c r="G418" s="14">
        <f>F418*E418</f>
        <v>0</v>
      </c>
    </row>
    <row r="419" spans="2:7" ht="12.95" customHeight="1" outlineLevel="3">
      <c r="C419" s="10" t="s">
        <v>33</v>
      </c>
      <c r="D419" s="11">
        <v>4606076461200</v>
      </c>
      <c r="E419" s="12">
        <v>627.20000000000005</v>
      </c>
      <c r="F419" s="13"/>
      <c r="G419" s="14">
        <f>F419*E419</f>
        <v>0</v>
      </c>
    </row>
    <row r="420" spans="2:7" ht="12.95" customHeight="1" outlineLevel="3">
      <c r="C420" s="10" t="s">
        <v>36</v>
      </c>
      <c r="D420" s="11">
        <v>4606076461217</v>
      </c>
      <c r="E420" s="12">
        <v>627.20000000000005</v>
      </c>
      <c r="F420" s="13"/>
      <c r="G420" s="14">
        <f>F420*E420</f>
        <v>0</v>
      </c>
    </row>
    <row r="421" spans="2:7" ht="12.95" customHeight="1" outlineLevel="3">
      <c r="C421" s="10" t="s">
        <v>165</v>
      </c>
      <c r="D421" s="11">
        <v>4606076461224</v>
      </c>
      <c r="E421" s="12">
        <v>627.20000000000005</v>
      </c>
      <c r="F421" s="13"/>
      <c r="G421" s="14">
        <f>F421*E421</f>
        <v>0</v>
      </c>
    </row>
    <row r="422" spans="2:7" ht="12.95" customHeight="1" outlineLevel="3">
      <c r="C422" s="10" t="s">
        <v>218</v>
      </c>
      <c r="D422" s="11">
        <v>4606076427527</v>
      </c>
      <c r="E422" s="12">
        <v>627.20000000000005</v>
      </c>
      <c r="F422" s="13"/>
      <c r="G422" s="14">
        <f>F422*E422</f>
        <v>0</v>
      </c>
    </row>
    <row r="423" spans="2:7" ht="12.95" customHeight="1" outlineLevel="3">
      <c r="C423" s="10" t="s">
        <v>76</v>
      </c>
      <c r="D423" s="11">
        <v>4606076427411</v>
      </c>
      <c r="E423" s="12">
        <v>627.20000000000005</v>
      </c>
      <c r="F423" s="13"/>
      <c r="G423" s="14">
        <f>F423*E423</f>
        <v>0</v>
      </c>
    </row>
    <row r="424" spans="2:7" ht="12.95" customHeight="1" outlineLevel="3">
      <c r="C424" s="10" t="s">
        <v>170</v>
      </c>
      <c r="D424" s="11">
        <v>4606076427466</v>
      </c>
      <c r="E424" s="12">
        <v>627.20000000000005</v>
      </c>
      <c r="F424" s="13"/>
      <c r="G424" s="14">
        <f>F424*E424</f>
        <v>0</v>
      </c>
    </row>
    <row r="425" spans="2:7" ht="12.95" customHeight="1" outlineLevel="3">
      <c r="B425" s="16"/>
      <c r="C425" s="10" t="s">
        <v>93</v>
      </c>
      <c r="D425" s="11">
        <v>4606076427473</v>
      </c>
      <c r="E425" s="12">
        <v>627.20000000000005</v>
      </c>
      <c r="F425" s="13"/>
      <c r="G425" s="14">
        <f>F425*E425</f>
        <v>0</v>
      </c>
    </row>
    <row r="426" spans="2:7" ht="12.95" customHeight="1" outlineLevel="3">
      <c r="C426" s="10" t="s">
        <v>230</v>
      </c>
      <c r="D426" s="11">
        <v>4606076427497</v>
      </c>
      <c r="E426" s="12">
        <v>627.20000000000005</v>
      </c>
      <c r="F426" s="13"/>
      <c r="G426" s="14">
        <f>F426*E426</f>
        <v>0</v>
      </c>
    </row>
    <row r="427" spans="2:7" ht="12.95" customHeight="1" outlineLevel="3">
      <c r="C427" s="10" t="s">
        <v>174</v>
      </c>
      <c r="D427" s="11">
        <v>4606076427503</v>
      </c>
      <c r="E427" s="12">
        <v>627.20000000000005</v>
      </c>
      <c r="F427" s="13"/>
      <c r="G427" s="14">
        <f>F427*E427</f>
        <v>0</v>
      </c>
    </row>
    <row r="428" spans="2:7" ht="11.1" customHeight="1" outlineLevel="3">
      <c r="B428" s="30" t="s">
        <v>236</v>
      </c>
      <c r="C428" s="30"/>
      <c r="D428" s="8"/>
      <c r="E428" s="31"/>
      <c r="F428" s="31"/>
      <c r="G428" s="31"/>
    </row>
    <row r="429" spans="2:7" ht="11.1" customHeight="1" outlineLevel="3">
      <c r="B429" s="32" t="s">
        <v>101</v>
      </c>
      <c r="C429" s="32"/>
      <c r="D429" s="32"/>
      <c r="E429" s="32"/>
      <c r="F429" s="9"/>
      <c r="G429" s="9"/>
    </row>
    <row r="430" spans="2:7" ht="12.95" customHeight="1" outlineLevel="3">
      <c r="C430" s="10" t="s">
        <v>46</v>
      </c>
      <c r="D430" s="11">
        <v>4606076528811</v>
      </c>
      <c r="E430" s="12">
        <v>733.6</v>
      </c>
      <c r="F430" s="13"/>
      <c r="G430" s="14">
        <f>F430*E430</f>
        <v>0</v>
      </c>
    </row>
    <row r="431" spans="2:7" ht="12.95" customHeight="1" outlineLevel="3">
      <c r="C431" s="10" t="s">
        <v>178</v>
      </c>
      <c r="D431" s="11">
        <v>4606076528859</v>
      </c>
      <c r="E431" s="12">
        <v>733.6</v>
      </c>
      <c r="F431" s="13"/>
      <c r="G431" s="14">
        <f>F431*E431</f>
        <v>0</v>
      </c>
    </row>
    <row r="432" spans="2:7" ht="12.95" customHeight="1" outlineLevel="3">
      <c r="C432" s="10" t="s">
        <v>113</v>
      </c>
      <c r="D432" s="11">
        <v>4606076528866</v>
      </c>
      <c r="E432" s="12">
        <v>733.6</v>
      </c>
      <c r="F432" s="13"/>
      <c r="G432" s="14">
        <f>F432*E432</f>
        <v>0</v>
      </c>
    </row>
    <row r="433" spans="2:7" ht="12.95" customHeight="1" outlineLevel="3">
      <c r="C433" s="10" t="s">
        <v>52</v>
      </c>
      <c r="D433" s="11">
        <v>4606076528873</v>
      </c>
      <c r="E433" s="12">
        <v>733.6</v>
      </c>
      <c r="F433" s="13"/>
      <c r="G433" s="14">
        <f>F433*E433</f>
        <v>0</v>
      </c>
    </row>
    <row r="434" spans="2:7" ht="12.95" customHeight="1" outlineLevel="3">
      <c r="C434" s="10" t="s">
        <v>56</v>
      </c>
      <c r="D434" s="11">
        <v>4606076528903</v>
      </c>
      <c r="E434" s="12">
        <v>733.6</v>
      </c>
      <c r="F434" s="13"/>
      <c r="G434" s="14">
        <f>F434*E434</f>
        <v>0</v>
      </c>
    </row>
    <row r="435" spans="2:7" ht="12.95" customHeight="1" outlineLevel="3">
      <c r="C435" s="10" t="s">
        <v>59</v>
      </c>
      <c r="D435" s="11">
        <v>4606076528941</v>
      </c>
      <c r="E435" s="12">
        <v>733.6</v>
      </c>
      <c r="F435" s="13"/>
      <c r="G435" s="14">
        <f>F435*E435</f>
        <v>0</v>
      </c>
    </row>
    <row r="436" spans="2:7" ht="12.95" customHeight="1" outlineLevel="3">
      <c r="C436" s="10" t="s">
        <v>73</v>
      </c>
      <c r="D436" s="10"/>
      <c r="E436" s="12">
        <v>733.6</v>
      </c>
      <c r="F436" s="13"/>
      <c r="G436" s="14">
        <f>F436*E436</f>
        <v>0</v>
      </c>
    </row>
    <row r="437" spans="2:7" ht="12.95" customHeight="1" outlineLevel="3">
      <c r="C437" s="10" t="s">
        <v>74</v>
      </c>
      <c r="D437" s="10"/>
      <c r="E437" s="12">
        <v>733.6</v>
      </c>
      <c r="F437" s="13"/>
      <c r="G437" s="14">
        <f>F437*E437</f>
        <v>0</v>
      </c>
    </row>
    <row r="438" spans="2:7" ht="12.95" customHeight="1" outlineLevel="3">
      <c r="C438" s="10" t="s">
        <v>75</v>
      </c>
      <c r="D438" s="10"/>
      <c r="E438" s="12">
        <v>733.6</v>
      </c>
      <c r="F438" s="13"/>
      <c r="G438" s="14">
        <f>F438*E438</f>
        <v>0</v>
      </c>
    </row>
    <row r="439" spans="2:7" ht="12.95" customHeight="1" outlineLevel="3">
      <c r="C439" s="10" t="s">
        <v>76</v>
      </c>
      <c r="D439" s="10"/>
      <c r="E439" s="12">
        <v>733.6</v>
      </c>
      <c r="F439" s="13"/>
      <c r="G439" s="14">
        <f>F439*E439</f>
        <v>0</v>
      </c>
    </row>
    <row r="440" spans="2:7" ht="12.95" customHeight="1" outlineLevel="3">
      <c r="C440" s="10" t="s">
        <v>77</v>
      </c>
      <c r="D440" s="10"/>
      <c r="E440" s="12">
        <v>733.6</v>
      </c>
      <c r="F440" s="13"/>
      <c r="G440" s="14">
        <f>F440*E440</f>
        <v>0</v>
      </c>
    </row>
    <row r="441" spans="2:7" ht="12.95" customHeight="1" outlineLevel="3">
      <c r="B441" s="16"/>
      <c r="C441" s="10" t="s">
        <v>79</v>
      </c>
      <c r="D441" s="10"/>
      <c r="E441" s="12">
        <v>733.6</v>
      </c>
      <c r="F441" s="13"/>
      <c r="G441" s="14">
        <f>F441*E441</f>
        <v>0</v>
      </c>
    </row>
    <row r="442" spans="2:7" ht="12.95" customHeight="1" outlineLevel="3">
      <c r="C442" s="10" t="s">
        <v>99</v>
      </c>
      <c r="D442" s="10"/>
      <c r="E442" s="12">
        <v>733.6</v>
      </c>
      <c r="F442" s="13"/>
      <c r="G442" s="14">
        <f>F442*E442</f>
        <v>0</v>
      </c>
    </row>
    <row r="443" spans="2:7" ht="12.95" customHeight="1" outlineLevel="3">
      <c r="C443" s="10" t="s">
        <v>81</v>
      </c>
      <c r="D443" s="10"/>
      <c r="E443" s="12">
        <v>733.6</v>
      </c>
      <c r="F443" s="13"/>
      <c r="G443" s="14">
        <f>F443*E443</f>
        <v>0</v>
      </c>
    </row>
    <row r="444" spans="2:7" ht="12.95" customHeight="1" outlineLevel="3">
      <c r="C444" s="10" t="s">
        <v>82</v>
      </c>
      <c r="D444" s="10"/>
      <c r="E444" s="12">
        <v>733.6</v>
      </c>
      <c r="F444" s="13"/>
      <c r="G444" s="14">
        <f>F444*E444</f>
        <v>0</v>
      </c>
    </row>
    <row r="445" spans="2:7" ht="12.95" customHeight="1" outlineLevel="3">
      <c r="C445" s="10" t="s">
        <v>85</v>
      </c>
      <c r="D445" s="10"/>
      <c r="E445" s="12">
        <v>733.6</v>
      </c>
      <c r="F445" s="13"/>
      <c r="G445" s="14">
        <f>F445*E445</f>
        <v>0</v>
      </c>
    </row>
    <row r="446" spans="2:7" ht="12.95" customHeight="1" outlineLevel="3">
      <c r="C446" s="10" t="s">
        <v>86</v>
      </c>
      <c r="D446" s="10"/>
      <c r="E446" s="12">
        <v>733.6</v>
      </c>
      <c r="F446" s="13"/>
      <c r="G446" s="14">
        <f>F446*E446</f>
        <v>0</v>
      </c>
    </row>
    <row r="447" spans="2:7" ht="12.95" customHeight="1" outlineLevel="3">
      <c r="C447" s="10" t="s">
        <v>87</v>
      </c>
      <c r="D447" s="10"/>
      <c r="E447" s="12">
        <v>733.6</v>
      </c>
      <c r="F447" s="13"/>
      <c r="G447" s="14">
        <f>F447*E447</f>
        <v>0</v>
      </c>
    </row>
    <row r="448" spans="2:7" ht="12.95" customHeight="1" outlineLevel="3">
      <c r="C448" s="10" t="s">
        <v>88</v>
      </c>
      <c r="D448" s="10"/>
      <c r="E448" s="12">
        <v>733.6</v>
      </c>
      <c r="F448" s="13"/>
      <c r="G448" s="14">
        <f>F448*E448</f>
        <v>0</v>
      </c>
    </row>
    <row r="449" spans="2:7" ht="12.95" customHeight="1" outlineLevel="3">
      <c r="C449" s="10" t="s">
        <v>90</v>
      </c>
      <c r="D449" s="10"/>
      <c r="E449" s="12">
        <v>733.6</v>
      </c>
      <c r="F449" s="13"/>
      <c r="G449" s="14">
        <f>F449*E449</f>
        <v>0</v>
      </c>
    </row>
    <row r="450" spans="2:7" ht="12.95" customHeight="1" outlineLevel="3">
      <c r="C450" s="10" t="s">
        <v>91</v>
      </c>
      <c r="D450" s="10"/>
      <c r="E450" s="12">
        <v>733.6</v>
      </c>
      <c r="F450" s="13"/>
      <c r="G450" s="14">
        <f>F450*E450</f>
        <v>0</v>
      </c>
    </row>
    <row r="451" spans="2:7" ht="12.95" customHeight="1" outlineLevel="3">
      <c r="C451" s="10" t="s">
        <v>92</v>
      </c>
      <c r="D451" s="10"/>
      <c r="E451" s="12">
        <v>733.6</v>
      </c>
      <c r="F451" s="13"/>
      <c r="G451" s="14">
        <f>F451*E451</f>
        <v>0</v>
      </c>
    </row>
    <row r="452" spans="2:7" ht="12.95" customHeight="1" outlineLevel="3">
      <c r="C452" s="10" t="s">
        <v>93</v>
      </c>
      <c r="D452" s="10"/>
      <c r="E452" s="12">
        <v>733.6</v>
      </c>
      <c r="F452" s="13"/>
      <c r="G452" s="14">
        <f>F452*E452</f>
        <v>0</v>
      </c>
    </row>
    <row r="453" spans="2:7" ht="12.95" customHeight="1" outlineLevel="3">
      <c r="C453" s="10" t="s">
        <v>173</v>
      </c>
      <c r="D453" s="10"/>
      <c r="E453" s="12">
        <v>733.6</v>
      </c>
      <c r="F453" s="13"/>
      <c r="G453" s="14">
        <f>F453*E453</f>
        <v>0</v>
      </c>
    </row>
    <row r="454" spans="2:7" ht="11.1" customHeight="1" outlineLevel="3">
      <c r="B454" s="30" t="s">
        <v>237</v>
      </c>
      <c r="C454" s="30"/>
      <c r="D454" s="8"/>
      <c r="E454" s="31"/>
      <c r="F454" s="31"/>
      <c r="G454" s="31"/>
    </row>
    <row r="455" spans="2:7" ht="11.1" customHeight="1" outlineLevel="3">
      <c r="B455" s="32" t="s">
        <v>238</v>
      </c>
      <c r="C455" s="32"/>
      <c r="D455" s="32"/>
      <c r="E455" s="32"/>
      <c r="F455" s="9"/>
      <c r="G455" s="9"/>
    </row>
    <row r="456" spans="2:7" ht="12.95" customHeight="1" outlineLevel="3">
      <c r="C456" s="10" t="s">
        <v>239</v>
      </c>
      <c r="D456" s="11">
        <v>4606076500992</v>
      </c>
      <c r="E456" s="12">
        <v>571</v>
      </c>
      <c r="F456" s="13"/>
      <c r="G456" s="14">
        <f>F456*E456</f>
        <v>0</v>
      </c>
    </row>
    <row r="457" spans="2:7" ht="12.95" customHeight="1" outlineLevel="3">
      <c r="C457" s="10" t="s">
        <v>240</v>
      </c>
      <c r="D457" s="11">
        <v>4606076501029</v>
      </c>
      <c r="E457" s="12">
        <v>571</v>
      </c>
      <c r="F457" s="13"/>
      <c r="G457" s="14">
        <f>F457*E457</f>
        <v>0</v>
      </c>
    </row>
    <row r="458" spans="2:7" ht="12.95" customHeight="1" outlineLevel="3">
      <c r="C458" s="10" t="s">
        <v>241</v>
      </c>
      <c r="D458" s="11">
        <v>4606076501036</v>
      </c>
      <c r="E458" s="12">
        <v>571</v>
      </c>
      <c r="F458" s="13"/>
      <c r="G458" s="14">
        <f>F458*E458</f>
        <v>0</v>
      </c>
    </row>
    <row r="459" spans="2:7" ht="12.95" customHeight="1" outlineLevel="3">
      <c r="C459" s="10" t="s">
        <v>242</v>
      </c>
      <c r="D459" s="11">
        <v>4606076501067</v>
      </c>
      <c r="E459" s="12">
        <v>571</v>
      </c>
      <c r="F459" s="13"/>
      <c r="G459" s="14">
        <f>F459*E459</f>
        <v>0</v>
      </c>
    </row>
    <row r="460" spans="2:7" ht="12.95" customHeight="1" outlineLevel="3">
      <c r="C460" s="10" t="s">
        <v>243</v>
      </c>
      <c r="D460" s="11">
        <v>4606076501081</v>
      </c>
      <c r="E460" s="12">
        <v>571</v>
      </c>
      <c r="F460" s="13"/>
      <c r="G460" s="14">
        <f>F460*E460</f>
        <v>0</v>
      </c>
    </row>
    <row r="461" spans="2:7" ht="12.95" customHeight="1" outlineLevel="3">
      <c r="C461" s="10" t="s">
        <v>244</v>
      </c>
      <c r="D461" s="11">
        <v>4606076501104</v>
      </c>
      <c r="E461" s="12">
        <v>571</v>
      </c>
      <c r="F461" s="13"/>
      <c r="G461" s="14">
        <f>F461*E461</f>
        <v>0</v>
      </c>
    </row>
    <row r="462" spans="2:7" ht="12.95" customHeight="1" outlineLevel="3">
      <c r="C462" s="10" t="s">
        <v>245</v>
      </c>
      <c r="D462" s="11">
        <v>4606076566424</v>
      </c>
      <c r="E462" s="12">
        <v>571</v>
      </c>
      <c r="F462" s="13"/>
      <c r="G462" s="14">
        <f>F462*E462</f>
        <v>0</v>
      </c>
    </row>
    <row r="463" spans="2:7" ht="12.95" customHeight="1" outlineLevel="3">
      <c r="C463" s="10" t="s">
        <v>246</v>
      </c>
      <c r="D463" s="11">
        <v>4606076566462</v>
      </c>
      <c r="E463" s="12">
        <v>571</v>
      </c>
      <c r="F463" s="13"/>
      <c r="G463" s="14">
        <f>F463*E463</f>
        <v>0</v>
      </c>
    </row>
    <row r="464" spans="2:7" ht="12.95" customHeight="1" outlineLevel="3">
      <c r="C464" s="10" t="s">
        <v>247</v>
      </c>
      <c r="D464" s="11">
        <v>4606076566486</v>
      </c>
      <c r="E464" s="12">
        <v>571</v>
      </c>
      <c r="F464" s="13"/>
      <c r="G464" s="14">
        <f>F464*E464</f>
        <v>0</v>
      </c>
    </row>
    <row r="465" spans="2:7" ht="12.95" customHeight="1" outlineLevel="3">
      <c r="C465" s="10" t="s">
        <v>31</v>
      </c>
      <c r="D465" s="11">
        <v>4606076566301</v>
      </c>
      <c r="E465" s="12">
        <v>571</v>
      </c>
      <c r="F465" s="13"/>
      <c r="G465" s="14">
        <f>F465*E465</f>
        <v>0</v>
      </c>
    </row>
    <row r="466" spans="2:7" ht="12.95" customHeight="1" outlineLevel="3">
      <c r="C466" s="10"/>
      <c r="D466" s="10"/>
      <c r="E466" s="15"/>
      <c r="F466" s="13"/>
      <c r="G466" s="14"/>
    </row>
    <row r="467" spans="2:7" ht="12.95" customHeight="1" outlineLevel="3">
      <c r="B467" s="16"/>
      <c r="C467" s="10"/>
      <c r="D467" s="10"/>
      <c r="E467" s="15"/>
      <c r="F467" s="13"/>
      <c r="G467" s="14"/>
    </row>
    <row r="468" spans="2:7" ht="11.1" customHeight="1" outlineLevel="3">
      <c r="B468" s="30" t="s">
        <v>248</v>
      </c>
      <c r="C468" s="30"/>
      <c r="D468" s="8"/>
      <c r="E468" s="35" t="str">
        <f>HYPERLINK("http://www.galantholding.ru/catalog/290/126603/","www.galantholding.ru")</f>
        <v>www.galantholding.ru</v>
      </c>
      <c r="F468" s="31"/>
      <c r="G468" s="31"/>
    </row>
    <row r="469" spans="2:7" ht="11.1" customHeight="1" outlineLevel="3">
      <c r="B469" s="32" t="s">
        <v>232</v>
      </c>
      <c r="C469" s="32"/>
      <c r="D469" s="32"/>
      <c r="E469" s="32"/>
      <c r="F469" s="9"/>
      <c r="G469" s="9"/>
    </row>
    <row r="470" spans="2:7" ht="12.95" customHeight="1" outlineLevel="3">
      <c r="C470" s="10" t="s">
        <v>249</v>
      </c>
      <c r="D470" s="11">
        <v>4606076428623</v>
      </c>
      <c r="E470" s="12">
        <v>593.6</v>
      </c>
      <c r="F470" s="13"/>
      <c r="G470" s="14">
        <f>F470*E470</f>
        <v>0</v>
      </c>
    </row>
    <row r="471" spans="2:7" ht="12.95" customHeight="1" outlineLevel="3">
      <c r="C471" s="10" t="s">
        <v>250</v>
      </c>
      <c r="D471" s="11">
        <v>4606076428630</v>
      </c>
      <c r="E471" s="12">
        <v>593.6</v>
      </c>
      <c r="F471" s="13"/>
      <c r="G471" s="14">
        <f>F471*E471</f>
        <v>0</v>
      </c>
    </row>
    <row r="472" spans="2:7" ht="12.95" customHeight="1" outlineLevel="3">
      <c r="C472" s="10" t="s">
        <v>251</v>
      </c>
      <c r="D472" s="11">
        <v>4606076428647</v>
      </c>
      <c r="E472" s="12">
        <v>593.6</v>
      </c>
      <c r="F472" s="13"/>
      <c r="G472" s="14">
        <f>F472*E472</f>
        <v>0</v>
      </c>
    </row>
    <row r="473" spans="2:7" ht="12.95" customHeight="1" outlineLevel="3">
      <c r="C473" s="10" t="s">
        <v>252</v>
      </c>
      <c r="D473" s="11">
        <v>4606076428654</v>
      </c>
      <c r="E473" s="12">
        <v>593.6</v>
      </c>
      <c r="F473" s="13"/>
      <c r="G473" s="14">
        <f>F473*E473</f>
        <v>0</v>
      </c>
    </row>
    <row r="474" spans="2:7" ht="12.95" customHeight="1" outlineLevel="3">
      <c r="C474" s="10" t="s">
        <v>233</v>
      </c>
      <c r="D474" s="11">
        <v>4606076428661</v>
      </c>
      <c r="E474" s="12">
        <v>593.6</v>
      </c>
      <c r="F474" s="13"/>
      <c r="G474" s="14">
        <f>F474*E474</f>
        <v>0</v>
      </c>
    </row>
    <row r="475" spans="2:7" ht="12.95" customHeight="1" outlineLevel="3">
      <c r="C475" s="10" t="s">
        <v>253</v>
      </c>
      <c r="D475" s="11">
        <v>4606076428685</v>
      </c>
      <c r="E475" s="12">
        <v>593.6</v>
      </c>
      <c r="F475" s="13"/>
      <c r="G475" s="14">
        <f>F475*E475</f>
        <v>0</v>
      </c>
    </row>
    <row r="476" spans="2:7" ht="12.95" customHeight="1" outlineLevel="3">
      <c r="C476" s="10" t="s">
        <v>254</v>
      </c>
      <c r="D476" s="11">
        <v>4606076428692</v>
      </c>
      <c r="E476" s="12">
        <v>593.6</v>
      </c>
      <c r="F476" s="13"/>
      <c r="G476" s="14">
        <f>F476*E476</f>
        <v>0</v>
      </c>
    </row>
    <row r="477" spans="2:7" ht="12.95" customHeight="1" outlineLevel="3">
      <c r="C477" s="10" t="s">
        <v>255</v>
      </c>
      <c r="D477" s="11">
        <v>4606076428708</v>
      </c>
      <c r="E477" s="12">
        <v>593.6</v>
      </c>
      <c r="F477" s="13"/>
      <c r="G477" s="14">
        <f>F477*E477</f>
        <v>0</v>
      </c>
    </row>
    <row r="478" spans="2:7" ht="12.95" customHeight="1" outlineLevel="3">
      <c r="C478" s="10" t="s">
        <v>256</v>
      </c>
      <c r="D478" s="11">
        <v>4606076428715</v>
      </c>
      <c r="E478" s="12">
        <v>593.6</v>
      </c>
      <c r="F478" s="13"/>
      <c r="G478" s="14">
        <f>F478*E478</f>
        <v>0</v>
      </c>
    </row>
    <row r="479" spans="2:7" ht="12.95" customHeight="1" outlineLevel="3">
      <c r="C479" s="10" t="s">
        <v>257</v>
      </c>
      <c r="D479" s="11">
        <v>4606076428722</v>
      </c>
      <c r="E479" s="12">
        <v>593.6</v>
      </c>
      <c r="F479" s="13"/>
      <c r="G479" s="14">
        <f>F479*E479</f>
        <v>0</v>
      </c>
    </row>
    <row r="480" spans="2:7" ht="12.95" customHeight="1" outlineLevel="3">
      <c r="C480" s="10" t="s">
        <v>258</v>
      </c>
      <c r="D480" s="11">
        <v>4606076428753</v>
      </c>
      <c r="E480" s="12">
        <v>593.6</v>
      </c>
      <c r="F480" s="13"/>
      <c r="G480" s="14">
        <f>F480*E480</f>
        <v>0</v>
      </c>
    </row>
    <row r="481" spans="2:7" ht="12.95" customHeight="1" outlineLevel="3">
      <c r="B481" s="37" t="str">
        <f>HYPERLINK("http://galantphoto.ru/pictures_for_form/Tribuna/Classic/TR-BR757A.jpg","увеличить")</f>
        <v>увеличить</v>
      </c>
      <c r="C481" s="10" t="s">
        <v>259</v>
      </c>
      <c r="D481" s="11">
        <v>4606076428760</v>
      </c>
      <c r="E481" s="12">
        <v>593.6</v>
      </c>
      <c r="F481" s="13"/>
      <c r="G481" s="14">
        <f>F481*E481</f>
        <v>0</v>
      </c>
    </row>
    <row r="482" spans="2:7" ht="12.95" customHeight="1" outlineLevel="3">
      <c r="C482" s="10" t="s">
        <v>260</v>
      </c>
      <c r="D482" s="11">
        <v>4606076428777</v>
      </c>
      <c r="E482" s="12">
        <v>593.6</v>
      </c>
      <c r="F482" s="13"/>
      <c r="G482" s="14">
        <f>F482*E482</f>
        <v>0</v>
      </c>
    </row>
    <row r="483" spans="2:7" ht="12.95" customHeight="1" outlineLevel="3">
      <c r="C483" s="10" t="s">
        <v>261</v>
      </c>
      <c r="D483" s="11">
        <v>4606076428784</v>
      </c>
      <c r="E483" s="12">
        <v>593.6</v>
      </c>
      <c r="F483" s="13"/>
      <c r="G483" s="14">
        <f>F483*E483</f>
        <v>0</v>
      </c>
    </row>
    <row r="484" spans="2:7" ht="12.95" customHeight="1" outlineLevel="3">
      <c r="C484" s="10" t="s">
        <v>262</v>
      </c>
      <c r="D484" s="11">
        <v>4606076428791</v>
      </c>
      <c r="E484" s="12">
        <v>593.6</v>
      </c>
      <c r="F484" s="13"/>
      <c r="G484" s="14">
        <f>F484*E484</f>
        <v>0</v>
      </c>
    </row>
    <row r="485" spans="2:7" ht="12.95" customHeight="1" outlineLevel="3">
      <c r="C485" s="10" t="s">
        <v>263</v>
      </c>
      <c r="D485" s="11">
        <v>4606076428807</v>
      </c>
      <c r="E485" s="12">
        <v>593.6</v>
      </c>
      <c r="F485" s="13"/>
      <c r="G485" s="14">
        <f>F485*E485</f>
        <v>0</v>
      </c>
    </row>
    <row r="486" spans="2:7" ht="12.95" customHeight="1" outlineLevel="3">
      <c r="C486" s="10" t="s">
        <v>264</v>
      </c>
      <c r="D486" s="11">
        <v>4606076428814</v>
      </c>
      <c r="E486" s="12">
        <v>593.6</v>
      </c>
      <c r="F486" s="13"/>
      <c r="G486" s="14">
        <f>F486*E486</f>
        <v>0</v>
      </c>
    </row>
    <row r="487" spans="2:7" ht="12.95" customHeight="1" outlineLevel="3">
      <c r="C487" s="10" t="s">
        <v>265</v>
      </c>
      <c r="D487" s="11">
        <v>4606076428821</v>
      </c>
      <c r="E487" s="12">
        <v>593.6</v>
      </c>
      <c r="F487" s="13"/>
      <c r="G487" s="14">
        <f>F487*E487</f>
        <v>0</v>
      </c>
    </row>
    <row r="488" spans="2:7" ht="12.95" customHeight="1" outlineLevel="3">
      <c r="C488" s="10" t="s">
        <v>266</v>
      </c>
      <c r="D488" s="11">
        <v>4606076428838</v>
      </c>
      <c r="E488" s="12">
        <v>593.6</v>
      </c>
      <c r="F488" s="13"/>
      <c r="G488" s="14">
        <f>F488*E488</f>
        <v>0</v>
      </c>
    </row>
    <row r="489" spans="2:7" ht="12.95" customHeight="1" outlineLevel="3">
      <c r="C489" s="10" t="s">
        <v>267</v>
      </c>
      <c r="D489" s="11">
        <v>4606076428845</v>
      </c>
      <c r="E489" s="12">
        <v>593.6</v>
      </c>
      <c r="F489" s="13"/>
      <c r="G489" s="14">
        <f>F489*E489</f>
        <v>0</v>
      </c>
    </row>
    <row r="490" spans="2:7" ht="12.95" customHeight="1" outlineLevel="3">
      <c r="C490" s="10" t="s">
        <v>268</v>
      </c>
      <c r="D490" s="11">
        <v>4606076428852</v>
      </c>
      <c r="E490" s="12">
        <v>593.6</v>
      </c>
      <c r="F490" s="13"/>
      <c r="G490" s="14">
        <f>F490*E490</f>
        <v>0</v>
      </c>
    </row>
    <row r="491" spans="2:7" ht="12.95" customHeight="1" outlineLevel="3">
      <c r="C491" s="10" t="s">
        <v>269</v>
      </c>
      <c r="D491" s="11">
        <v>4606076428869</v>
      </c>
      <c r="E491" s="12">
        <v>593.6</v>
      </c>
      <c r="F491" s="13"/>
      <c r="G491" s="14">
        <f>F491*E491</f>
        <v>0</v>
      </c>
    </row>
    <row r="492" spans="2:7" ht="12.95" customHeight="1" outlineLevel="3">
      <c r="C492" s="10" t="s">
        <v>270</v>
      </c>
      <c r="D492" s="11">
        <v>4606076428876</v>
      </c>
      <c r="E492" s="12">
        <v>593.6</v>
      </c>
      <c r="F492" s="13"/>
      <c r="G492" s="14">
        <f>F492*E492</f>
        <v>0</v>
      </c>
    </row>
    <row r="493" spans="2:7" ht="12.95" customHeight="1" outlineLevel="3">
      <c r="C493" s="10" t="s">
        <v>271</v>
      </c>
      <c r="D493" s="11">
        <v>4606076428883</v>
      </c>
      <c r="E493" s="12">
        <v>593.6</v>
      </c>
      <c r="F493" s="13"/>
      <c r="G493" s="14">
        <f>F493*E493</f>
        <v>0</v>
      </c>
    </row>
    <row r="494" spans="2:7" ht="12.95" customHeight="1" outlineLevel="3">
      <c r="C494" s="10" t="s">
        <v>272</v>
      </c>
      <c r="D494" s="11">
        <v>4606076428890</v>
      </c>
      <c r="E494" s="12">
        <v>593.6</v>
      </c>
      <c r="F494" s="13"/>
      <c r="G494" s="14">
        <f>F494*E494</f>
        <v>0</v>
      </c>
    </row>
    <row r="495" spans="2:7" ht="12.95" customHeight="1" outlineLevel="3">
      <c r="C495" s="10" t="s">
        <v>273</v>
      </c>
      <c r="D495" s="11">
        <v>4606076428906</v>
      </c>
      <c r="E495" s="12">
        <v>593.6</v>
      </c>
      <c r="F495" s="13"/>
      <c r="G495" s="14">
        <f>F495*E495</f>
        <v>0</v>
      </c>
    </row>
    <row r="496" spans="2:7" ht="12.95" customHeight="1" outlineLevel="3">
      <c r="C496" s="10" t="s">
        <v>274</v>
      </c>
      <c r="D496" s="11">
        <v>4606076428913</v>
      </c>
      <c r="E496" s="12">
        <v>593.6</v>
      </c>
      <c r="F496" s="13"/>
      <c r="G496" s="14">
        <f>F496*E496</f>
        <v>0</v>
      </c>
    </row>
    <row r="497" spans="3:7" ht="12.95" customHeight="1" outlineLevel="3">
      <c r="C497" s="10" t="s">
        <v>275</v>
      </c>
      <c r="D497" s="11">
        <v>4606076428920</v>
      </c>
      <c r="E497" s="12">
        <v>593.6</v>
      </c>
      <c r="F497" s="13"/>
      <c r="G497" s="14">
        <f>F497*E497</f>
        <v>0</v>
      </c>
    </row>
    <row r="498" spans="3:7" ht="12.95" customHeight="1" outlineLevel="3">
      <c r="C498" s="10" t="s">
        <v>276</v>
      </c>
      <c r="D498" s="11">
        <v>4606076428944</v>
      </c>
      <c r="E498" s="12">
        <v>593.6</v>
      </c>
      <c r="F498" s="13"/>
      <c r="G498" s="14">
        <f>F498*E498</f>
        <v>0</v>
      </c>
    </row>
    <row r="499" spans="3:7" ht="12.95" customHeight="1" outlineLevel="3">
      <c r="C499" s="10" t="s">
        <v>277</v>
      </c>
      <c r="D499" s="11">
        <v>4606076428951</v>
      </c>
      <c r="E499" s="12">
        <v>593.6</v>
      </c>
      <c r="F499" s="13"/>
      <c r="G499" s="14">
        <f>F499*E499</f>
        <v>0</v>
      </c>
    </row>
    <row r="500" spans="3:7" ht="12.95" customHeight="1" outlineLevel="3">
      <c r="C500" s="10" t="s">
        <v>278</v>
      </c>
      <c r="D500" s="11">
        <v>4606076428968</v>
      </c>
      <c r="E500" s="12">
        <v>593.6</v>
      </c>
      <c r="F500" s="13"/>
      <c r="G500" s="14">
        <f>F500*E500</f>
        <v>0</v>
      </c>
    </row>
    <row r="501" spans="3:7" ht="12.95" customHeight="1" outlineLevel="3">
      <c r="C501" s="10" t="s">
        <v>279</v>
      </c>
      <c r="D501" s="11">
        <v>4606076428999</v>
      </c>
      <c r="E501" s="12">
        <v>593.6</v>
      </c>
      <c r="F501" s="13"/>
      <c r="G501" s="14">
        <f>F501*E501</f>
        <v>0</v>
      </c>
    </row>
    <row r="502" spans="3:7" ht="12.95" customHeight="1" outlineLevel="3">
      <c r="C502" s="10" t="s">
        <v>280</v>
      </c>
      <c r="D502" s="11">
        <v>4606076429002</v>
      </c>
      <c r="E502" s="12">
        <v>593.6</v>
      </c>
      <c r="F502" s="13"/>
      <c r="G502" s="14">
        <f>F502*E502</f>
        <v>0</v>
      </c>
    </row>
    <row r="503" spans="3:7" ht="12.95" customHeight="1" outlineLevel="3">
      <c r="C503" s="10" t="s">
        <v>281</v>
      </c>
      <c r="D503" s="11">
        <v>4606076429019</v>
      </c>
      <c r="E503" s="12">
        <v>593.6</v>
      </c>
      <c r="F503" s="13"/>
      <c r="G503" s="14">
        <f>F503*E503</f>
        <v>0</v>
      </c>
    </row>
    <row r="504" spans="3:7" ht="12.95" customHeight="1" outlineLevel="3">
      <c r="C504" s="10" t="s">
        <v>282</v>
      </c>
      <c r="D504" s="11">
        <v>4606076429026</v>
      </c>
      <c r="E504" s="12">
        <v>593.6</v>
      </c>
      <c r="F504" s="13"/>
      <c r="G504" s="14">
        <f>F504*E504</f>
        <v>0</v>
      </c>
    </row>
    <row r="505" spans="3:7" ht="12.95" customHeight="1" outlineLevel="3">
      <c r="C505" s="10" t="s">
        <v>283</v>
      </c>
      <c r="D505" s="11">
        <v>4606076429033</v>
      </c>
      <c r="E505" s="12">
        <v>593.6</v>
      </c>
      <c r="F505" s="13"/>
      <c r="G505" s="14">
        <f>F505*E505</f>
        <v>0</v>
      </c>
    </row>
    <row r="506" spans="3:7" ht="12.95" customHeight="1" outlineLevel="3">
      <c r="C506" s="10" t="s">
        <v>284</v>
      </c>
      <c r="D506" s="11">
        <v>4606076429040</v>
      </c>
      <c r="E506" s="12">
        <v>593.6</v>
      </c>
      <c r="F506" s="13"/>
      <c r="G506" s="14">
        <f>F506*E506</f>
        <v>0</v>
      </c>
    </row>
    <row r="507" spans="3:7" ht="12.95" customHeight="1" outlineLevel="3">
      <c r="C507" s="10" t="s">
        <v>285</v>
      </c>
      <c r="D507" s="11">
        <v>4606076428142</v>
      </c>
      <c r="E507" s="12">
        <v>593.6</v>
      </c>
      <c r="F507" s="13"/>
      <c r="G507" s="14">
        <f>F507*E507</f>
        <v>0</v>
      </c>
    </row>
    <row r="508" spans="3:7" ht="12.95" customHeight="1" outlineLevel="3">
      <c r="C508" s="10" t="s">
        <v>286</v>
      </c>
      <c r="D508" s="11">
        <v>4606076428166</v>
      </c>
      <c r="E508" s="12">
        <v>593.6</v>
      </c>
      <c r="F508" s="13"/>
      <c r="G508" s="14">
        <f>F508*E508</f>
        <v>0</v>
      </c>
    </row>
    <row r="509" spans="3:7" ht="12.95" customHeight="1" outlineLevel="3">
      <c r="C509" s="10" t="s">
        <v>234</v>
      </c>
      <c r="D509" s="11">
        <v>4606076428173</v>
      </c>
      <c r="E509" s="12">
        <v>593.6</v>
      </c>
      <c r="F509" s="13"/>
      <c r="G509" s="14">
        <f>F509*E509</f>
        <v>0</v>
      </c>
    </row>
    <row r="510" spans="3:7" ht="12.95" customHeight="1" outlineLevel="3">
      <c r="C510" s="10" t="s">
        <v>287</v>
      </c>
      <c r="D510" s="11">
        <v>4606076428180</v>
      </c>
      <c r="E510" s="12">
        <v>593.6</v>
      </c>
      <c r="F510" s="13"/>
      <c r="G510" s="14">
        <f>F510*E510</f>
        <v>0</v>
      </c>
    </row>
    <row r="511" spans="3:7" ht="12.95" customHeight="1" outlineLevel="3">
      <c r="C511" s="10" t="s">
        <v>288</v>
      </c>
      <c r="D511" s="11">
        <v>4606076428197</v>
      </c>
      <c r="E511" s="12">
        <v>593.6</v>
      </c>
      <c r="F511" s="13"/>
      <c r="G511" s="14">
        <f>F511*E511</f>
        <v>0</v>
      </c>
    </row>
    <row r="512" spans="3:7" ht="12.95" customHeight="1" outlineLevel="3">
      <c r="C512" s="10" t="s">
        <v>289</v>
      </c>
      <c r="D512" s="11">
        <v>4606076428203</v>
      </c>
      <c r="E512" s="12">
        <v>593.6</v>
      </c>
      <c r="F512" s="13"/>
      <c r="G512" s="14">
        <f>F512*E512</f>
        <v>0</v>
      </c>
    </row>
    <row r="513" spans="3:7" ht="12.95" customHeight="1" outlineLevel="3">
      <c r="C513" s="10" t="s">
        <v>290</v>
      </c>
      <c r="D513" s="11">
        <v>4606076428210</v>
      </c>
      <c r="E513" s="12">
        <v>593.6</v>
      </c>
      <c r="F513" s="13"/>
      <c r="G513" s="14">
        <f>F513*E513</f>
        <v>0</v>
      </c>
    </row>
    <row r="514" spans="3:7" ht="12.95" customHeight="1" outlineLevel="3">
      <c r="C514" s="10" t="s">
        <v>291</v>
      </c>
      <c r="D514" s="11">
        <v>4606076428227</v>
      </c>
      <c r="E514" s="12">
        <v>593.6</v>
      </c>
      <c r="F514" s="13"/>
      <c r="G514" s="14">
        <f>F514*E514</f>
        <v>0</v>
      </c>
    </row>
    <row r="515" spans="3:7" ht="12.95" customHeight="1" outlineLevel="3">
      <c r="C515" s="10" t="s">
        <v>239</v>
      </c>
      <c r="D515" s="11">
        <v>4606076428234</v>
      </c>
      <c r="E515" s="12">
        <v>593.6</v>
      </c>
      <c r="F515" s="13"/>
      <c r="G515" s="14">
        <f>F515*E515</f>
        <v>0</v>
      </c>
    </row>
    <row r="516" spans="3:7" ht="12.95" customHeight="1" outlineLevel="3">
      <c r="C516" s="10" t="s">
        <v>292</v>
      </c>
      <c r="D516" s="11">
        <v>4606076428241</v>
      </c>
      <c r="E516" s="12">
        <v>593.6</v>
      </c>
      <c r="F516" s="13"/>
      <c r="G516" s="14">
        <f>F516*E516</f>
        <v>0</v>
      </c>
    </row>
    <row r="517" spans="3:7" ht="12.95" customHeight="1" outlineLevel="3">
      <c r="C517" s="10" t="s">
        <v>293</v>
      </c>
      <c r="D517" s="11">
        <v>4606076428258</v>
      </c>
      <c r="E517" s="12">
        <v>593.6</v>
      </c>
      <c r="F517" s="13"/>
      <c r="G517" s="14">
        <f>F517*E517</f>
        <v>0</v>
      </c>
    </row>
    <row r="518" spans="3:7" ht="12.95" customHeight="1" outlineLevel="3">
      <c r="C518" s="10" t="s">
        <v>294</v>
      </c>
      <c r="D518" s="11">
        <v>4606076428265</v>
      </c>
      <c r="E518" s="12">
        <v>593.6</v>
      </c>
      <c r="F518" s="13"/>
      <c r="G518" s="14">
        <f>F518*E518</f>
        <v>0</v>
      </c>
    </row>
    <row r="519" spans="3:7" ht="12.95" customHeight="1" outlineLevel="3">
      <c r="C519" s="10" t="s">
        <v>295</v>
      </c>
      <c r="D519" s="11">
        <v>4606076428272</v>
      </c>
      <c r="E519" s="12">
        <v>593.6</v>
      </c>
      <c r="F519" s="13"/>
      <c r="G519" s="14">
        <f>F519*E519</f>
        <v>0</v>
      </c>
    </row>
    <row r="520" spans="3:7" ht="12.95" customHeight="1" outlineLevel="3">
      <c r="C520" s="10" t="s">
        <v>296</v>
      </c>
      <c r="D520" s="11">
        <v>4606076428296</v>
      </c>
      <c r="E520" s="12">
        <v>593.6</v>
      </c>
      <c r="F520" s="13"/>
      <c r="G520" s="14">
        <f>F520*E520</f>
        <v>0</v>
      </c>
    </row>
    <row r="521" spans="3:7" ht="12.95" customHeight="1" outlineLevel="3">
      <c r="C521" s="10" t="s">
        <v>297</v>
      </c>
      <c r="D521" s="11">
        <v>4606076428302</v>
      </c>
      <c r="E521" s="12">
        <v>593.6</v>
      </c>
      <c r="F521" s="13"/>
      <c r="G521" s="14">
        <f>F521*E521</f>
        <v>0</v>
      </c>
    </row>
    <row r="522" spans="3:7" ht="12.95" customHeight="1" outlineLevel="3">
      <c r="C522" s="10" t="s">
        <v>298</v>
      </c>
      <c r="D522" s="11">
        <v>4606076428319</v>
      </c>
      <c r="E522" s="12">
        <v>593.6</v>
      </c>
      <c r="F522" s="13"/>
      <c r="G522" s="14">
        <f>F522*E522</f>
        <v>0</v>
      </c>
    </row>
    <row r="523" spans="3:7" ht="12.95" customHeight="1" outlineLevel="3">
      <c r="C523" s="10" t="s">
        <v>240</v>
      </c>
      <c r="D523" s="11">
        <v>4606076428326</v>
      </c>
      <c r="E523" s="12">
        <v>593.6</v>
      </c>
      <c r="F523" s="13"/>
      <c r="G523" s="14">
        <f>F523*E523</f>
        <v>0</v>
      </c>
    </row>
    <row r="524" spans="3:7" ht="12.95" customHeight="1" outlineLevel="3">
      <c r="C524" s="10" t="s">
        <v>241</v>
      </c>
      <c r="D524" s="11">
        <v>4606076428333</v>
      </c>
      <c r="E524" s="12">
        <v>593.6</v>
      </c>
      <c r="F524" s="13"/>
      <c r="G524" s="14">
        <f>F524*E524</f>
        <v>0</v>
      </c>
    </row>
    <row r="525" spans="3:7" ht="12.95" customHeight="1" outlineLevel="3">
      <c r="C525" s="10" t="s">
        <v>299</v>
      </c>
      <c r="D525" s="11">
        <v>4606076428340</v>
      </c>
      <c r="E525" s="12">
        <v>593.6</v>
      </c>
      <c r="F525" s="13"/>
      <c r="G525" s="14">
        <f>F525*E525</f>
        <v>0</v>
      </c>
    </row>
    <row r="526" spans="3:7" ht="12.95" customHeight="1" outlineLevel="3">
      <c r="C526" s="10" t="s">
        <v>300</v>
      </c>
      <c r="D526" s="11">
        <v>4606076428357</v>
      </c>
      <c r="E526" s="12">
        <v>593.6</v>
      </c>
      <c r="F526" s="13"/>
      <c r="G526" s="14">
        <f>F526*E526</f>
        <v>0</v>
      </c>
    </row>
    <row r="527" spans="3:7" ht="12.95" customHeight="1" outlineLevel="3">
      <c r="C527" s="10" t="s">
        <v>301</v>
      </c>
      <c r="D527" s="11">
        <v>4606076428364</v>
      </c>
      <c r="E527" s="12">
        <v>593.6</v>
      </c>
      <c r="F527" s="13"/>
      <c r="G527" s="14">
        <f>F527*E527</f>
        <v>0</v>
      </c>
    </row>
    <row r="528" spans="3:7" ht="12.95" customHeight="1" outlineLevel="3">
      <c r="C528" s="10" t="s">
        <v>235</v>
      </c>
      <c r="D528" s="11">
        <v>4606076428371</v>
      </c>
      <c r="E528" s="12">
        <v>593.6</v>
      </c>
      <c r="F528" s="13"/>
      <c r="G528" s="14">
        <f>F528*E528</f>
        <v>0</v>
      </c>
    </row>
    <row r="529" spans="3:7" ht="12.95" customHeight="1" outlineLevel="3">
      <c r="C529" s="10" t="s">
        <v>302</v>
      </c>
      <c r="D529" s="11">
        <v>4606076428388</v>
      </c>
      <c r="E529" s="12">
        <v>593.6</v>
      </c>
      <c r="F529" s="13"/>
      <c r="G529" s="14">
        <f>F529*E529</f>
        <v>0</v>
      </c>
    </row>
    <row r="530" spans="3:7" ht="12.95" customHeight="1" outlineLevel="3">
      <c r="C530" s="10" t="s">
        <v>303</v>
      </c>
      <c r="D530" s="11">
        <v>4606076428395</v>
      </c>
      <c r="E530" s="12">
        <v>593.6</v>
      </c>
      <c r="F530" s="13"/>
      <c r="G530" s="14">
        <f>F530*E530</f>
        <v>0</v>
      </c>
    </row>
    <row r="531" spans="3:7" ht="12.95" customHeight="1" outlineLevel="3">
      <c r="C531" s="10" t="s">
        <v>304</v>
      </c>
      <c r="D531" s="11">
        <v>4606076428401</v>
      </c>
      <c r="E531" s="12">
        <v>593.6</v>
      </c>
      <c r="F531" s="13"/>
      <c r="G531" s="14">
        <f>F531*E531</f>
        <v>0</v>
      </c>
    </row>
    <row r="532" spans="3:7" ht="12.95" customHeight="1" outlineLevel="3">
      <c r="C532" s="10" t="s">
        <v>242</v>
      </c>
      <c r="D532" s="11">
        <v>4606076428425</v>
      </c>
      <c r="E532" s="12">
        <v>593.6</v>
      </c>
      <c r="F532" s="13"/>
      <c r="G532" s="14">
        <f>F532*E532</f>
        <v>0</v>
      </c>
    </row>
    <row r="533" spans="3:7" ht="12.95" customHeight="1" outlineLevel="3">
      <c r="C533" s="10" t="s">
        <v>305</v>
      </c>
      <c r="D533" s="11">
        <v>4606076428432</v>
      </c>
      <c r="E533" s="12">
        <v>593.6</v>
      </c>
      <c r="F533" s="13"/>
      <c r="G533" s="14">
        <f>F533*E533</f>
        <v>0</v>
      </c>
    </row>
    <row r="534" spans="3:7" ht="12.95" customHeight="1" outlineLevel="3">
      <c r="C534" s="10" t="s">
        <v>243</v>
      </c>
      <c r="D534" s="11">
        <v>4606076428449</v>
      </c>
      <c r="E534" s="12">
        <v>593.6</v>
      </c>
      <c r="F534" s="13"/>
      <c r="G534" s="14">
        <f>F534*E534</f>
        <v>0</v>
      </c>
    </row>
    <row r="535" spans="3:7" ht="12.95" customHeight="1" outlineLevel="3">
      <c r="C535" s="10" t="s">
        <v>306</v>
      </c>
      <c r="D535" s="11">
        <v>4606076428456</v>
      </c>
      <c r="E535" s="12">
        <v>593.6</v>
      </c>
      <c r="F535" s="13"/>
      <c r="G535" s="14">
        <f>F535*E535</f>
        <v>0</v>
      </c>
    </row>
    <row r="536" spans="3:7" ht="12.95" customHeight="1" outlineLevel="3">
      <c r="C536" s="10" t="s">
        <v>307</v>
      </c>
      <c r="D536" s="11">
        <v>4606076428463</v>
      </c>
      <c r="E536" s="12">
        <v>593.6</v>
      </c>
      <c r="F536" s="13"/>
      <c r="G536" s="14">
        <f>F536*E536</f>
        <v>0</v>
      </c>
    </row>
    <row r="537" spans="3:7" ht="12.95" customHeight="1" outlineLevel="3">
      <c r="C537" s="10" t="s">
        <v>308</v>
      </c>
      <c r="D537" s="11">
        <v>4606076428470</v>
      </c>
      <c r="E537" s="12">
        <v>593.6</v>
      </c>
      <c r="F537" s="13"/>
      <c r="G537" s="14">
        <f>F537*E537</f>
        <v>0</v>
      </c>
    </row>
    <row r="538" spans="3:7" ht="12.95" customHeight="1" outlineLevel="3">
      <c r="C538" s="10" t="s">
        <v>309</v>
      </c>
      <c r="D538" s="11">
        <v>4606076428487</v>
      </c>
      <c r="E538" s="12">
        <v>593.6</v>
      </c>
      <c r="F538" s="13"/>
      <c r="G538" s="14">
        <f>F538*E538</f>
        <v>0</v>
      </c>
    </row>
    <row r="539" spans="3:7" ht="12.95" customHeight="1" outlineLevel="3">
      <c r="C539" s="10" t="s">
        <v>310</v>
      </c>
      <c r="D539" s="11">
        <v>4606076428494</v>
      </c>
      <c r="E539" s="12">
        <v>593.6</v>
      </c>
      <c r="F539" s="13"/>
      <c r="G539" s="14">
        <f>F539*E539</f>
        <v>0</v>
      </c>
    </row>
    <row r="540" spans="3:7" ht="12.95" customHeight="1" outlineLevel="3">
      <c r="C540" s="10" t="s">
        <v>311</v>
      </c>
      <c r="D540" s="11">
        <v>4606076428500</v>
      </c>
      <c r="E540" s="12">
        <v>593.6</v>
      </c>
      <c r="F540" s="13"/>
      <c r="G540" s="14">
        <f>F540*E540</f>
        <v>0</v>
      </c>
    </row>
    <row r="541" spans="3:7" ht="12.95" customHeight="1" outlineLevel="3">
      <c r="C541" s="10" t="s">
        <v>312</v>
      </c>
      <c r="D541" s="11">
        <v>4606076428517</v>
      </c>
      <c r="E541" s="12">
        <v>593.6</v>
      </c>
      <c r="F541" s="13"/>
      <c r="G541" s="14">
        <f>F541*E541</f>
        <v>0</v>
      </c>
    </row>
    <row r="542" spans="3:7" ht="12.95" customHeight="1" outlineLevel="3">
      <c r="C542" s="10" t="s">
        <v>244</v>
      </c>
      <c r="D542" s="11">
        <v>4606076428524</v>
      </c>
      <c r="E542" s="12">
        <v>593.6</v>
      </c>
      <c r="F542" s="13"/>
      <c r="G542" s="14">
        <f>F542*E542</f>
        <v>0</v>
      </c>
    </row>
    <row r="543" spans="3:7" ht="12.95" customHeight="1" outlineLevel="3">
      <c r="C543" s="10" t="s">
        <v>313</v>
      </c>
      <c r="D543" s="11">
        <v>4606076428562</v>
      </c>
      <c r="E543" s="12">
        <v>593.6</v>
      </c>
      <c r="F543" s="13"/>
      <c r="G543" s="14">
        <f>F543*E543</f>
        <v>0</v>
      </c>
    </row>
    <row r="544" spans="3:7" ht="12.95" customHeight="1" outlineLevel="3">
      <c r="C544" s="10" t="s">
        <v>314</v>
      </c>
      <c r="D544" s="11">
        <v>4606076428579</v>
      </c>
      <c r="E544" s="12">
        <v>593.6</v>
      </c>
      <c r="F544" s="13"/>
      <c r="G544" s="14">
        <f>F544*E544</f>
        <v>0</v>
      </c>
    </row>
    <row r="545" spans="3:7" ht="12.95" customHeight="1" outlineLevel="3">
      <c r="C545" s="10" t="s">
        <v>315</v>
      </c>
      <c r="D545" s="11">
        <v>4606076428586</v>
      </c>
      <c r="E545" s="12">
        <v>593.6</v>
      </c>
      <c r="F545" s="13"/>
      <c r="G545" s="14">
        <f>F545*E545</f>
        <v>0</v>
      </c>
    </row>
    <row r="546" spans="3:7" ht="12.95" customHeight="1" outlineLevel="3">
      <c r="C546" s="10" t="s">
        <v>316</v>
      </c>
      <c r="D546" s="11">
        <v>4606076428593</v>
      </c>
      <c r="E546" s="12">
        <v>593.6</v>
      </c>
      <c r="F546" s="13"/>
      <c r="G546" s="14">
        <f>F546*E546</f>
        <v>0</v>
      </c>
    </row>
    <row r="547" spans="3:7" ht="12.95" customHeight="1" outlineLevel="3">
      <c r="C547" s="10" t="s">
        <v>317</v>
      </c>
      <c r="D547" s="11">
        <v>4606076428609</v>
      </c>
      <c r="E547" s="12">
        <v>593.6</v>
      </c>
      <c r="F547" s="13"/>
      <c r="G547" s="14">
        <f>F547*E547</f>
        <v>0</v>
      </c>
    </row>
    <row r="548" spans="3:7" ht="12.95" customHeight="1" outlineLevel="3">
      <c r="C548" s="10" t="s">
        <v>318</v>
      </c>
      <c r="D548" s="11">
        <v>4606076428616</v>
      </c>
      <c r="E548" s="12">
        <v>593.6</v>
      </c>
      <c r="F548" s="13"/>
      <c r="G548" s="14">
        <f>F548*E548</f>
        <v>0</v>
      </c>
    </row>
    <row r="549" spans="3:7" ht="12.95" customHeight="1" outlineLevel="3">
      <c r="C549" s="10" t="s">
        <v>152</v>
      </c>
      <c r="D549" s="11">
        <v>4606076516054</v>
      </c>
      <c r="E549" s="12">
        <v>593.6</v>
      </c>
      <c r="F549" s="13"/>
      <c r="G549" s="14">
        <f>F549*E549</f>
        <v>0</v>
      </c>
    </row>
    <row r="550" spans="3:7" ht="12.95" customHeight="1" outlineLevel="3">
      <c r="C550" s="10" t="s">
        <v>182</v>
      </c>
      <c r="D550" s="11">
        <v>4606076516061</v>
      </c>
      <c r="E550" s="12">
        <v>593.6</v>
      </c>
      <c r="F550" s="13"/>
      <c r="G550" s="14">
        <f>F550*E550</f>
        <v>0</v>
      </c>
    </row>
    <row r="551" spans="3:7" ht="12.95" customHeight="1" outlineLevel="3">
      <c r="C551" s="10" t="s">
        <v>216</v>
      </c>
      <c r="D551" s="11">
        <v>4606076516078</v>
      </c>
      <c r="E551" s="12">
        <v>593.6</v>
      </c>
      <c r="F551" s="13"/>
      <c r="G551" s="14">
        <f>F551*E551</f>
        <v>0</v>
      </c>
    </row>
    <row r="552" spans="3:7" ht="12.95" customHeight="1" outlineLevel="3">
      <c r="C552" s="10" t="s">
        <v>219</v>
      </c>
      <c r="D552" s="11">
        <v>4606076516108</v>
      </c>
      <c r="E552" s="12">
        <v>593.6</v>
      </c>
      <c r="F552" s="13"/>
      <c r="G552" s="14">
        <f>F552*E552</f>
        <v>0</v>
      </c>
    </row>
    <row r="553" spans="3:7" ht="12.95" customHeight="1" outlineLevel="3">
      <c r="C553" s="10" t="s">
        <v>319</v>
      </c>
      <c r="D553" s="11">
        <v>4606076516153</v>
      </c>
      <c r="E553" s="12">
        <v>593.6</v>
      </c>
      <c r="F553" s="13"/>
      <c r="G553" s="14">
        <f>F553*E553</f>
        <v>0</v>
      </c>
    </row>
    <row r="554" spans="3:7" ht="12.95" customHeight="1" outlineLevel="3">
      <c r="C554" s="10" t="s">
        <v>320</v>
      </c>
      <c r="D554" s="11">
        <v>4606076516177</v>
      </c>
      <c r="E554" s="12">
        <v>593.6</v>
      </c>
      <c r="F554" s="13"/>
      <c r="G554" s="14">
        <f>F554*E554</f>
        <v>0</v>
      </c>
    </row>
    <row r="555" spans="3:7" ht="12.95" customHeight="1" outlineLevel="3">
      <c r="C555" s="10" t="s">
        <v>321</v>
      </c>
      <c r="D555" s="11">
        <v>4606076516184</v>
      </c>
      <c r="E555" s="12">
        <v>593.6</v>
      </c>
      <c r="F555" s="13"/>
      <c r="G555" s="14">
        <f>F555*E555</f>
        <v>0</v>
      </c>
    </row>
    <row r="556" spans="3:7" ht="12.95" customHeight="1" outlineLevel="3">
      <c r="C556" s="10" t="s">
        <v>322</v>
      </c>
      <c r="D556" s="11">
        <v>4606076516191</v>
      </c>
      <c r="E556" s="12">
        <v>593.6</v>
      </c>
      <c r="F556" s="13"/>
      <c r="G556" s="14">
        <f>F556*E556</f>
        <v>0</v>
      </c>
    </row>
    <row r="557" spans="3:7" ht="12.95" customHeight="1" outlineLevel="3">
      <c r="C557" s="10" t="s">
        <v>323</v>
      </c>
      <c r="D557" s="11">
        <v>4606076516337</v>
      </c>
      <c r="E557" s="12">
        <v>593.6</v>
      </c>
      <c r="F557" s="13"/>
      <c r="G557" s="14">
        <f>F557*E557</f>
        <v>0</v>
      </c>
    </row>
    <row r="558" spans="3:7" ht="12.95" customHeight="1" outlineLevel="3">
      <c r="C558" s="10" t="s">
        <v>74</v>
      </c>
      <c r="D558" s="11">
        <v>4606076515569</v>
      </c>
      <c r="E558" s="12">
        <v>593.6</v>
      </c>
      <c r="F558" s="13"/>
      <c r="G558" s="14">
        <f>F558*E558</f>
        <v>0</v>
      </c>
    </row>
    <row r="559" spans="3:7" ht="12.95" customHeight="1" outlineLevel="3">
      <c r="C559" s="10" t="s">
        <v>75</v>
      </c>
      <c r="D559" s="11">
        <v>4606076515576</v>
      </c>
      <c r="E559" s="12">
        <v>593.6</v>
      </c>
      <c r="F559" s="13"/>
      <c r="G559" s="14">
        <f>F559*E559</f>
        <v>0</v>
      </c>
    </row>
    <row r="560" spans="3:7" ht="12.95" customHeight="1" outlineLevel="3">
      <c r="C560" s="10" t="s">
        <v>76</v>
      </c>
      <c r="D560" s="11">
        <v>4606076515583</v>
      </c>
      <c r="E560" s="12">
        <v>593.6</v>
      </c>
      <c r="F560" s="13"/>
      <c r="G560" s="14">
        <f>F560*E560</f>
        <v>0</v>
      </c>
    </row>
    <row r="561" spans="3:7" ht="12.95" customHeight="1" outlineLevel="3">
      <c r="C561" s="10" t="s">
        <v>153</v>
      </c>
      <c r="D561" s="11">
        <v>4606076515613</v>
      </c>
      <c r="E561" s="12">
        <v>593.6</v>
      </c>
      <c r="F561" s="13"/>
      <c r="G561" s="14">
        <f>F561*E561</f>
        <v>0</v>
      </c>
    </row>
    <row r="562" spans="3:7" ht="12.95" customHeight="1" outlineLevel="3">
      <c r="C562" s="10" t="s">
        <v>324</v>
      </c>
      <c r="D562" s="11">
        <v>4606076515644</v>
      </c>
      <c r="E562" s="12">
        <v>593.6</v>
      </c>
      <c r="F562" s="13"/>
      <c r="G562" s="14">
        <f>F562*E562</f>
        <v>0</v>
      </c>
    </row>
    <row r="563" spans="3:7" ht="12.95" customHeight="1" outlineLevel="3">
      <c r="C563" s="10" t="s">
        <v>80</v>
      </c>
      <c r="D563" s="11">
        <v>4606076515675</v>
      </c>
      <c r="E563" s="12">
        <v>593.6</v>
      </c>
      <c r="F563" s="13"/>
      <c r="G563" s="14">
        <f>F563*E563</f>
        <v>0</v>
      </c>
    </row>
    <row r="564" spans="3:7" ht="12.95" customHeight="1" outlineLevel="3">
      <c r="C564" s="10" t="s">
        <v>81</v>
      </c>
      <c r="D564" s="11">
        <v>4606076515682</v>
      </c>
      <c r="E564" s="12">
        <v>593.6</v>
      </c>
      <c r="F564" s="13"/>
      <c r="G564" s="14">
        <f>F564*E564</f>
        <v>0</v>
      </c>
    </row>
    <row r="565" spans="3:7" ht="12.95" customHeight="1" outlineLevel="3">
      <c r="C565" s="10" t="s">
        <v>83</v>
      </c>
      <c r="D565" s="11">
        <v>4606076515705</v>
      </c>
      <c r="E565" s="12">
        <v>593.6</v>
      </c>
      <c r="F565" s="13"/>
      <c r="G565" s="14">
        <f>F565*E565</f>
        <v>0</v>
      </c>
    </row>
    <row r="566" spans="3:7" ht="12.95" customHeight="1" outlineLevel="3">
      <c r="C566" s="10" t="s">
        <v>223</v>
      </c>
      <c r="D566" s="11">
        <v>4606076515712</v>
      </c>
      <c r="E566" s="12">
        <v>593.6</v>
      </c>
      <c r="F566" s="13"/>
      <c r="G566" s="14">
        <f>F566*E566</f>
        <v>0</v>
      </c>
    </row>
    <row r="567" spans="3:7" ht="12.95" customHeight="1" outlineLevel="3">
      <c r="C567" s="10" t="s">
        <v>224</v>
      </c>
      <c r="D567" s="11">
        <v>4606076515729</v>
      </c>
      <c r="E567" s="12">
        <v>593.6</v>
      </c>
      <c r="F567" s="13"/>
      <c r="G567" s="14">
        <f>F567*E567</f>
        <v>0</v>
      </c>
    </row>
    <row r="568" spans="3:7" ht="12.95" customHeight="1" outlineLevel="3">
      <c r="C568" s="10" t="s">
        <v>225</v>
      </c>
      <c r="D568" s="11">
        <v>4606076515736</v>
      </c>
      <c r="E568" s="12">
        <v>593.6</v>
      </c>
      <c r="F568" s="13"/>
      <c r="G568" s="14">
        <f>F568*E568</f>
        <v>0</v>
      </c>
    </row>
    <row r="569" spans="3:7" ht="12.95" customHeight="1" outlineLevel="3">
      <c r="C569" s="10" t="s">
        <v>86</v>
      </c>
      <c r="D569" s="11">
        <v>4606076515767</v>
      </c>
      <c r="E569" s="12">
        <v>593.6</v>
      </c>
      <c r="F569" s="13"/>
      <c r="G569" s="14">
        <f>F569*E569</f>
        <v>0</v>
      </c>
    </row>
    <row r="570" spans="3:7" ht="12.95" customHeight="1" outlineLevel="3">
      <c r="C570" s="10" t="s">
        <v>87</v>
      </c>
      <c r="D570" s="11">
        <v>4606076515774</v>
      </c>
      <c r="E570" s="12">
        <v>593.6</v>
      </c>
      <c r="F570" s="13"/>
      <c r="G570" s="14">
        <f>F570*E570</f>
        <v>0</v>
      </c>
    </row>
    <row r="571" spans="3:7" ht="12.95" customHeight="1" outlineLevel="3">
      <c r="C571" s="10" t="s">
        <v>88</v>
      </c>
      <c r="D571" s="11">
        <v>4606076515781</v>
      </c>
      <c r="E571" s="12">
        <v>593.6</v>
      </c>
      <c r="F571" s="13"/>
      <c r="G571" s="14">
        <f>F571*E571</f>
        <v>0</v>
      </c>
    </row>
    <row r="572" spans="3:7" ht="12.95" customHeight="1" outlineLevel="3">
      <c r="C572" s="10" t="s">
        <v>170</v>
      </c>
      <c r="D572" s="11">
        <v>4606076515798</v>
      </c>
      <c r="E572" s="12">
        <v>593.6</v>
      </c>
      <c r="F572" s="13"/>
      <c r="G572" s="14">
        <f>F572*E572</f>
        <v>0</v>
      </c>
    </row>
    <row r="573" spans="3:7" ht="12.95" customHeight="1" outlineLevel="3">
      <c r="C573" s="10" t="s">
        <v>226</v>
      </c>
      <c r="D573" s="11">
        <v>4606076515811</v>
      </c>
      <c r="E573" s="12">
        <v>593.6</v>
      </c>
      <c r="F573" s="13"/>
      <c r="G573" s="14">
        <f>F573*E573</f>
        <v>0</v>
      </c>
    </row>
    <row r="574" spans="3:7" ht="12.95" customHeight="1" outlineLevel="3">
      <c r="C574" s="10" t="s">
        <v>227</v>
      </c>
      <c r="D574" s="11">
        <v>4606076515828</v>
      </c>
      <c r="E574" s="12">
        <v>593.6</v>
      </c>
      <c r="F574" s="13"/>
      <c r="G574" s="14">
        <f>F574*E574</f>
        <v>0</v>
      </c>
    </row>
    <row r="575" spans="3:7" ht="12.95" customHeight="1" outlineLevel="3">
      <c r="C575" s="10" t="s">
        <v>228</v>
      </c>
      <c r="D575" s="11">
        <v>4606076515835</v>
      </c>
      <c r="E575" s="12">
        <v>593.6</v>
      </c>
      <c r="F575" s="13"/>
      <c r="G575" s="14">
        <f>F575*E575</f>
        <v>0</v>
      </c>
    </row>
    <row r="576" spans="3:7" ht="12.95" customHeight="1" outlineLevel="3">
      <c r="C576" s="10" t="s">
        <v>325</v>
      </c>
      <c r="D576" s="11">
        <v>4606076515743</v>
      </c>
      <c r="E576" s="12">
        <v>593.6</v>
      </c>
      <c r="F576" s="13"/>
      <c r="G576" s="14">
        <f>F576*E576</f>
        <v>0</v>
      </c>
    </row>
    <row r="577" spans="3:7" ht="12.95" customHeight="1" outlineLevel="3">
      <c r="C577" s="10" t="s">
        <v>326</v>
      </c>
      <c r="D577" s="11">
        <v>4606076515750</v>
      </c>
      <c r="E577" s="12">
        <v>593.6</v>
      </c>
      <c r="F577" s="13"/>
      <c r="G577" s="14">
        <f>F577*E577</f>
        <v>0</v>
      </c>
    </row>
    <row r="578" spans="3:7" ht="12.95" customHeight="1" outlineLevel="3">
      <c r="C578" s="10" t="s">
        <v>89</v>
      </c>
      <c r="D578" s="11">
        <v>4606076515842</v>
      </c>
      <c r="E578" s="12">
        <v>593.6</v>
      </c>
      <c r="F578" s="13"/>
      <c r="G578" s="14">
        <f>F578*E578</f>
        <v>0</v>
      </c>
    </row>
    <row r="579" spans="3:7" ht="12.95" customHeight="1" outlineLevel="3">
      <c r="C579" s="10" t="s">
        <v>90</v>
      </c>
      <c r="D579" s="11">
        <v>4606076515859</v>
      </c>
      <c r="E579" s="12">
        <v>593.6</v>
      </c>
      <c r="F579" s="13"/>
      <c r="G579" s="14">
        <f>F579*E579</f>
        <v>0</v>
      </c>
    </row>
    <row r="580" spans="3:7" ht="12.95" customHeight="1" outlineLevel="3">
      <c r="C580" s="10" t="s">
        <v>91</v>
      </c>
      <c r="D580" s="11">
        <v>4606076515866</v>
      </c>
      <c r="E580" s="12">
        <v>593.6</v>
      </c>
      <c r="F580" s="13"/>
      <c r="G580" s="14">
        <f>F580*E580</f>
        <v>0</v>
      </c>
    </row>
    <row r="581" spans="3:7" ht="12.95" customHeight="1" outlineLevel="3">
      <c r="C581" s="10" t="s">
        <v>92</v>
      </c>
      <c r="D581" s="11">
        <v>4606076515873</v>
      </c>
      <c r="E581" s="12">
        <v>593.6</v>
      </c>
      <c r="F581" s="13"/>
      <c r="G581" s="14">
        <f>F581*E581</f>
        <v>0</v>
      </c>
    </row>
    <row r="582" spans="3:7" ht="12.95" customHeight="1" outlineLevel="3">
      <c r="C582" s="10" t="s">
        <v>93</v>
      </c>
      <c r="D582" s="11">
        <v>4606076515880</v>
      </c>
      <c r="E582" s="12">
        <v>593.6</v>
      </c>
      <c r="F582" s="13"/>
      <c r="G582" s="14">
        <f>F582*E582</f>
        <v>0</v>
      </c>
    </row>
    <row r="583" spans="3:7" ht="12.95" customHeight="1" outlineLevel="3">
      <c r="C583" s="10" t="s">
        <v>172</v>
      </c>
      <c r="D583" s="11">
        <v>4606076515897</v>
      </c>
      <c r="E583" s="12">
        <v>593.6</v>
      </c>
      <c r="F583" s="13"/>
      <c r="G583" s="14">
        <f>F583*E583</f>
        <v>0</v>
      </c>
    </row>
    <row r="584" spans="3:7" ht="12.95" customHeight="1" outlineLevel="3">
      <c r="C584" s="10" t="s">
        <v>155</v>
      </c>
      <c r="D584" s="11">
        <v>4606076515903</v>
      </c>
      <c r="E584" s="12">
        <v>593.6</v>
      </c>
      <c r="F584" s="13"/>
      <c r="G584" s="14">
        <f>F584*E584</f>
        <v>0</v>
      </c>
    </row>
    <row r="585" spans="3:7" ht="12.95" customHeight="1" outlineLevel="3">
      <c r="C585" s="10" t="s">
        <v>229</v>
      </c>
      <c r="D585" s="11">
        <v>4606076515910</v>
      </c>
      <c r="E585" s="12">
        <v>593.6</v>
      </c>
      <c r="F585" s="13"/>
      <c r="G585" s="14">
        <f>F585*E585</f>
        <v>0</v>
      </c>
    </row>
    <row r="586" spans="3:7" ht="12.95" customHeight="1" outlineLevel="3">
      <c r="C586" s="10" t="s">
        <v>327</v>
      </c>
      <c r="D586" s="11">
        <v>4606076515934</v>
      </c>
      <c r="E586" s="12">
        <v>593.6</v>
      </c>
      <c r="F586" s="13"/>
      <c r="G586" s="14">
        <f>F586*E586</f>
        <v>0</v>
      </c>
    </row>
    <row r="587" spans="3:7" ht="12.95" customHeight="1" outlineLevel="3">
      <c r="C587" s="10" t="s">
        <v>173</v>
      </c>
      <c r="D587" s="11">
        <v>4606076515958</v>
      </c>
      <c r="E587" s="12">
        <v>593.6</v>
      </c>
      <c r="F587" s="13"/>
      <c r="G587" s="14">
        <f>F587*E587</f>
        <v>0</v>
      </c>
    </row>
    <row r="588" spans="3:7" ht="12.95" customHeight="1" outlineLevel="3">
      <c r="C588" s="10" t="s">
        <v>95</v>
      </c>
      <c r="D588" s="11">
        <v>4606076515965</v>
      </c>
      <c r="E588" s="12">
        <v>593.6</v>
      </c>
      <c r="F588" s="13"/>
      <c r="G588" s="14">
        <f>F588*E588</f>
        <v>0</v>
      </c>
    </row>
    <row r="589" spans="3:7" ht="12.95" customHeight="1" outlineLevel="3">
      <c r="C589" s="10" t="s">
        <v>96</v>
      </c>
      <c r="D589" s="11">
        <v>4606076515972</v>
      </c>
      <c r="E589" s="12">
        <v>593.6</v>
      </c>
      <c r="F589" s="13"/>
      <c r="G589" s="14">
        <f>F589*E589</f>
        <v>0</v>
      </c>
    </row>
    <row r="590" spans="3:7" ht="12.95" customHeight="1" outlineLevel="3">
      <c r="C590" s="10" t="s">
        <v>230</v>
      </c>
      <c r="D590" s="11">
        <v>4606076515989</v>
      </c>
      <c r="E590" s="12">
        <v>593.6</v>
      </c>
      <c r="F590" s="13"/>
      <c r="G590" s="14">
        <f>F590*E590</f>
        <v>0</v>
      </c>
    </row>
    <row r="591" spans="3:7" ht="12.95" customHeight="1" outlineLevel="3">
      <c r="C591" s="10" t="s">
        <v>156</v>
      </c>
      <c r="D591" s="11">
        <v>4606076516009</v>
      </c>
      <c r="E591" s="12">
        <v>593.6</v>
      </c>
      <c r="F591" s="13"/>
      <c r="G591" s="14">
        <f>F591*E591</f>
        <v>0</v>
      </c>
    </row>
    <row r="592" spans="3:7" ht="12.95" customHeight="1" outlineLevel="3">
      <c r="C592" s="10" t="s">
        <v>157</v>
      </c>
      <c r="D592" s="11">
        <v>4606076516016</v>
      </c>
      <c r="E592" s="12">
        <v>593.6</v>
      </c>
      <c r="F592" s="13"/>
      <c r="G592" s="14">
        <f>F592*E592</f>
        <v>0</v>
      </c>
    </row>
    <row r="593" spans="2:7" ht="12.95" customHeight="1" outlineLevel="3">
      <c r="C593" s="10" t="s">
        <v>328</v>
      </c>
      <c r="D593" s="11">
        <v>4606076516023</v>
      </c>
      <c r="E593" s="12">
        <v>593.6</v>
      </c>
      <c r="F593" s="13"/>
      <c r="G593" s="14">
        <f>F593*E593</f>
        <v>0</v>
      </c>
    </row>
    <row r="594" spans="2:7" ht="12.95" customHeight="1" outlineLevel="3">
      <c r="C594" s="10" t="s">
        <v>329</v>
      </c>
      <c r="D594" s="11">
        <v>4606076516030</v>
      </c>
      <c r="E594" s="12">
        <v>593.6</v>
      </c>
      <c r="F594" s="13"/>
      <c r="G594" s="14">
        <f>F594*E594</f>
        <v>0</v>
      </c>
    </row>
    <row r="595" spans="2:7" ht="11.1" customHeight="1" outlineLevel="3">
      <c r="B595" s="30" t="s">
        <v>330</v>
      </c>
      <c r="C595" s="30"/>
      <c r="D595" s="8"/>
      <c r="E595" s="35" t="str">
        <f>HYPERLINK("http://www.galantholding.ru/catalog/290/126600/","www.galantholding.ru")</f>
        <v>www.galantholding.ru</v>
      </c>
      <c r="F595" s="31"/>
      <c r="G595" s="31"/>
    </row>
    <row r="596" spans="2:7" ht="11.1" customHeight="1" outlineLevel="3">
      <c r="B596" s="32" t="s">
        <v>238</v>
      </c>
      <c r="C596" s="32"/>
      <c r="D596" s="32"/>
      <c r="E596" s="32"/>
      <c r="F596" s="9"/>
      <c r="G596" s="9"/>
    </row>
    <row r="597" spans="2:7" ht="12.95" customHeight="1" outlineLevel="3">
      <c r="C597" s="10" t="s">
        <v>294</v>
      </c>
      <c r="D597" s="11">
        <v>4606076122217</v>
      </c>
      <c r="E597" s="12">
        <v>627.20000000000005</v>
      </c>
      <c r="F597" s="13"/>
      <c r="G597" s="14">
        <f>F597*E597</f>
        <v>0</v>
      </c>
    </row>
    <row r="598" spans="2:7" ht="12.95" customHeight="1" outlineLevel="3">
      <c r="C598" s="10" t="s">
        <v>295</v>
      </c>
      <c r="D598" s="11">
        <v>4606076122224</v>
      </c>
      <c r="E598" s="12">
        <v>627.20000000000005</v>
      </c>
      <c r="F598" s="13"/>
      <c r="G598" s="14">
        <f>F598*E598</f>
        <v>0</v>
      </c>
    </row>
    <row r="599" spans="2:7" ht="12.95" customHeight="1" outlineLevel="3">
      <c r="C599" s="10"/>
      <c r="D599" s="10"/>
      <c r="E599" s="15"/>
      <c r="F599" s="13"/>
      <c r="G599" s="14"/>
    </row>
    <row r="600" spans="2:7" ht="12.95" customHeight="1" outlineLevel="3">
      <c r="C600" s="10"/>
      <c r="D600" s="10"/>
      <c r="E600" s="15"/>
      <c r="F600" s="13"/>
      <c r="G600" s="14"/>
    </row>
    <row r="601" spans="2:7" ht="12.95" customHeight="1" outlineLevel="3">
      <c r="C601" s="10"/>
      <c r="D601" s="10"/>
      <c r="E601" s="15"/>
      <c r="F601" s="13"/>
      <c r="G601" s="14"/>
    </row>
    <row r="602" spans="2:7" ht="12.95" customHeight="1" outlineLevel="3">
      <c r="C602" s="10"/>
      <c r="D602" s="10"/>
      <c r="E602" s="15"/>
      <c r="F602" s="13"/>
      <c r="G602" s="14"/>
    </row>
    <row r="603" spans="2:7" ht="12.95" customHeight="1" outlineLevel="3">
      <c r="C603" s="10"/>
      <c r="D603" s="10"/>
      <c r="E603" s="15"/>
      <c r="F603" s="13"/>
      <c r="G603" s="14"/>
    </row>
    <row r="604" spans="2:7" ht="12.95" customHeight="1" outlineLevel="3">
      <c r="C604" s="10"/>
      <c r="D604" s="10"/>
      <c r="E604" s="15"/>
      <c r="F604" s="13"/>
      <c r="G604" s="14"/>
    </row>
    <row r="605" spans="2:7" ht="12.95" customHeight="1" outlineLevel="3">
      <c r="C605" s="10"/>
      <c r="D605" s="10"/>
      <c r="E605" s="15"/>
      <c r="F605" s="13"/>
      <c r="G605" s="14"/>
    </row>
    <row r="606" spans="2:7" ht="12.95" customHeight="1" outlineLevel="3">
      <c r="C606" s="10"/>
      <c r="D606" s="10"/>
      <c r="E606" s="15"/>
      <c r="F606" s="13"/>
      <c r="G606" s="14"/>
    </row>
    <row r="607" spans="2:7" ht="12.95" customHeight="1" outlineLevel="3">
      <c r="C607" s="10"/>
      <c r="D607" s="10"/>
      <c r="E607" s="15"/>
      <c r="F607" s="13"/>
      <c r="G607" s="14"/>
    </row>
    <row r="608" spans="2:7" ht="12.95" customHeight="1" outlineLevel="3">
      <c r="B608" s="37" t="str">
        <f>HYPERLINK("http://galantphoto.ru/pictures_for_form/Tribuna/Classic/TR-BR229.jpg","увеличить")</f>
        <v>увеличить</v>
      </c>
      <c r="C608" s="10"/>
      <c r="D608" s="10"/>
      <c r="E608" s="15"/>
      <c r="F608" s="13"/>
      <c r="G608" s="14"/>
    </row>
    <row r="609" spans="2:7" ht="11.1" customHeight="1" outlineLevel="3">
      <c r="B609" s="30" t="s">
        <v>331</v>
      </c>
      <c r="C609" s="30"/>
      <c r="D609" s="8"/>
      <c r="E609" s="35" t="str">
        <f>HYPERLINK("http://www.galantholding.ru/catalog/290/126601/","www.galantholding.ru")</f>
        <v>www.galantholding.ru</v>
      </c>
      <c r="F609" s="31"/>
      <c r="G609" s="31"/>
    </row>
    <row r="610" spans="2:7" ht="11.1" customHeight="1" outlineLevel="3">
      <c r="B610" s="32" t="s">
        <v>101</v>
      </c>
      <c r="C610" s="32"/>
      <c r="D610" s="32"/>
      <c r="E610" s="32"/>
      <c r="F610" s="9"/>
      <c r="G610" s="9"/>
    </row>
    <row r="611" spans="2:7" ht="12.95" customHeight="1" outlineLevel="3">
      <c r="C611" s="10" t="s">
        <v>46</v>
      </c>
      <c r="D611" s="11">
        <v>4606076232404</v>
      </c>
      <c r="E611" s="12">
        <v>890.4</v>
      </c>
      <c r="F611" s="13"/>
      <c r="G611" s="14">
        <f>F611*E611</f>
        <v>0</v>
      </c>
    </row>
    <row r="612" spans="2:7" ht="12.95" customHeight="1" outlineLevel="3">
      <c r="C612" s="10" t="s">
        <v>74</v>
      </c>
      <c r="D612" s="11">
        <v>4606076127014</v>
      </c>
      <c r="E612" s="12">
        <v>890.4</v>
      </c>
      <c r="F612" s="13"/>
      <c r="G612" s="14">
        <f>F612*E612</f>
        <v>0</v>
      </c>
    </row>
    <row r="613" spans="2:7" ht="12.95" customHeight="1" outlineLevel="3">
      <c r="C613" s="10" t="s">
        <v>75</v>
      </c>
      <c r="D613" s="11">
        <v>4606076127021</v>
      </c>
      <c r="E613" s="12">
        <v>890.4</v>
      </c>
      <c r="F613" s="13"/>
      <c r="G613" s="14">
        <f>F613*E613</f>
        <v>0</v>
      </c>
    </row>
    <row r="614" spans="2:7" ht="12.95" customHeight="1" outlineLevel="3">
      <c r="C614" s="10"/>
      <c r="D614" s="10"/>
      <c r="E614" s="15"/>
      <c r="F614" s="13"/>
      <c r="G614" s="14"/>
    </row>
    <row r="615" spans="2:7" ht="12.95" customHeight="1" outlineLevel="3">
      <c r="C615" s="10"/>
      <c r="D615" s="10"/>
      <c r="E615" s="15"/>
      <c r="F615" s="13"/>
      <c r="G615" s="14"/>
    </row>
    <row r="616" spans="2:7" ht="12.95" customHeight="1" outlineLevel="3">
      <c r="C616" s="10"/>
      <c r="D616" s="10"/>
      <c r="E616" s="15"/>
      <c r="F616" s="13"/>
      <c r="G616" s="14"/>
    </row>
    <row r="617" spans="2:7" ht="12.95" customHeight="1" outlineLevel="3">
      <c r="C617" s="10"/>
      <c r="D617" s="10"/>
      <c r="E617" s="15"/>
      <c r="F617" s="13"/>
      <c r="G617" s="14"/>
    </row>
    <row r="618" spans="2:7" ht="12.95" customHeight="1" outlineLevel="3">
      <c r="C618" s="10"/>
      <c r="D618" s="10"/>
      <c r="E618" s="15"/>
      <c r="F618" s="13"/>
      <c r="G618" s="14"/>
    </row>
    <row r="619" spans="2:7" ht="12.95" customHeight="1" outlineLevel="3">
      <c r="C619" s="10"/>
      <c r="D619" s="10"/>
      <c r="E619" s="15"/>
      <c r="F619" s="13"/>
      <c r="G619" s="14"/>
    </row>
    <row r="620" spans="2:7" ht="12.95" customHeight="1" outlineLevel="3">
      <c r="C620" s="10"/>
      <c r="D620" s="10"/>
      <c r="E620" s="15"/>
      <c r="F620" s="13"/>
      <c r="G620" s="14"/>
    </row>
    <row r="621" spans="2:7" ht="12.95" customHeight="1" outlineLevel="3">
      <c r="C621" s="10"/>
      <c r="D621" s="10"/>
      <c r="E621" s="15"/>
      <c r="F621" s="13"/>
      <c r="G621" s="14"/>
    </row>
    <row r="622" spans="2:7" ht="12.95" customHeight="1" outlineLevel="3">
      <c r="B622" s="37" t="str">
        <f>HYPERLINK("http://galantphoto.ru/pictures_for_form/Tribuna/Classic/TR-BR353C.jpg","увеличить")</f>
        <v>увеличить</v>
      </c>
      <c r="C622" s="10"/>
      <c r="D622" s="10"/>
      <c r="E622" s="15"/>
      <c r="F622" s="13"/>
      <c r="G622" s="14"/>
    </row>
    <row r="623" spans="2:7" ht="11.1" customHeight="1" outlineLevel="3">
      <c r="B623" s="30" t="s">
        <v>332</v>
      </c>
      <c r="C623" s="30"/>
      <c r="D623" s="8"/>
      <c r="E623" s="35" t="str">
        <f>HYPERLINK("http://www.galantholding.ru/catalog/290/58004/","www.galantholding.ru")</f>
        <v>www.galantholding.ru</v>
      </c>
      <c r="F623" s="31"/>
      <c r="G623" s="31"/>
    </row>
    <row r="624" spans="2:7" ht="11.1" customHeight="1" outlineLevel="3">
      <c r="B624" s="32" t="s">
        <v>101</v>
      </c>
      <c r="C624" s="32"/>
      <c r="D624" s="32"/>
      <c r="E624" s="32"/>
      <c r="F624" s="9"/>
      <c r="G624" s="9"/>
    </row>
    <row r="625" spans="2:7" ht="12.95" customHeight="1" outlineLevel="3">
      <c r="C625" s="10" t="s">
        <v>333</v>
      </c>
      <c r="D625" s="11">
        <v>4606076332791</v>
      </c>
      <c r="E625" s="12">
        <v>890.4</v>
      </c>
      <c r="F625" s="13"/>
      <c r="G625" s="14">
        <f>F625*E625</f>
        <v>0</v>
      </c>
    </row>
    <row r="626" spans="2:7" ht="12.95" customHeight="1" outlineLevel="3">
      <c r="C626" s="10" t="s">
        <v>334</v>
      </c>
      <c r="D626" s="11">
        <v>4606076092497</v>
      </c>
      <c r="E626" s="12">
        <v>890.4</v>
      </c>
      <c r="F626" s="13"/>
      <c r="G626" s="14">
        <f>F626*E626</f>
        <v>0</v>
      </c>
    </row>
    <row r="627" spans="2:7" ht="12.95" customHeight="1" outlineLevel="3">
      <c r="C627" s="10" t="s">
        <v>39</v>
      </c>
      <c r="D627" s="11">
        <v>4606076311017</v>
      </c>
      <c r="E627" s="12">
        <v>890.4</v>
      </c>
      <c r="F627" s="13"/>
      <c r="G627" s="14">
        <f>F627*E627</f>
        <v>0</v>
      </c>
    </row>
    <row r="628" spans="2:7" ht="12.95" customHeight="1" outlineLevel="3">
      <c r="C628" s="10" t="s">
        <v>92</v>
      </c>
      <c r="D628" s="11">
        <v>4606076101632</v>
      </c>
      <c r="E628" s="12">
        <v>890.4</v>
      </c>
      <c r="F628" s="13"/>
      <c r="G628" s="14">
        <f>F628*E628</f>
        <v>0</v>
      </c>
    </row>
    <row r="629" spans="2:7" ht="12.95" customHeight="1" outlineLevel="3">
      <c r="C629" s="10"/>
      <c r="D629" s="10"/>
      <c r="E629" s="15"/>
      <c r="F629" s="13"/>
      <c r="G629" s="14"/>
    </row>
    <row r="630" spans="2:7" ht="12.95" customHeight="1" outlineLevel="3">
      <c r="C630" s="10"/>
      <c r="D630" s="10"/>
      <c r="E630" s="15"/>
      <c r="F630" s="13"/>
      <c r="G630" s="14"/>
    </row>
    <row r="631" spans="2:7" ht="12.95" customHeight="1" outlineLevel="3">
      <c r="C631" s="10"/>
      <c r="D631" s="10"/>
      <c r="E631" s="15"/>
      <c r="F631" s="13"/>
      <c r="G631" s="14"/>
    </row>
    <row r="632" spans="2:7" ht="12.95" customHeight="1" outlineLevel="3">
      <c r="C632" s="10"/>
      <c r="D632" s="10"/>
      <c r="E632" s="15"/>
      <c r="F632" s="13"/>
      <c r="G632" s="14"/>
    </row>
    <row r="633" spans="2:7" ht="12.95" customHeight="1" outlineLevel="3">
      <c r="C633" s="10"/>
      <c r="D633" s="10"/>
      <c r="E633" s="15"/>
      <c r="F633" s="13"/>
      <c r="G633" s="14"/>
    </row>
    <row r="634" spans="2:7" ht="12.95" customHeight="1" outlineLevel="3">
      <c r="C634" s="10"/>
      <c r="D634" s="10"/>
      <c r="E634" s="15"/>
      <c r="F634" s="13"/>
      <c r="G634" s="14"/>
    </row>
    <row r="635" spans="2:7" ht="12.95" customHeight="1" outlineLevel="3">
      <c r="C635" s="10"/>
      <c r="D635" s="10"/>
      <c r="E635" s="15"/>
      <c r="F635" s="13"/>
      <c r="G635" s="14"/>
    </row>
    <row r="636" spans="2:7" ht="12.95" customHeight="1" outlineLevel="3">
      <c r="B636" s="37" t="str">
        <f>HYPERLINK("http://galantphoto.ru/pictures_for_form/Tribuna/Classic/TR-BR510.jpg","увеличить")</f>
        <v>увеличить</v>
      </c>
      <c r="C636" s="10"/>
      <c r="D636" s="10"/>
      <c r="E636" s="15"/>
      <c r="F636" s="13"/>
      <c r="G636" s="14"/>
    </row>
    <row r="637" spans="2:7" ht="11.1" customHeight="1" outlineLevel="3">
      <c r="B637" s="30" t="s">
        <v>335</v>
      </c>
      <c r="C637" s="30"/>
      <c r="D637" s="8"/>
      <c r="E637" s="35" t="str">
        <f>HYPERLINK("http://www.galantholding.ru/catalog/290/126602/","www.galantholding.ru")</f>
        <v>www.galantholding.ru</v>
      </c>
      <c r="F637" s="31"/>
      <c r="G637" s="31"/>
    </row>
    <row r="638" spans="2:7" ht="11.1" customHeight="1" outlineLevel="3">
      <c r="B638" s="32" t="s">
        <v>238</v>
      </c>
      <c r="C638" s="32"/>
      <c r="D638" s="32"/>
      <c r="E638" s="32"/>
      <c r="F638" s="9"/>
      <c r="G638" s="9"/>
    </row>
    <row r="639" spans="2:7" ht="12.95" customHeight="1" outlineLevel="3">
      <c r="C639" s="10" t="s">
        <v>292</v>
      </c>
      <c r="D639" s="11">
        <v>4606076055690</v>
      </c>
      <c r="E639" s="12">
        <v>571.20000000000005</v>
      </c>
      <c r="F639" s="13"/>
      <c r="G639" s="14">
        <f>F639*E639</f>
        <v>0</v>
      </c>
    </row>
    <row r="640" spans="2:7" ht="12.95" customHeight="1" outlineLevel="3">
      <c r="C640" s="10" t="s">
        <v>15</v>
      </c>
      <c r="D640" s="11">
        <v>4606076039997</v>
      </c>
      <c r="E640" s="12">
        <v>571.20000000000005</v>
      </c>
      <c r="F640" s="13"/>
      <c r="G640" s="14">
        <f>F640*E640</f>
        <v>0</v>
      </c>
    </row>
    <row r="641" spans="2:7" ht="12.95" customHeight="1" outlineLevel="3">
      <c r="C641" s="10" t="s">
        <v>26</v>
      </c>
      <c r="D641" s="11">
        <v>4606076040009</v>
      </c>
      <c r="E641" s="12">
        <v>571.20000000000005</v>
      </c>
      <c r="F641" s="13"/>
      <c r="G641" s="14">
        <f>F641*E641</f>
        <v>0</v>
      </c>
    </row>
    <row r="642" spans="2:7" ht="12.95" customHeight="1" outlineLevel="3">
      <c r="C642" s="10" t="s">
        <v>161</v>
      </c>
      <c r="D642" s="11">
        <v>4606076040016</v>
      </c>
      <c r="E642" s="12">
        <v>571.20000000000005</v>
      </c>
      <c r="F642" s="13"/>
      <c r="G642" s="14">
        <f>F642*E642</f>
        <v>0</v>
      </c>
    </row>
    <row r="643" spans="2:7" ht="12.95" customHeight="1" outlineLevel="3">
      <c r="C643" s="10" t="s">
        <v>163</v>
      </c>
      <c r="D643" s="11">
        <v>4606076040054</v>
      </c>
      <c r="E643" s="12">
        <v>571.20000000000005</v>
      </c>
      <c r="F643" s="13"/>
      <c r="G643" s="14">
        <f>F643*E643</f>
        <v>0</v>
      </c>
    </row>
    <row r="644" spans="2:7" ht="12.95" customHeight="1" outlineLevel="3">
      <c r="C644" s="10" t="s">
        <v>79</v>
      </c>
      <c r="D644" s="11">
        <v>4606076041464</v>
      </c>
      <c r="E644" s="12">
        <v>571.20000000000005</v>
      </c>
      <c r="F644" s="13"/>
      <c r="G644" s="14">
        <f>F644*E644</f>
        <v>0</v>
      </c>
    </row>
    <row r="645" spans="2:7" ht="12.95" customHeight="1" outlineLevel="3">
      <c r="C645" s="10" t="s">
        <v>99</v>
      </c>
      <c r="D645" s="11">
        <v>4606076041501</v>
      </c>
      <c r="E645" s="12">
        <v>571.20000000000005</v>
      </c>
      <c r="F645" s="13"/>
      <c r="G645" s="14">
        <f>F645*E645</f>
        <v>0</v>
      </c>
    </row>
    <row r="646" spans="2:7" ht="12.95" customHeight="1" outlineLevel="3">
      <c r="C646" s="10" t="s">
        <v>80</v>
      </c>
      <c r="D646" s="11">
        <v>4606076041549</v>
      </c>
      <c r="E646" s="12">
        <v>571.20000000000005</v>
      </c>
      <c r="F646" s="13"/>
      <c r="G646" s="14">
        <f>F646*E646</f>
        <v>0</v>
      </c>
    </row>
    <row r="647" spans="2:7" ht="12.95" customHeight="1" outlineLevel="3">
      <c r="C647" s="10" t="s">
        <v>85</v>
      </c>
      <c r="D647" s="11">
        <v>4606076041471</v>
      </c>
      <c r="E647" s="12">
        <v>571.20000000000005</v>
      </c>
      <c r="F647" s="13"/>
      <c r="G647" s="14">
        <f>F647*E647</f>
        <v>0</v>
      </c>
    </row>
    <row r="648" spans="2:7" ht="12.95" customHeight="1" outlineLevel="3">
      <c r="C648" s="10" t="s">
        <v>86</v>
      </c>
      <c r="D648" s="11">
        <v>4606076041488</v>
      </c>
      <c r="E648" s="12">
        <v>571.20000000000005</v>
      </c>
      <c r="F648" s="13"/>
      <c r="G648" s="14">
        <f>F648*E648</f>
        <v>0</v>
      </c>
    </row>
    <row r="649" spans="2:7" ht="12.95" customHeight="1" outlineLevel="3">
      <c r="C649" s="10" t="s">
        <v>96</v>
      </c>
      <c r="D649" s="11">
        <v>4606076041570</v>
      </c>
      <c r="E649" s="12">
        <v>571.20000000000005</v>
      </c>
      <c r="F649" s="13"/>
      <c r="G649" s="14">
        <f>F649*E649</f>
        <v>0</v>
      </c>
    </row>
    <row r="650" spans="2:7" ht="12.95" customHeight="1" outlineLevel="3">
      <c r="B650" s="37" t="str">
        <f>HYPERLINK("http://galantphoto.ru/pictures_for_form/Tribuna/Classic/TR-BR756A.jpg","увеличить")</f>
        <v>увеличить</v>
      </c>
      <c r="C650" s="10"/>
      <c r="D650" s="10"/>
      <c r="E650" s="15"/>
      <c r="F650" s="13"/>
      <c r="G650" s="14"/>
    </row>
    <row r="651" spans="2:7" ht="11.1" customHeight="1" outlineLevel="3">
      <c r="B651" s="30" t="s">
        <v>336</v>
      </c>
      <c r="C651" s="30"/>
      <c r="D651" s="8"/>
      <c r="E651" s="35" t="str">
        <f>HYPERLINK("http://www.galantholding.ru/catalog/290/126603/","www.galantholding.ru")</f>
        <v>www.galantholding.ru</v>
      </c>
      <c r="F651" s="31"/>
      <c r="G651" s="31"/>
    </row>
    <row r="652" spans="2:7" ht="11.1" customHeight="1" outlineLevel="3">
      <c r="B652" s="32" t="s">
        <v>238</v>
      </c>
      <c r="C652" s="32"/>
      <c r="D652" s="32"/>
      <c r="E652" s="32"/>
      <c r="F652" s="9"/>
      <c r="G652" s="9"/>
    </row>
    <row r="653" spans="2:7" ht="12.95" customHeight="1" outlineLevel="3">
      <c r="C653" s="10" t="s">
        <v>239</v>
      </c>
      <c r="D653" s="11">
        <v>4606076009525</v>
      </c>
      <c r="E653" s="12">
        <v>593.6</v>
      </c>
      <c r="F653" s="13"/>
      <c r="G653" s="14">
        <f>F653*E653</f>
        <v>0</v>
      </c>
    </row>
    <row r="654" spans="2:7" ht="12.95" customHeight="1" outlineLevel="3">
      <c r="C654" s="10" t="s">
        <v>292</v>
      </c>
      <c r="D654" s="11">
        <v>4606076009532</v>
      </c>
      <c r="E654" s="12">
        <v>593.6</v>
      </c>
      <c r="F654" s="13"/>
      <c r="G654" s="14">
        <f>F654*E654</f>
        <v>0</v>
      </c>
    </row>
    <row r="655" spans="2:7" ht="12.95" customHeight="1" outlineLevel="3">
      <c r="C655" s="10" t="s">
        <v>161</v>
      </c>
      <c r="D655" s="11">
        <v>4606076002762</v>
      </c>
      <c r="E655" s="12">
        <v>593.6</v>
      </c>
      <c r="F655" s="13"/>
      <c r="G655" s="14">
        <f>F655*E655</f>
        <v>0</v>
      </c>
    </row>
    <row r="656" spans="2:7" ht="12.95" customHeight="1" outlineLevel="3">
      <c r="C656" s="10" t="s">
        <v>27</v>
      </c>
      <c r="D656" s="11">
        <v>4606076002779</v>
      </c>
      <c r="E656" s="12">
        <v>593.6</v>
      </c>
      <c r="F656" s="13"/>
      <c r="G656" s="14">
        <f>F656*E656</f>
        <v>0</v>
      </c>
    </row>
    <row r="657" spans="2:7" ht="12.95" customHeight="1" outlineLevel="3">
      <c r="C657" s="10" t="s">
        <v>28</v>
      </c>
      <c r="D657" s="11">
        <v>4606076331671</v>
      </c>
      <c r="E657" s="12">
        <v>593.6</v>
      </c>
      <c r="F657" s="13"/>
      <c r="G657" s="14">
        <f>F657*E657</f>
        <v>0</v>
      </c>
    </row>
    <row r="658" spans="2:7" ht="12.95" customHeight="1" outlineLevel="3">
      <c r="C658" s="10" t="s">
        <v>29</v>
      </c>
      <c r="D658" s="11">
        <v>4606076331688</v>
      </c>
      <c r="E658" s="12">
        <v>593.6</v>
      </c>
      <c r="F658" s="13"/>
      <c r="G658" s="14">
        <f>F658*E658</f>
        <v>0</v>
      </c>
    </row>
    <row r="659" spans="2:7" ht="12.95" customHeight="1" outlineLevel="3">
      <c r="C659" s="10" t="s">
        <v>163</v>
      </c>
      <c r="D659" s="11">
        <v>4606076002809</v>
      </c>
      <c r="E659" s="12">
        <v>593.6</v>
      </c>
      <c r="F659" s="13"/>
      <c r="G659" s="14">
        <f>F659*E659</f>
        <v>0</v>
      </c>
    </row>
    <row r="660" spans="2:7" ht="12.95" customHeight="1" outlineLevel="3">
      <c r="C660" s="10" t="s">
        <v>337</v>
      </c>
      <c r="D660" s="11">
        <v>4606076104268</v>
      </c>
      <c r="E660" s="12">
        <v>593.6</v>
      </c>
      <c r="F660" s="13"/>
      <c r="G660" s="14">
        <f>F660*E660</f>
        <v>0</v>
      </c>
    </row>
    <row r="661" spans="2:7" ht="12.95" customHeight="1" outlineLevel="3">
      <c r="C661" s="10" t="s">
        <v>324</v>
      </c>
      <c r="D661" s="11">
        <v>4606076057755</v>
      </c>
      <c r="E661" s="12">
        <v>593.6</v>
      </c>
      <c r="F661" s="13"/>
      <c r="G661" s="14">
        <f>F661*E661</f>
        <v>0</v>
      </c>
    </row>
    <row r="662" spans="2:7" ht="12.95" customHeight="1" outlineLevel="3">
      <c r="C662" s="10" t="s">
        <v>79</v>
      </c>
      <c r="D662" s="11">
        <v>4606076002557</v>
      </c>
      <c r="E662" s="12">
        <v>593.6</v>
      </c>
      <c r="F662" s="13"/>
      <c r="G662" s="14">
        <f>F662*E662</f>
        <v>0</v>
      </c>
    </row>
    <row r="663" spans="2:7" ht="12.95" customHeight="1" outlineLevel="3">
      <c r="C663" s="10" t="s">
        <v>99</v>
      </c>
      <c r="D663" s="11">
        <v>4606076002564</v>
      </c>
      <c r="E663" s="12">
        <v>593.6</v>
      </c>
      <c r="F663" s="13"/>
      <c r="G663" s="14">
        <f>F663*E663</f>
        <v>0</v>
      </c>
    </row>
    <row r="664" spans="2:7" ht="12.95" customHeight="1" outlineLevel="3">
      <c r="B664" s="37" t="str">
        <f>HYPERLINK("http://galantphoto.ru/pictures_for_form/Tribuna/Classic/TR-BR757A.jpg","увеличить")</f>
        <v>увеличить</v>
      </c>
      <c r="C664" s="10" t="s">
        <v>80</v>
      </c>
      <c r="D664" s="11">
        <v>4606076057762</v>
      </c>
      <c r="E664" s="12">
        <v>593.6</v>
      </c>
      <c r="F664" s="13"/>
      <c r="G664" s="14">
        <f>F664*E664</f>
        <v>0</v>
      </c>
    </row>
    <row r="665" spans="2:7" ht="12.95" customHeight="1" outlineLevel="3">
      <c r="C665" s="10" t="s">
        <v>85</v>
      </c>
      <c r="D665" s="11">
        <v>4606076002595</v>
      </c>
      <c r="E665" s="12">
        <v>593.6</v>
      </c>
      <c r="F665" s="13"/>
      <c r="G665" s="14">
        <f>F665*E665</f>
        <v>0</v>
      </c>
    </row>
    <row r="666" spans="2:7" ht="12.95" customHeight="1" outlineLevel="3">
      <c r="C666" s="10" t="s">
        <v>86</v>
      </c>
      <c r="D666" s="11">
        <v>4606076002601</v>
      </c>
      <c r="E666" s="12">
        <v>593.6</v>
      </c>
      <c r="F666" s="13"/>
      <c r="G666" s="14">
        <f>F666*E666</f>
        <v>0</v>
      </c>
    </row>
    <row r="667" spans="2:7" ht="12.95" customHeight="1" outlineLevel="3">
      <c r="C667" s="10" t="s">
        <v>87</v>
      </c>
      <c r="D667" s="11">
        <v>4606076002618</v>
      </c>
      <c r="E667" s="12">
        <v>593.6</v>
      </c>
      <c r="F667" s="13"/>
      <c r="G667" s="14">
        <f>F667*E667</f>
        <v>0</v>
      </c>
    </row>
    <row r="668" spans="2:7" ht="11.1" customHeight="1" outlineLevel="3">
      <c r="B668" s="30" t="s">
        <v>338</v>
      </c>
      <c r="C668" s="30"/>
      <c r="D668" s="8"/>
      <c r="E668" s="35" t="str">
        <f>HYPERLINK("http://www.galantholding.ru/catalog/290/126604/","www.galantholding.ru")</f>
        <v>www.galantholding.ru</v>
      </c>
      <c r="F668" s="31"/>
      <c r="G668" s="31"/>
    </row>
    <row r="669" spans="2:7" ht="11.1" customHeight="1" outlineLevel="3">
      <c r="B669" s="32" t="s">
        <v>339</v>
      </c>
      <c r="C669" s="32"/>
      <c r="D669" s="32"/>
      <c r="E669" s="32"/>
      <c r="F669" s="9"/>
      <c r="G669" s="9"/>
    </row>
    <row r="670" spans="2:7" ht="12.95" customHeight="1" outlineLevel="3">
      <c r="C670" s="10" t="s">
        <v>39</v>
      </c>
      <c r="D670" s="11">
        <v>4606076151279</v>
      </c>
      <c r="E670" s="12">
        <v>616</v>
      </c>
      <c r="F670" s="13"/>
      <c r="G670" s="14">
        <f>F670*E670</f>
        <v>0</v>
      </c>
    </row>
    <row r="671" spans="2:7" ht="12.95" customHeight="1" outlineLevel="3">
      <c r="C671" s="10" t="s">
        <v>40</v>
      </c>
      <c r="D671" s="11">
        <v>4606076327636</v>
      </c>
      <c r="E671" s="12">
        <v>616</v>
      </c>
      <c r="F671" s="13"/>
      <c r="G671" s="14">
        <f>F671*E671</f>
        <v>0</v>
      </c>
    </row>
    <row r="672" spans="2:7" ht="12.95" customHeight="1" outlineLevel="3">
      <c r="C672" s="10"/>
      <c r="D672" s="10"/>
      <c r="E672" s="15"/>
      <c r="F672" s="13"/>
      <c r="G672" s="14"/>
    </row>
    <row r="673" spans="2:7" ht="12.95" customHeight="1" outlineLevel="3">
      <c r="C673" s="10"/>
      <c r="D673" s="10"/>
      <c r="E673" s="15"/>
      <c r="F673" s="13"/>
      <c r="G673" s="14"/>
    </row>
    <row r="674" spans="2:7" ht="12.95" customHeight="1" outlineLevel="3">
      <c r="C674" s="10"/>
      <c r="D674" s="10"/>
      <c r="E674" s="15"/>
      <c r="F674" s="13"/>
      <c r="G674" s="14"/>
    </row>
    <row r="675" spans="2:7" ht="12.95" customHeight="1" outlineLevel="3">
      <c r="C675" s="10"/>
      <c r="D675" s="10"/>
      <c r="E675" s="15"/>
      <c r="F675" s="13"/>
      <c r="G675" s="14"/>
    </row>
    <row r="676" spans="2:7" ht="12.95" customHeight="1" outlineLevel="3">
      <c r="C676" s="10"/>
      <c r="D676" s="10"/>
      <c r="E676" s="15"/>
      <c r="F676" s="13"/>
      <c r="G676" s="14"/>
    </row>
    <row r="677" spans="2:7" ht="12.95" customHeight="1" outlineLevel="3">
      <c r="C677" s="10"/>
      <c r="D677" s="10"/>
      <c r="E677" s="15"/>
      <c r="F677" s="13"/>
      <c r="G677" s="14"/>
    </row>
    <row r="678" spans="2:7" ht="12.95" customHeight="1" outlineLevel="3">
      <c r="C678" s="10"/>
      <c r="D678" s="10"/>
      <c r="E678" s="15"/>
      <c r="F678" s="13"/>
      <c r="G678" s="14"/>
    </row>
    <row r="679" spans="2:7" ht="12.95" customHeight="1" outlineLevel="3">
      <c r="C679" s="10"/>
      <c r="D679" s="10"/>
      <c r="E679" s="15"/>
      <c r="F679" s="13"/>
      <c r="G679" s="14"/>
    </row>
    <row r="680" spans="2:7" ht="12.95" customHeight="1" outlineLevel="3">
      <c r="C680" s="10"/>
      <c r="D680" s="10"/>
      <c r="E680" s="15"/>
      <c r="F680" s="13"/>
      <c r="G680" s="14"/>
    </row>
    <row r="681" spans="2:7" ht="12.95" customHeight="1" outlineLevel="3">
      <c r="B681" s="37" t="str">
        <f>HYPERLINK("http://galantphoto.ru/pictures_for_form/Tribuna/Classic/TR-BR890B.jpg","увеличить")</f>
        <v>увеличить</v>
      </c>
      <c r="C681" s="10"/>
      <c r="D681" s="10"/>
      <c r="E681" s="15"/>
      <c r="F681" s="13"/>
      <c r="G681" s="14"/>
    </row>
    <row r="682" spans="2:7" ht="11.1" customHeight="1" outlineLevel="3">
      <c r="B682" s="30" t="s">
        <v>340</v>
      </c>
      <c r="C682" s="30"/>
      <c r="D682" s="8"/>
      <c r="E682" s="35" t="str">
        <f>HYPERLINK("http://www.galantholding.ru/catalog/290/126605/","www.galantholding.ru")</f>
        <v>www.galantholding.ru</v>
      </c>
      <c r="F682" s="31"/>
      <c r="G682" s="31"/>
    </row>
    <row r="683" spans="2:7" ht="11.1" customHeight="1" outlineLevel="3">
      <c r="B683" s="32" t="s">
        <v>101</v>
      </c>
      <c r="C683" s="32"/>
      <c r="D683" s="32"/>
      <c r="E683" s="32"/>
      <c r="F683" s="9"/>
      <c r="G683" s="9"/>
    </row>
    <row r="684" spans="2:7" ht="12.95" customHeight="1" outlineLevel="3">
      <c r="C684" s="10" t="s">
        <v>341</v>
      </c>
      <c r="D684" s="11">
        <v>4606076220708</v>
      </c>
      <c r="E684" s="12">
        <v>677.6</v>
      </c>
      <c r="F684" s="13"/>
      <c r="G684" s="14">
        <f>F684*E684</f>
        <v>0</v>
      </c>
    </row>
    <row r="685" spans="2:7" ht="12.95" customHeight="1" outlineLevel="3">
      <c r="C685" s="10"/>
      <c r="D685" s="10"/>
      <c r="E685" s="15"/>
      <c r="F685" s="13"/>
      <c r="G685" s="14"/>
    </row>
    <row r="686" spans="2:7" ht="12.95" customHeight="1" outlineLevel="3">
      <c r="C686" s="10"/>
      <c r="D686" s="10"/>
      <c r="E686" s="15"/>
      <c r="F686" s="13"/>
      <c r="G686" s="14"/>
    </row>
    <row r="687" spans="2:7" ht="12.95" customHeight="1" outlineLevel="3">
      <c r="C687" s="10"/>
      <c r="D687" s="10"/>
      <c r="E687" s="15"/>
      <c r="F687" s="13"/>
      <c r="G687" s="14"/>
    </row>
    <row r="688" spans="2:7" ht="12.95" customHeight="1" outlineLevel="3">
      <c r="C688" s="10"/>
      <c r="D688" s="10"/>
      <c r="E688" s="15"/>
      <c r="F688" s="13"/>
      <c r="G688" s="14"/>
    </row>
    <row r="689" spans="2:7" ht="12.95" customHeight="1" outlineLevel="3">
      <c r="C689" s="10"/>
      <c r="D689" s="10"/>
      <c r="E689" s="15"/>
      <c r="F689" s="13"/>
      <c r="G689" s="14"/>
    </row>
    <row r="690" spans="2:7" ht="12.95" customHeight="1" outlineLevel="3">
      <c r="C690" s="10"/>
      <c r="D690" s="10"/>
      <c r="E690" s="15"/>
      <c r="F690" s="13"/>
      <c r="G690" s="14"/>
    </row>
    <row r="691" spans="2:7" ht="12.95" customHeight="1" outlineLevel="3">
      <c r="C691" s="10"/>
      <c r="D691" s="10"/>
      <c r="E691" s="15"/>
      <c r="F691" s="13"/>
      <c r="G691" s="14"/>
    </row>
    <row r="692" spans="2:7" ht="12.95" customHeight="1" outlineLevel="3">
      <c r="C692" s="10"/>
      <c r="D692" s="10"/>
      <c r="E692" s="15"/>
      <c r="F692" s="13"/>
      <c r="G692" s="14"/>
    </row>
    <row r="693" spans="2:7" ht="12.95" customHeight="1" outlineLevel="3">
      <c r="C693" s="10"/>
      <c r="D693" s="10"/>
      <c r="E693" s="15"/>
      <c r="F693" s="13"/>
      <c r="G693" s="14"/>
    </row>
    <row r="694" spans="2:7" ht="12.95" customHeight="1" outlineLevel="3">
      <c r="C694" s="10"/>
      <c r="D694" s="10"/>
      <c r="E694" s="15"/>
      <c r="F694" s="13"/>
      <c r="G694" s="14"/>
    </row>
    <row r="695" spans="2:7" ht="12.95" customHeight="1" outlineLevel="3">
      <c r="B695" s="37" t="str">
        <f>HYPERLINK("http://galantphoto.ru/pictures_for_form/Tribuna/Classic/TR-BR890H.jpg","увеличить")</f>
        <v>увеличить</v>
      </c>
      <c r="C695" s="10"/>
      <c r="D695" s="10"/>
      <c r="E695" s="15"/>
      <c r="F695" s="13"/>
      <c r="G695" s="14"/>
    </row>
    <row r="696" spans="2:7" ht="11.1" customHeight="1" outlineLevel="3">
      <c r="B696" s="30" t="s">
        <v>342</v>
      </c>
      <c r="C696" s="30"/>
      <c r="D696" s="8"/>
      <c r="E696" s="31"/>
      <c r="F696" s="31"/>
      <c r="G696" s="31"/>
    </row>
    <row r="697" spans="2:7" ht="11.1" customHeight="1" outlineLevel="3">
      <c r="B697" s="32" t="s">
        <v>13</v>
      </c>
      <c r="C697" s="32"/>
      <c r="D697" s="32"/>
      <c r="E697" s="32"/>
      <c r="F697" s="9"/>
      <c r="G697" s="9"/>
    </row>
    <row r="698" spans="2:7" ht="12.95" customHeight="1" outlineLevel="3">
      <c r="C698" s="10" t="s">
        <v>110</v>
      </c>
      <c r="D698" s="11">
        <v>4606076518874</v>
      </c>
      <c r="E698" s="12">
        <v>890.4</v>
      </c>
      <c r="F698" s="13"/>
      <c r="G698" s="14">
        <f>F698*E698</f>
        <v>0</v>
      </c>
    </row>
    <row r="699" spans="2:7" ht="12.95" customHeight="1" outlineLevel="3">
      <c r="C699" s="10" t="s">
        <v>111</v>
      </c>
      <c r="D699" s="11">
        <v>4606076518881</v>
      </c>
      <c r="E699" s="12">
        <v>890.4</v>
      </c>
      <c r="F699" s="13"/>
      <c r="G699" s="14">
        <f>F699*E699</f>
        <v>0</v>
      </c>
    </row>
    <row r="700" spans="2:7" ht="12.95" customHeight="1" outlineLevel="3">
      <c r="C700" s="10" t="s">
        <v>343</v>
      </c>
      <c r="D700" s="11">
        <v>4606076518898</v>
      </c>
      <c r="E700" s="12">
        <v>890.4</v>
      </c>
      <c r="F700" s="13"/>
      <c r="G700" s="14">
        <f>F700*E700</f>
        <v>0</v>
      </c>
    </row>
    <row r="701" spans="2:7" ht="12.95" customHeight="1" outlineLevel="3">
      <c r="C701" s="10" t="s">
        <v>48</v>
      </c>
      <c r="D701" s="11">
        <v>4606076518454</v>
      </c>
      <c r="E701" s="12">
        <v>890.4</v>
      </c>
      <c r="F701" s="13"/>
      <c r="G701" s="14">
        <f>F701*E701</f>
        <v>0</v>
      </c>
    </row>
    <row r="702" spans="2:7" ht="12.95" customHeight="1" outlineLevel="3">
      <c r="C702" s="10" t="s">
        <v>49</v>
      </c>
      <c r="D702" s="11">
        <v>4606076518461</v>
      </c>
      <c r="E702" s="12">
        <v>890.4</v>
      </c>
      <c r="F702" s="13"/>
      <c r="G702" s="14">
        <f>F702*E702</f>
        <v>0</v>
      </c>
    </row>
    <row r="703" spans="2:7" ht="12.95" customHeight="1" outlineLevel="3">
      <c r="C703" s="10" t="s">
        <v>112</v>
      </c>
      <c r="D703" s="11">
        <v>4606076518508</v>
      </c>
      <c r="E703" s="12">
        <v>890.4</v>
      </c>
      <c r="F703" s="13"/>
      <c r="G703" s="14">
        <f>F703*E703</f>
        <v>0</v>
      </c>
    </row>
    <row r="704" spans="2:7" ht="12.95" customHeight="1" outlineLevel="3">
      <c r="C704" s="10" t="s">
        <v>113</v>
      </c>
      <c r="D704" s="11">
        <v>4606076518522</v>
      </c>
      <c r="E704" s="12">
        <v>890.4</v>
      </c>
      <c r="F704" s="13"/>
      <c r="G704" s="14">
        <f>F704*E704</f>
        <v>0</v>
      </c>
    </row>
    <row r="705" spans="2:7" ht="12.95" customHeight="1" outlineLevel="3">
      <c r="C705" s="10" t="s">
        <v>52</v>
      </c>
      <c r="D705" s="11">
        <v>4606076518539</v>
      </c>
      <c r="E705" s="12">
        <v>890.4</v>
      </c>
      <c r="F705" s="13"/>
      <c r="G705" s="14">
        <f>F705*E705</f>
        <v>0</v>
      </c>
    </row>
    <row r="706" spans="2:7" ht="12.95" customHeight="1" outlineLevel="3">
      <c r="C706" s="10" t="s">
        <v>53</v>
      </c>
      <c r="D706" s="11">
        <v>4606076518546</v>
      </c>
      <c r="E706" s="12">
        <v>890.4</v>
      </c>
      <c r="F706" s="13"/>
      <c r="G706" s="14">
        <f>F706*E706</f>
        <v>0</v>
      </c>
    </row>
    <row r="707" spans="2:7" ht="12.95" customHeight="1" outlineLevel="3">
      <c r="C707" s="10" t="s">
        <v>54</v>
      </c>
      <c r="D707" s="11">
        <v>4606076518553</v>
      </c>
      <c r="E707" s="12">
        <v>890.4</v>
      </c>
      <c r="F707" s="13"/>
      <c r="G707" s="14">
        <f>F707*E707</f>
        <v>0</v>
      </c>
    </row>
    <row r="708" spans="2:7" ht="12.95" customHeight="1" outlineLevel="3">
      <c r="C708" s="10" t="s">
        <v>114</v>
      </c>
      <c r="D708" s="11">
        <v>4606076518560</v>
      </c>
      <c r="E708" s="12">
        <v>890.4</v>
      </c>
      <c r="F708" s="13"/>
      <c r="G708" s="14">
        <f>F708*E708</f>
        <v>0</v>
      </c>
    </row>
    <row r="709" spans="2:7" ht="12.95" customHeight="1" outlineLevel="3">
      <c r="B709" s="16"/>
      <c r="C709" s="10" t="s">
        <v>115</v>
      </c>
      <c r="D709" s="11">
        <v>4606076518577</v>
      </c>
      <c r="E709" s="12">
        <v>890.4</v>
      </c>
      <c r="F709" s="13"/>
      <c r="G709" s="14">
        <f>F709*E709</f>
        <v>0</v>
      </c>
    </row>
    <row r="710" spans="2:7" ht="12.95" customHeight="1" outlineLevel="3">
      <c r="C710" s="10" t="s">
        <v>344</v>
      </c>
      <c r="D710" s="11">
        <v>4606076518584</v>
      </c>
      <c r="E710" s="12">
        <v>890.4</v>
      </c>
      <c r="F710" s="13"/>
      <c r="G710" s="14">
        <f>F710*E710</f>
        <v>0</v>
      </c>
    </row>
    <row r="711" spans="2:7" ht="12.95" customHeight="1" outlineLevel="3">
      <c r="C711" s="10" t="s">
        <v>345</v>
      </c>
      <c r="D711" s="11">
        <v>4606076518591</v>
      </c>
      <c r="E711" s="12">
        <v>890.4</v>
      </c>
      <c r="F711" s="13"/>
      <c r="G711" s="14">
        <f>F711*E711</f>
        <v>0</v>
      </c>
    </row>
    <row r="712" spans="2:7" ht="12.95" customHeight="1" outlineLevel="3">
      <c r="C712" s="10" t="s">
        <v>56</v>
      </c>
      <c r="D712" s="11">
        <v>4606076518607</v>
      </c>
      <c r="E712" s="12">
        <v>890.4</v>
      </c>
      <c r="F712" s="13"/>
      <c r="G712" s="14">
        <f>F712*E712</f>
        <v>0</v>
      </c>
    </row>
    <row r="713" spans="2:7" ht="12.95" customHeight="1" outlineLevel="3">
      <c r="C713" s="10" t="s">
        <v>57</v>
      </c>
      <c r="D713" s="11">
        <v>4606076518614</v>
      </c>
      <c r="E713" s="12">
        <v>890.4</v>
      </c>
      <c r="F713" s="13"/>
      <c r="G713" s="14">
        <f>F713*E713</f>
        <v>0</v>
      </c>
    </row>
    <row r="714" spans="2:7" ht="12.95" customHeight="1" outlineLevel="3">
      <c r="C714" s="10" t="s">
        <v>58</v>
      </c>
      <c r="D714" s="11">
        <v>4606076518621</v>
      </c>
      <c r="E714" s="12">
        <v>890.4</v>
      </c>
      <c r="F714" s="13"/>
      <c r="G714" s="14">
        <f>F714*E714</f>
        <v>0</v>
      </c>
    </row>
    <row r="715" spans="2:7" ht="12.95" customHeight="1" outlineLevel="3">
      <c r="C715" s="10" t="s">
        <v>346</v>
      </c>
      <c r="D715" s="11">
        <v>4606076518638</v>
      </c>
      <c r="E715" s="12">
        <v>890.4</v>
      </c>
      <c r="F715" s="13"/>
      <c r="G715" s="14">
        <f>F715*E715</f>
        <v>0</v>
      </c>
    </row>
    <row r="716" spans="2:7" ht="12.95" customHeight="1" outlineLevel="3">
      <c r="C716" s="10" t="s">
        <v>59</v>
      </c>
      <c r="D716" s="11">
        <v>4606076518645</v>
      </c>
      <c r="E716" s="12">
        <v>890.4</v>
      </c>
      <c r="F716" s="13"/>
      <c r="G716" s="14">
        <f>F716*E716</f>
        <v>0</v>
      </c>
    </row>
    <row r="717" spans="2:7" ht="12.95" customHeight="1" outlineLevel="3">
      <c r="C717" s="10" t="s">
        <v>116</v>
      </c>
      <c r="D717" s="11">
        <v>4606076518652</v>
      </c>
      <c r="E717" s="12">
        <v>890.4</v>
      </c>
      <c r="F717" s="13"/>
      <c r="G717" s="14">
        <f>F717*E717</f>
        <v>0</v>
      </c>
    </row>
    <row r="718" spans="2:7" ht="12.95" customHeight="1" outlineLevel="3">
      <c r="C718" s="10" t="s">
        <v>194</v>
      </c>
      <c r="D718" s="11">
        <v>4606076518676</v>
      </c>
      <c r="E718" s="12">
        <v>890.4</v>
      </c>
      <c r="F718" s="13"/>
      <c r="G718" s="14">
        <f>F718*E718</f>
        <v>0</v>
      </c>
    </row>
    <row r="719" spans="2:7" ht="12.95" customHeight="1" outlineLevel="3">
      <c r="C719" s="10" t="s">
        <v>118</v>
      </c>
      <c r="D719" s="11">
        <v>4606076518683</v>
      </c>
      <c r="E719" s="12">
        <v>890.4</v>
      </c>
      <c r="F719" s="13"/>
      <c r="G719" s="14">
        <f>F719*E719</f>
        <v>0</v>
      </c>
    </row>
    <row r="720" spans="2:7" ht="12.95" customHeight="1" outlineLevel="3">
      <c r="C720" s="10" t="s">
        <v>61</v>
      </c>
      <c r="D720" s="11">
        <v>4606076518690</v>
      </c>
      <c r="E720" s="12">
        <v>890.4</v>
      </c>
      <c r="F720" s="13"/>
      <c r="G720" s="14">
        <f>F720*E720</f>
        <v>0</v>
      </c>
    </row>
    <row r="721" spans="2:7" ht="12.95" customHeight="1" outlineLevel="3">
      <c r="C721" s="10" t="s">
        <v>62</v>
      </c>
      <c r="D721" s="11">
        <v>4606076518706</v>
      </c>
      <c r="E721" s="12">
        <v>890.4</v>
      </c>
      <c r="F721" s="13"/>
      <c r="G721" s="14">
        <f>F721*E721</f>
        <v>0</v>
      </c>
    </row>
    <row r="722" spans="2:7" ht="12.95" customHeight="1" outlineLevel="3">
      <c r="C722" s="10" t="s">
        <v>63</v>
      </c>
      <c r="D722" s="11">
        <v>4606076518713</v>
      </c>
      <c r="E722" s="12">
        <v>890.4</v>
      </c>
      <c r="F722" s="13"/>
      <c r="G722" s="14">
        <f>F722*E722</f>
        <v>0</v>
      </c>
    </row>
    <row r="723" spans="2:7" ht="12.95" customHeight="1" outlineLevel="3">
      <c r="C723" s="10" t="s">
        <v>64</v>
      </c>
      <c r="D723" s="11">
        <v>4606076518720</v>
      </c>
      <c r="E723" s="12">
        <v>890.4</v>
      </c>
      <c r="F723" s="13"/>
      <c r="G723" s="14">
        <f>F723*E723</f>
        <v>0</v>
      </c>
    </row>
    <row r="724" spans="2:7" ht="12.95" customHeight="1" outlineLevel="3">
      <c r="C724" s="10" t="s">
        <v>195</v>
      </c>
      <c r="D724" s="11">
        <v>4606076518737</v>
      </c>
      <c r="E724" s="12">
        <v>890.4</v>
      </c>
      <c r="F724" s="13"/>
      <c r="G724" s="14">
        <f>F724*E724</f>
        <v>0</v>
      </c>
    </row>
    <row r="725" spans="2:7" ht="12.95" customHeight="1" outlineLevel="3">
      <c r="C725" s="10" t="s">
        <v>119</v>
      </c>
      <c r="D725" s="11">
        <v>4606076518744</v>
      </c>
      <c r="E725" s="12">
        <v>890.4</v>
      </c>
      <c r="F725" s="13"/>
      <c r="G725" s="14">
        <f>F725*E725</f>
        <v>0</v>
      </c>
    </row>
    <row r="726" spans="2:7" ht="12.95" customHeight="1" outlineLevel="3">
      <c r="C726" s="10" t="s">
        <v>196</v>
      </c>
      <c r="D726" s="11">
        <v>4606076518751</v>
      </c>
      <c r="E726" s="12">
        <v>890.4</v>
      </c>
      <c r="F726" s="13"/>
      <c r="G726" s="14">
        <f>F726*E726</f>
        <v>0</v>
      </c>
    </row>
    <row r="727" spans="2:7" ht="12.95" customHeight="1" outlineLevel="3">
      <c r="C727" s="10" t="s">
        <v>120</v>
      </c>
      <c r="D727" s="11">
        <v>4606076518768</v>
      </c>
      <c r="E727" s="12">
        <v>890.4</v>
      </c>
      <c r="F727" s="13"/>
      <c r="G727" s="14">
        <f>F727*E727</f>
        <v>0</v>
      </c>
    </row>
    <row r="728" spans="2:7" ht="12.95" customHeight="1" outlineLevel="3">
      <c r="C728" s="10" t="s">
        <v>66</v>
      </c>
      <c r="D728" s="11">
        <v>4606076518775</v>
      </c>
      <c r="E728" s="12">
        <v>890.4</v>
      </c>
      <c r="F728" s="13"/>
      <c r="G728" s="14">
        <f>F728*E728</f>
        <v>0</v>
      </c>
    </row>
    <row r="729" spans="2:7" ht="12.95" customHeight="1" outlineLevel="3">
      <c r="C729" s="10" t="s">
        <v>197</v>
      </c>
      <c r="D729" s="11">
        <v>4606076518805</v>
      </c>
      <c r="E729" s="12">
        <v>890.4</v>
      </c>
      <c r="F729" s="13"/>
      <c r="G729" s="14">
        <f>F729*E729</f>
        <v>0</v>
      </c>
    </row>
    <row r="730" spans="2:7" ht="12.95" customHeight="1" outlineLevel="3">
      <c r="C730" s="10" t="s">
        <v>347</v>
      </c>
      <c r="D730" s="11">
        <v>4606076518812</v>
      </c>
      <c r="E730" s="12">
        <v>890.4</v>
      </c>
      <c r="F730" s="13"/>
      <c r="G730" s="14">
        <f>F730*E730</f>
        <v>0</v>
      </c>
    </row>
    <row r="731" spans="2:7" ht="12.95" customHeight="1" outlineLevel="3">
      <c r="C731" s="10" t="s">
        <v>348</v>
      </c>
      <c r="D731" s="11">
        <v>4606076518829</v>
      </c>
      <c r="E731" s="12">
        <v>890.4</v>
      </c>
      <c r="F731" s="13"/>
      <c r="G731" s="14">
        <f>F731*E731</f>
        <v>0</v>
      </c>
    </row>
    <row r="732" spans="2:7" ht="12.95" customHeight="1" outlineLevel="3">
      <c r="C732" s="10" t="s">
        <v>349</v>
      </c>
      <c r="D732" s="11">
        <v>4606076518836</v>
      </c>
      <c r="E732" s="12">
        <v>890.4</v>
      </c>
      <c r="F732" s="13"/>
      <c r="G732" s="14">
        <f>F732*E732</f>
        <v>0</v>
      </c>
    </row>
    <row r="733" spans="2:7" ht="11.1" customHeight="1" outlineLevel="3">
      <c r="B733" s="30" t="s">
        <v>350</v>
      </c>
      <c r="C733" s="30"/>
      <c r="D733" s="8"/>
      <c r="E733" s="31"/>
      <c r="F733" s="31"/>
      <c r="G733" s="31"/>
    </row>
    <row r="734" spans="2:7" ht="11.1" customHeight="1" outlineLevel="3">
      <c r="B734" s="32" t="s">
        <v>13</v>
      </c>
      <c r="C734" s="32"/>
      <c r="D734" s="32"/>
      <c r="E734" s="32"/>
      <c r="F734" s="9"/>
      <c r="G734" s="9"/>
    </row>
    <row r="735" spans="2:7" ht="12.95" customHeight="1" outlineLevel="3">
      <c r="C735" s="10" t="s">
        <v>351</v>
      </c>
      <c r="D735" s="11">
        <v>4606076492174</v>
      </c>
      <c r="E735" s="12">
        <v>890.4</v>
      </c>
      <c r="F735" s="13"/>
      <c r="G735" s="14">
        <f>F735*E735</f>
        <v>0</v>
      </c>
    </row>
    <row r="736" spans="2:7" ht="12.95" customHeight="1" outlineLevel="3">
      <c r="C736" s="10" t="s">
        <v>352</v>
      </c>
      <c r="D736" s="11">
        <v>4606076492181</v>
      </c>
      <c r="E736" s="12">
        <v>890.4</v>
      </c>
      <c r="F736" s="13"/>
      <c r="G736" s="14">
        <f>F736*E736</f>
        <v>0</v>
      </c>
    </row>
    <row r="737" spans="2:7" ht="12.95" customHeight="1" outlineLevel="3">
      <c r="C737" s="10" t="s">
        <v>23</v>
      </c>
      <c r="D737" s="11">
        <v>4606076492198</v>
      </c>
      <c r="E737" s="12">
        <v>890.4</v>
      </c>
      <c r="F737" s="13"/>
      <c r="G737" s="14">
        <f>F737*E737</f>
        <v>0</v>
      </c>
    </row>
    <row r="738" spans="2:7" ht="12.95" customHeight="1" outlineLevel="3">
      <c r="C738" s="10" t="s">
        <v>15</v>
      </c>
      <c r="D738" s="11">
        <v>4606076492235</v>
      </c>
      <c r="E738" s="12">
        <v>890.4</v>
      </c>
      <c r="F738" s="13"/>
      <c r="G738" s="14">
        <f>F738*E738</f>
        <v>0</v>
      </c>
    </row>
    <row r="739" spans="2:7" ht="12.95" customHeight="1" outlineLevel="3">
      <c r="C739" s="10" t="s">
        <v>26</v>
      </c>
      <c r="D739" s="11">
        <v>4606076492242</v>
      </c>
      <c r="E739" s="12">
        <v>890.4</v>
      </c>
      <c r="F739" s="13"/>
      <c r="G739" s="14">
        <f>F739*E739</f>
        <v>0</v>
      </c>
    </row>
    <row r="740" spans="2:7" ht="12.95" customHeight="1" outlineLevel="3">
      <c r="C740" s="10" t="s">
        <v>161</v>
      </c>
      <c r="D740" s="11">
        <v>4606076492259</v>
      </c>
      <c r="E740" s="12">
        <v>890.4</v>
      </c>
      <c r="F740" s="13"/>
      <c r="G740" s="14">
        <f>F740*E740</f>
        <v>0</v>
      </c>
    </row>
    <row r="741" spans="2:7" ht="12.95" customHeight="1" outlineLevel="3">
      <c r="C741" s="10" t="s">
        <v>31</v>
      </c>
      <c r="D741" s="11">
        <v>4606076492297</v>
      </c>
      <c r="E741" s="12">
        <v>890.4</v>
      </c>
      <c r="F741" s="13"/>
      <c r="G741" s="14">
        <f>F741*E741</f>
        <v>0</v>
      </c>
    </row>
    <row r="742" spans="2:7" ht="12.95" customHeight="1" outlineLevel="3">
      <c r="C742" s="10" t="s">
        <v>16</v>
      </c>
      <c r="D742" s="11">
        <v>4606076492358</v>
      </c>
      <c r="E742" s="12">
        <v>890.4</v>
      </c>
      <c r="F742" s="13"/>
      <c r="G742" s="14">
        <f>F742*E742</f>
        <v>0</v>
      </c>
    </row>
    <row r="743" spans="2:7" ht="12.95" customHeight="1" outlineLevel="3">
      <c r="C743" s="10" t="s">
        <v>17</v>
      </c>
      <c r="D743" s="11">
        <v>4606076492372</v>
      </c>
      <c r="E743" s="12">
        <v>890.4</v>
      </c>
      <c r="F743" s="13"/>
      <c r="G743" s="14">
        <f>F743*E743</f>
        <v>0</v>
      </c>
    </row>
    <row r="744" spans="2:7" ht="12.95" customHeight="1" outlineLevel="3">
      <c r="C744" s="10" t="s">
        <v>353</v>
      </c>
      <c r="D744" s="11">
        <v>4606076491238</v>
      </c>
      <c r="E744" s="12">
        <v>890.4</v>
      </c>
      <c r="F744" s="13"/>
      <c r="G744" s="14">
        <f>F744*E744</f>
        <v>0</v>
      </c>
    </row>
    <row r="745" spans="2:7" ht="12.95" customHeight="1" outlineLevel="3">
      <c r="C745" s="10" t="s">
        <v>45</v>
      </c>
      <c r="D745" s="11">
        <v>4606076491245</v>
      </c>
      <c r="E745" s="12">
        <v>890.4</v>
      </c>
      <c r="F745" s="13"/>
      <c r="G745" s="14">
        <f>F745*E745</f>
        <v>0</v>
      </c>
    </row>
    <row r="746" spans="2:7" ht="12.95" customHeight="1" outlineLevel="3">
      <c r="B746" s="16"/>
      <c r="C746" s="10" t="s">
        <v>46</v>
      </c>
      <c r="D746" s="11">
        <v>4606076491252</v>
      </c>
      <c r="E746" s="12">
        <v>890.4</v>
      </c>
      <c r="F746" s="13"/>
      <c r="G746" s="14">
        <f>F746*E746</f>
        <v>0</v>
      </c>
    </row>
    <row r="747" spans="2:7" ht="12.95" customHeight="1" outlineLevel="3">
      <c r="C747" s="10" t="s">
        <v>51</v>
      </c>
      <c r="D747" s="11">
        <v>4606076491290</v>
      </c>
      <c r="E747" s="12">
        <v>890.4</v>
      </c>
      <c r="F747" s="13"/>
      <c r="G747" s="14">
        <f>F747*E747</f>
        <v>0</v>
      </c>
    </row>
    <row r="748" spans="2:7" ht="12.95" customHeight="1" outlineLevel="3">
      <c r="C748" s="10" t="s">
        <v>178</v>
      </c>
      <c r="D748" s="11">
        <v>4606076491306</v>
      </c>
      <c r="E748" s="12">
        <v>890.4</v>
      </c>
      <c r="F748" s="13"/>
      <c r="G748" s="14">
        <f>F748*E748</f>
        <v>0</v>
      </c>
    </row>
    <row r="749" spans="2:7" ht="12.95" customHeight="1" outlineLevel="3">
      <c r="C749" s="10" t="s">
        <v>113</v>
      </c>
      <c r="D749" s="11">
        <v>4606076491313</v>
      </c>
      <c r="E749" s="12">
        <v>890.4</v>
      </c>
      <c r="F749" s="13"/>
      <c r="G749" s="14">
        <f>F749*E749</f>
        <v>0</v>
      </c>
    </row>
    <row r="750" spans="2:7" ht="12.95" customHeight="1" outlineLevel="3">
      <c r="C750" s="10" t="s">
        <v>52</v>
      </c>
      <c r="D750" s="11">
        <v>4606076491320</v>
      </c>
      <c r="E750" s="12">
        <v>890.4</v>
      </c>
      <c r="F750" s="13"/>
      <c r="G750" s="14">
        <f>F750*E750</f>
        <v>0</v>
      </c>
    </row>
    <row r="751" spans="2:7" ht="12.95" customHeight="1" outlineLevel="3">
      <c r="C751" s="10" t="s">
        <v>53</v>
      </c>
      <c r="D751" s="11">
        <v>4606076491337</v>
      </c>
      <c r="E751" s="12">
        <v>890.4</v>
      </c>
      <c r="F751" s="13"/>
      <c r="G751" s="14">
        <f>F751*E751</f>
        <v>0</v>
      </c>
    </row>
    <row r="752" spans="2:7" ht="12.95" customHeight="1" outlineLevel="3">
      <c r="C752" s="10" t="s">
        <v>354</v>
      </c>
      <c r="D752" s="11">
        <v>4606076491344</v>
      </c>
      <c r="E752" s="12">
        <v>890.4</v>
      </c>
      <c r="F752" s="13"/>
      <c r="G752" s="14">
        <f>F752*E752</f>
        <v>0</v>
      </c>
    </row>
    <row r="753" spans="2:7" ht="12.95" customHeight="1" outlineLevel="3">
      <c r="C753" s="10" t="s">
        <v>55</v>
      </c>
      <c r="D753" s="11">
        <v>4606076491351</v>
      </c>
      <c r="E753" s="12">
        <v>890.4</v>
      </c>
      <c r="F753" s="13"/>
      <c r="G753" s="14">
        <f>F753*E753</f>
        <v>0</v>
      </c>
    </row>
    <row r="754" spans="2:7" ht="12.95" customHeight="1" outlineLevel="3">
      <c r="C754" s="10" t="s">
        <v>56</v>
      </c>
      <c r="D754" s="11">
        <v>4606076491368</v>
      </c>
      <c r="E754" s="12">
        <v>890.4</v>
      </c>
      <c r="F754" s="13"/>
      <c r="G754" s="14">
        <f>F754*E754</f>
        <v>0</v>
      </c>
    </row>
    <row r="755" spans="2:7" ht="12.95" customHeight="1" outlineLevel="3">
      <c r="C755" s="10" t="s">
        <v>57</v>
      </c>
      <c r="D755" s="11">
        <v>4606076491375</v>
      </c>
      <c r="E755" s="12">
        <v>890.4</v>
      </c>
      <c r="F755" s="13"/>
      <c r="G755" s="14">
        <f>F755*E755</f>
        <v>0</v>
      </c>
    </row>
    <row r="756" spans="2:7" ht="12.95" customHeight="1" outlineLevel="3">
      <c r="C756" s="10" t="s">
        <v>58</v>
      </c>
      <c r="D756" s="11">
        <v>4606076491382</v>
      </c>
      <c r="E756" s="12">
        <v>890.4</v>
      </c>
      <c r="F756" s="13"/>
      <c r="G756" s="14">
        <f>F756*E756</f>
        <v>0</v>
      </c>
    </row>
    <row r="757" spans="2:7" ht="12.95" customHeight="1" outlineLevel="3">
      <c r="C757" s="10" t="s">
        <v>346</v>
      </c>
      <c r="D757" s="11">
        <v>4606076491399</v>
      </c>
      <c r="E757" s="12">
        <v>890.4</v>
      </c>
      <c r="F757" s="13"/>
      <c r="G757" s="14">
        <f>F757*E757</f>
        <v>0</v>
      </c>
    </row>
    <row r="758" spans="2:7" ht="12.95" customHeight="1" outlineLevel="3">
      <c r="C758" s="10" t="s">
        <v>355</v>
      </c>
      <c r="D758" s="11">
        <v>4606076491405</v>
      </c>
      <c r="E758" s="12">
        <v>890.4</v>
      </c>
      <c r="F758" s="13"/>
      <c r="G758" s="14">
        <f>F758*E758</f>
        <v>0</v>
      </c>
    </row>
    <row r="759" spans="2:7" ht="12.95" customHeight="1" outlineLevel="3">
      <c r="C759" s="10" t="s">
        <v>60</v>
      </c>
      <c r="D759" s="11">
        <v>4606076491412</v>
      </c>
      <c r="E759" s="12">
        <v>890.4</v>
      </c>
      <c r="F759" s="13"/>
      <c r="G759" s="14">
        <f>F759*E759</f>
        <v>0</v>
      </c>
    </row>
    <row r="760" spans="2:7" ht="12.95" customHeight="1" outlineLevel="3">
      <c r="C760" s="10" t="s">
        <v>61</v>
      </c>
      <c r="D760" s="11">
        <v>4606076491429</v>
      </c>
      <c r="E760" s="12">
        <v>890.4</v>
      </c>
      <c r="F760" s="13"/>
      <c r="G760" s="14">
        <f>F760*E760</f>
        <v>0</v>
      </c>
    </row>
    <row r="761" spans="2:7" ht="12.95" customHeight="1" outlineLevel="3">
      <c r="C761" s="10" t="s">
        <v>62</v>
      </c>
      <c r="D761" s="11">
        <v>4606076491436</v>
      </c>
      <c r="E761" s="12">
        <v>890.4</v>
      </c>
      <c r="F761" s="13"/>
      <c r="G761" s="14">
        <f>F761*E761</f>
        <v>0</v>
      </c>
    </row>
    <row r="762" spans="2:7" ht="12.95" customHeight="1" outlineLevel="3">
      <c r="C762" s="10" t="s">
        <v>63</v>
      </c>
      <c r="D762" s="11">
        <v>4606076491443</v>
      </c>
      <c r="E762" s="12">
        <v>890.4</v>
      </c>
      <c r="F762" s="13"/>
      <c r="G762" s="14">
        <f>F762*E762</f>
        <v>0</v>
      </c>
    </row>
    <row r="763" spans="2:7" ht="12.95" customHeight="1" outlineLevel="3">
      <c r="C763" s="10" t="s">
        <v>66</v>
      </c>
      <c r="D763" s="11">
        <v>4606076491474</v>
      </c>
      <c r="E763" s="12">
        <v>890.4</v>
      </c>
      <c r="F763" s="13"/>
      <c r="G763" s="14">
        <f>F763*E763</f>
        <v>0</v>
      </c>
    </row>
    <row r="764" spans="2:7" ht="12.95" customHeight="1" outlineLevel="3">
      <c r="C764" s="10" t="s">
        <v>121</v>
      </c>
      <c r="D764" s="11">
        <v>4606076491481</v>
      </c>
      <c r="E764" s="12">
        <v>890.4</v>
      </c>
      <c r="F764" s="13"/>
      <c r="G764" s="14">
        <f>F764*E764</f>
        <v>0</v>
      </c>
    </row>
    <row r="765" spans="2:7" ht="11.1" customHeight="1" outlineLevel="3">
      <c r="B765" s="30" t="s">
        <v>356</v>
      </c>
      <c r="C765" s="30"/>
      <c r="D765" s="8"/>
      <c r="E765" s="35" t="str">
        <f>HYPERLINK("http://www.galantholding.ru/catalog/293/139193/","www.galantholding.ru")</f>
        <v>www.galantholding.ru</v>
      </c>
      <c r="F765" s="31"/>
      <c r="G765" s="31"/>
    </row>
    <row r="766" spans="2:7" ht="11.1" customHeight="1" outlineLevel="3">
      <c r="B766" s="32" t="s">
        <v>101</v>
      </c>
      <c r="C766" s="32"/>
      <c r="D766" s="32"/>
      <c r="E766" s="32"/>
      <c r="F766" s="9"/>
      <c r="G766" s="9"/>
    </row>
    <row r="767" spans="2:7" ht="12.95" customHeight="1" outlineLevel="3">
      <c r="C767" s="10" t="s">
        <v>75</v>
      </c>
      <c r="D767" s="11">
        <v>4606076276774</v>
      </c>
      <c r="E767" s="17">
        <v>1002.4</v>
      </c>
      <c r="F767" s="13"/>
      <c r="G767" s="14">
        <f>F767*E767</f>
        <v>0</v>
      </c>
    </row>
    <row r="768" spans="2:7" ht="12.95" customHeight="1" outlineLevel="3">
      <c r="C768" s="10" t="s">
        <v>76</v>
      </c>
      <c r="D768" s="11">
        <v>4606076276781</v>
      </c>
      <c r="E768" s="17">
        <v>1002.4</v>
      </c>
      <c r="F768" s="13"/>
      <c r="G768" s="14">
        <f>F768*E768</f>
        <v>0</v>
      </c>
    </row>
    <row r="769" spans="2:7" ht="12.95" customHeight="1" outlineLevel="3">
      <c r="C769" s="10" t="s">
        <v>80</v>
      </c>
      <c r="D769" s="11">
        <v>4606076276842</v>
      </c>
      <c r="E769" s="17">
        <v>1002.4</v>
      </c>
      <c r="F769" s="13"/>
      <c r="G769" s="14">
        <f>F769*E769</f>
        <v>0</v>
      </c>
    </row>
    <row r="770" spans="2:7" ht="12.95" customHeight="1" outlineLevel="3">
      <c r="C770" s="10"/>
      <c r="D770" s="10"/>
      <c r="E770" s="15"/>
      <c r="F770" s="13"/>
      <c r="G770" s="14"/>
    </row>
    <row r="771" spans="2:7" ht="12.95" customHeight="1" outlineLevel="3">
      <c r="C771" s="10"/>
      <c r="D771" s="10"/>
      <c r="E771" s="15"/>
      <c r="F771" s="13"/>
      <c r="G771" s="14"/>
    </row>
    <row r="772" spans="2:7" ht="12.95" customHeight="1" outlineLevel="3">
      <c r="C772" s="10"/>
      <c r="D772" s="10"/>
      <c r="E772" s="15"/>
      <c r="F772" s="13"/>
      <c r="G772" s="14"/>
    </row>
    <row r="773" spans="2:7" ht="12.95" customHeight="1" outlineLevel="3">
      <c r="C773" s="10"/>
      <c r="D773" s="10"/>
      <c r="E773" s="15"/>
      <c r="F773" s="13"/>
      <c r="G773" s="14"/>
    </row>
    <row r="774" spans="2:7" ht="12.95" customHeight="1" outlineLevel="3">
      <c r="C774" s="10"/>
      <c r="D774" s="10"/>
      <c r="E774" s="15"/>
      <c r="F774" s="13"/>
      <c r="G774" s="14"/>
    </row>
    <row r="775" spans="2:7" ht="12.95" customHeight="1" outlineLevel="3">
      <c r="C775" s="10"/>
      <c r="D775" s="10"/>
      <c r="E775" s="15"/>
      <c r="F775" s="13"/>
      <c r="G775" s="14"/>
    </row>
    <row r="776" spans="2:7" ht="12.95" customHeight="1" outlineLevel="3">
      <c r="C776" s="10"/>
      <c r="D776" s="10"/>
      <c r="E776" s="15"/>
      <c r="F776" s="13"/>
      <c r="G776" s="14"/>
    </row>
    <row r="777" spans="2:7" ht="12.95" customHeight="1" outlineLevel="3">
      <c r="C777" s="10"/>
      <c r="D777" s="10"/>
      <c r="E777" s="15"/>
      <c r="F777" s="13"/>
      <c r="G777" s="14"/>
    </row>
    <row r="778" spans="2:7" ht="12.95" customHeight="1" outlineLevel="3">
      <c r="B778" s="37" t="str">
        <f>HYPERLINK("http://galantphoto.ru/pictures_for_form/Tribuna/Classic/TR-BR810.jpg","увеличить")</f>
        <v>увеличить</v>
      </c>
      <c r="C778" s="10"/>
      <c r="D778" s="10"/>
      <c r="E778" s="15"/>
      <c r="F778" s="13"/>
      <c r="G778" s="14"/>
    </row>
    <row r="779" spans="2:7" ht="11.1" customHeight="1" outlineLevel="3">
      <c r="B779" s="30" t="s">
        <v>357</v>
      </c>
      <c r="C779" s="30"/>
      <c r="D779" s="8"/>
      <c r="E779" s="31"/>
      <c r="F779" s="31"/>
      <c r="G779" s="31"/>
    </row>
    <row r="780" spans="2:7" ht="11.1" customHeight="1" outlineLevel="3">
      <c r="B780" s="32" t="s">
        <v>13</v>
      </c>
      <c r="C780" s="32"/>
      <c r="D780" s="32"/>
      <c r="E780" s="32"/>
      <c r="F780" s="9"/>
      <c r="G780" s="9"/>
    </row>
    <row r="781" spans="2:7" ht="12.95" customHeight="1" outlineLevel="3">
      <c r="C781" s="10" t="s">
        <v>358</v>
      </c>
      <c r="D781" s="11">
        <v>4606076098246</v>
      </c>
      <c r="E781" s="12">
        <v>722.4</v>
      </c>
      <c r="F781" s="13"/>
      <c r="G781" s="14">
        <f>F781*E781</f>
        <v>0</v>
      </c>
    </row>
    <row r="782" spans="2:7" ht="12.95" customHeight="1" outlineLevel="3">
      <c r="C782" s="10" t="s">
        <v>359</v>
      </c>
      <c r="D782" s="11">
        <v>4606076098192</v>
      </c>
      <c r="E782" s="12">
        <v>722.4</v>
      </c>
      <c r="F782" s="13"/>
      <c r="G782" s="14">
        <f>F782*E782</f>
        <v>0</v>
      </c>
    </row>
    <row r="783" spans="2:7" ht="12.95" customHeight="1" outlineLevel="3">
      <c r="C783" s="10" t="s">
        <v>360</v>
      </c>
      <c r="D783" s="11">
        <v>4606076098208</v>
      </c>
      <c r="E783" s="12">
        <v>722.4</v>
      </c>
      <c r="F783" s="13"/>
      <c r="G783" s="14">
        <f>F783*E783</f>
        <v>0</v>
      </c>
    </row>
    <row r="784" spans="2:7" ht="12.95" customHeight="1" outlineLevel="3">
      <c r="C784" s="10" t="s">
        <v>361</v>
      </c>
      <c r="D784" s="11">
        <v>4606076098215</v>
      </c>
      <c r="E784" s="12">
        <v>722.4</v>
      </c>
      <c r="F784" s="13"/>
      <c r="G784" s="14">
        <f>F784*E784</f>
        <v>0</v>
      </c>
    </row>
    <row r="785" spans="2:7" ht="12.95" customHeight="1" outlineLevel="3">
      <c r="C785" s="10" t="s">
        <v>362</v>
      </c>
      <c r="D785" s="11">
        <v>4606076098222</v>
      </c>
      <c r="E785" s="12">
        <v>722.4</v>
      </c>
      <c r="F785" s="13"/>
      <c r="G785" s="14">
        <f>F785*E785</f>
        <v>0</v>
      </c>
    </row>
    <row r="786" spans="2:7" ht="12.95" customHeight="1" outlineLevel="3">
      <c r="C786" s="10" t="s">
        <v>363</v>
      </c>
      <c r="D786" s="11">
        <v>4606076098239</v>
      </c>
      <c r="E786" s="12">
        <v>722.4</v>
      </c>
      <c r="F786" s="13"/>
      <c r="G786" s="14">
        <f>F786*E786</f>
        <v>0</v>
      </c>
    </row>
    <row r="787" spans="2:7" ht="12.95" customHeight="1" outlineLevel="3">
      <c r="C787" s="10" t="s">
        <v>364</v>
      </c>
      <c r="D787" s="11">
        <v>4606076128608</v>
      </c>
      <c r="E787" s="12">
        <v>722.4</v>
      </c>
      <c r="F787" s="13"/>
      <c r="G787" s="14">
        <f>F787*E787</f>
        <v>0</v>
      </c>
    </row>
    <row r="788" spans="2:7" ht="12.95" customHeight="1" outlineLevel="3">
      <c r="C788" s="10" t="s">
        <v>365</v>
      </c>
      <c r="D788" s="11">
        <v>4606076128615</v>
      </c>
      <c r="E788" s="12">
        <v>722.4</v>
      </c>
      <c r="F788" s="13"/>
      <c r="G788" s="14">
        <f>F788*E788</f>
        <v>0</v>
      </c>
    </row>
    <row r="789" spans="2:7" ht="12.95" customHeight="1" outlineLevel="3">
      <c r="C789" s="10" t="s">
        <v>366</v>
      </c>
      <c r="D789" s="11">
        <v>4606076128622</v>
      </c>
      <c r="E789" s="12">
        <v>722.4</v>
      </c>
      <c r="F789" s="13"/>
      <c r="G789" s="14">
        <f>F789*E789</f>
        <v>0</v>
      </c>
    </row>
    <row r="790" spans="2:7" ht="12.95" customHeight="1" outlineLevel="3">
      <c r="C790" s="10" t="s">
        <v>367</v>
      </c>
      <c r="D790" s="11">
        <v>4606076128639</v>
      </c>
      <c r="E790" s="12">
        <v>722.4</v>
      </c>
      <c r="F790" s="13"/>
      <c r="G790" s="14">
        <f>F790*E790</f>
        <v>0</v>
      </c>
    </row>
    <row r="791" spans="2:7" ht="12.95" customHeight="1" outlineLevel="3">
      <c r="C791" s="10" t="s">
        <v>368</v>
      </c>
      <c r="D791" s="11">
        <v>4606076128646</v>
      </c>
      <c r="E791" s="12">
        <v>722.4</v>
      </c>
      <c r="F791" s="13"/>
      <c r="G791" s="14">
        <f>F791*E791</f>
        <v>0</v>
      </c>
    </row>
    <row r="792" spans="2:7" ht="12.95" customHeight="1" outlineLevel="3">
      <c r="B792" s="37" t="str">
        <f>HYPERLINK("http://galantphoto.ru/pictures_for_form/Tribuna/Classic/TR-PN3001.jpg","увеличить")</f>
        <v>увеличить</v>
      </c>
      <c r="C792" s="10"/>
      <c r="D792" s="10"/>
      <c r="E792" s="15"/>
      <c r="F792" s="13"/>
      <c r="G792" s="14"/>
    </row>
    <row r="793" spans="2:7" ht="11.1" customHeight="1" outlineLevel="3">
      <c r="B793" s="30" t="s">
        <v>369</v>
      </c>
      <c r="C793" s="30"/>
      <c r="D793" s="8"/>
      <c r="E793" s="35" t="str">
        <f>HYPERLINK("http://www.galantholding.ru/catalog/268/139977/","www.galantholding.ru")</f>
        <v>www.galantholding.ru</v>
      </c>
      <c r="F793" s="31"/>
      <c r="G793" s="31"/>
    </row>
    <row r="794" spans="2:7" ht="11.1" customHeight="1" outlineLevel="3">
      <c r="B794" s="32" t="s">
        <v>13</v>
      </c>
      <c r="C794" s="32"/>
      <c r="D794" s="32"/>
      <c r="E794" s="32"/>
      <c r="F794" s="9"/>
      <c r="G794" s="9"/>
    </row>
    <row r="795" spans="2:7" ht="12.95" customHeight="1" outlineLevel="3">
      <c r="C795" s="10" t="s">
        <v>370</v>
      </c>
      <c r="D795" s="11">
        <v>4606076487040</v>
      </c>
      <c r="E795" s="12">
        <v>666.4</v>
      </c>
      <c r="F795" s="13"/>
      <c r="G795" s="14">
        <f>F795*E795</f>
        <v>0</v>
      </c>
    </row>
    <row r="796" spans="2:7" ht="12.95" customHeight="1" outlineLevel="3">
      <c r="C796" s="10" t="s">
        <v>371</v>
      </c>
      <c r="D796" s="11">
        <v>4606076487057</v>
      </c>
      <c r="E796" s="12">
        <v>666.4</v>
      </c>
      <c r="F796" s="13"/>
      <c r="G796" s="14">
        <f>F796*E796</f>
        <v>0</v>
      </c>
    </row>
    <row r="797" spans="2:7" ht="12.95" customHeight="1" outlineLevel="3">
      <c r="C797" s="10" t="s">
        <v>372</v>
      </c>
      <c r="D797" s="11">
        <v>4606076417689</v>
      </c>
      <c r="E797" s="12">
        <v>666.4</v>
      </c>
      <c r="F797" s="13"/>
      <c r="G797" s="14">
        <f>F797*E797</f>
        <v>0</v>
      </c>
    </row>
    <row r="798" spans="2:7" ht="12.95" customHeight="1" outlineLevel="3">
      <c r="C798" s="10" t="s">
        <v>373</v>
      </c>
      <c r="D798" s="11">
        <v>4606076417696</v>
      </c>
      <c r="E798" s="12">
        <v>666.4</v>
      </c>
      <c r="F798" s="13"/>
      <c r="G798" s="14">
        <f>F798*E798</f>
        <v>0</v>
      </c>
    </row>
    <row r="799" spans="2:7" ht="12.95" customHeight="1" outlineLevel="3">
      <c r="C799" s="10"/>
      <c r="D799" s="10"/>
      <c r="E799" s="15"/>
      <c r="F799" s="13"/>
      <c r="G799" s="14"/>
    </row>
    <row r="800" spans="2:7" ht="12.95" customHeight="1" outlineLevel="3">
      <c r="C800" s="10"/>
      <c r="D800" s="10"/>
      <c r="E800" s="15"/>
      <c r="F800" s="13"/>
      <c r="G800" s="14"/>
    </row>
    <row r="801" spans="2:7" ht="12.95" customHeight="1" outlineLevel="3">
      <c r="C801" s="10"/>
      <c r="D801" s="10"/>
      <c r="E801" s="15"/>
      <c r="F801" s="13"/>
      <c r="G801" s="14"/>
    </row>
    <row r="802" spans="2:7" ht="12.95" customHeight="1" outlineLevel="3">
      <c r="C802" s="10"/>
      <c r="D802" s="10"/>
      <c r="E802" s="15"/>
      <c r="F802" s="13"/>
      <c r="G802" s="14"/>
    </row>
    <row r="803" spans="2:7" ht="12.95" customHeight="1" outlineLevel="3">
      <c r="C803" s="10"/>
      <c r="D803" s="10"/>
      <c r="E803" s="15"/>
      <c r="F803" s="13"/>
      <c r="G803" s="14"/>
    </row>
    <row r="804" spans="2:7" ht="12.95" customHeight="1" outlineLevel="3">
      <c r="C804" s="10"/>
      <c r="D804" s="10"/>
      <c r="E804" s="15"/>
      <c r="F804" s="13"/>
      <c r="G804" s="14"/>
    </row>
    <row r="805" spans="2:7" ht="12.95" customHeight="1" outlineLevel="3">
      <c r="C805" s="10"/>
      <c r="D805" s="10"/>
      <c r="E805" s="15"/>
      <c r="F805" s="13"/>
      <c r="G805" s="14"/>
    </row>
    <row r="806" spans="2:7" ht="12.95" customHeight="1" outlineLevel="3">
      <c r="B806" s="37" t="str">
        <f>HYPERLINK("http://galantphoto.ru/pictures_for_form/Tribuna/Classic/TR-TR894.jpg","увеличить")</f>
        <v>увеличить</v>
      </c>
      <c r="C806" s="10"/>
      <c r="D806" s="10"/>
      <c r="E806" s="15"/>
      <c r="F806" s="13"/>
      <c r="G806" s="14"/>
    </row>
    <row r="807" spans="2:7" ht="11.1" customHeight="1" outlineLevel="3">
      <c r="B807" s="30" t="s">
        <v>374</v>
      </c>
      <c r="C807" s="30"/>
      <c r="D807" s="8"/>
      <c r="E807" s="31"/>
      <c r="F807" s="31"/>
      <c r="G807" s="31"/>
    </row>
    <row r="808" spans="2:7" ht="11.1" customHeight="1" outlineLevel="3">
      <c r="B808" s="32" t="s">
        <v>13</v>
      </c>
      <c r="C808" s="32"/>
      <c r="D808" s="32"/>
      <c r="E808" s="32"/>
      <c r="F808" s="9"/>
      <c r="G808" s="9"/>
    </row>
    <row r="809" spans="2:7" ht="12.95" customHeight="1" outlineLevel="3">
      <c r="C809" s="10" t="s">
        <v>375</v>
      </c>
      <c r="D809" s="11">
        <v>4606076558566</v>
      </c>
      <c r="E809" s="12">
        <v>386.4</v>
      </c>
      <c r="F809" s="13"/>
      <c r="G809" s="14">
        <f>F809*E809</f>
        <v>0</v>
      </c>
    </row>
    <row r="810" spans="2:7" ht="12.95" customHeight="1" outlineLevel="3">
      <c r="C810" s="10" t="s">
        <v>376</v>
      </c>
      <c r="D810" s="11">
        <v>4606076558573</v>
      </c>
      <c r="E810" s="12">
        <v>386.4</v>
      </c>
      <c r="F810" s="13"/>
      <c r="G810" s="14">
        <f>F810*E810</f>
        <v>0</v>
      </c>
    </row>
    <row r="811" spans="2:7" ht="12.95" customHeight="1" outlineLevel="3">
      <c r="C811" s="10" t="s">
        <v>377</v>
      </c>
      <c r="D811" s="11">
        <v>4606076558597</v>
      </c>
      <c r="E811" s="12">
        <v>386.4</v>
      </c>
      <c r="F811" s="13"/>
      <c r="G811" s="14">
        <f>F811*E811</f>
        <v>0</v>
      </c>
    </row>
    <row r="812" spans="2:7" ht="12.95" customHeight="1" outlineLevel="3">
      <c r="C812" s="10" t="s">
        <v>378</v>
      </c>
      <c r="D812" s="11">
        <v>4606076558580</v>
      </c>
      <c r="E812" s="12">
        <v>386.4</v>
      </c>
      <c r="F812" s="13"/>
      <c r="G812" s="14">
        <f>F812*E812</f>
        <v>0</v>
      </c>
    </row>
    <row r="813" spans="2:7" ht="12.95" customHeight="1" outlineLevel="3">
      <c r="C813" s="10" t="s">
        <v>379</v>
      </c>
      <c r="D813" s="11">
        <v>4606076558610</v>
      </c>
      <c r="E813" s="12">
        <v>386.4</v>
      </c>
      <c r="F813" s="13"/>
      <c r="G813" s="14">
        <f>F813*E813</f>
        <v>0</v>
      </c>
    </row>
    <row r="814" spans="2:7" ht="12.95" customHeight="1" outlineLevel="3">
      <c r="C814" s="10" t="s">
        <v>380</v>
      </c>
      <c r="D814" s="11">
        <v>4606076607806</v>
      </c>
      <c r="E814" s="12">
        <v>386.4</v>
      </c>
      <c r="F814" s="13"/>
      <c r="G814" s="14">
        <f>F814*E814</f>
        <v>0</v>
      </c>
    </row>
    <row r="815" spans="2:7" ht="12.95" customHeight="1" outlineLevel="3">
      <c r="C815" s="10" t="s">
        <v>381</v>
      </c>
      <c r="D815" s="11">
        <v>4606076607813</v>
      </c>
      <c r="E815" s="12">
        <v>386.4</v>
      </c>
      <c r="F815" s="13"/>
      <c r="G815" s="14">
        <f>F815*E815</f>
        <v>0</v>
      </c>
    </row>
    <row r="816" spans="2:7" ht="12.95" customHeight="1" outlineLevel="3">
      <c r="C816" s="10" t="s">
        <v>382</v>
      </c>
      <c r="D816" s="11">
        <v>4606076607820</v>
      </c>
      <c r="E816" s="12">
        <v>386.4</v>
      </c>
      <c r="F816" s="13"/>
      <c r="G816" s="14">
        <f>F816*E816</f>
        <v>0</v>
      </c>
    </row>
    <row r="817" spans="2:7" ht="12.95" customHeight="1" outlineLevel="3">
      <c r="C817" s="10" t="s">
        <v>383</v>
      </c>
      <c r="D817" s="11">
        <v>4606076607837</v>
      </c>
      <c r="E817" s="12">
        <v>386.4</v>
      </c>
      <c r="F817" s="13"/>
      <c r="G817" s="14">
        <f>F817*E817</f>
        <v>0</v>
      </c>
    </row>
    <row r="818" spans="2:7" ht="12.95" customHeight="1" outlineLevel="3">
      <c r="C818" s="10" t="s">
        <v>384</v>
      </c>
      <c r="D818" s="11">
        <v>4606076607844</v>
      </c>
      <c r="E818" s="12">
        <v>386.4</v>
      </c>
      <c r="F818" s="13"/>
      <c r="G818" s="14">
        <f>F818*E818</f>
        <v>0</v>
      </c>
    </row>
    <row r="819" spans="2:7" ht="12.95" customHeight="1" outlineLevel="3">
      <c r="C819" s="10" t="s">
        <v>385</v>
      </c>
      <c r="D819" s="11">
        <v>4606076607790</v>
      </c>
      <c r="E819" s="12">
        <v>386.4</v>
      </c>
      <c r="F819" s="13"/>
      <c r="G819" s="14">
        <f>F819*E819</f>
        <v>0</v>
      </c>
    </row>
    <row r="820" spans="2:7" ht="12.95" customHeight="1" outlineLevel="3">
      <c r="B820" s="16"/>
      <c r="C820" s="10" t="s">
        <v>386</v>
      </c>
      <c r="D820" s="11">
        <v>4606076567100</v>
      </c>
      <c r="E820" s="12">
        <v>386.4</v>
      </c>
      <c r="F820" s="13"/>
      <c r="G820" s="14">
        <f>F820*E820</f>
        <v>0</v>
      </c>
    </row>
    <row r="821" spans="2:7" ht="12.95" customHeight="1" outlineLevel="3">
      <c r="C821" s="10" t="s">
        <v>387</v>
      </c>
      <c r="D821" s="11">
        <v>4606076567117</v>
      </c>
      <c r="E821" s="12">
        <v>386.4</v>
      </c>
      <c r="F821" s="13"/>
      <c r="G821" s="14">
        <f>F821*E821</f>
        <v>0</v>
      </c>
    </row>
    <row r="822" spans="2:7" ht="12.95" customHeight="1" outlineLevel="3">
      <c r="C822" s="10" t="s">
        <v>388</v>
      </c>
      <c r="D822" s="11">
        <v>4606076567124</v>
      </c>
      <c r="E822" s="12">
        <v>386.4</v>
      </c>
      <c r="F822" s="13"/>
      <c r="G822" s="14">
        <f>F822*E822</f>
        <v>0</v>
      </c>
    </row>
    <row r="823" spans="2:7" ht="12.95" customHeight="1" outlineLevel="3">
      <c r="C823" s="10" t="s">
        <v>389</v>
      </c>
      <c r="D823" s="11">
        <v>4606076567131</v>
      </c>
      <c r="E823" s="12">
        <v>386.4</v>
      </c>
      <c r="F823" s="13"/>
      <c r="G823" s="14">
        <f>F823*E823</f>
        <v>0</v>
      </c>
    </row>
    <row r="824" spans="2:7" ht="12.95" customHeight="1" outlineLevel="3">
      <c r="C824" s="10" t="s">
        <v>390</v>
      </c>
      <c r="D824" s="11">
        <v>4606076567155</v>
      </c>
      <c r="E824" s="12">
        <v>386.4</v>
      </c>
      <c r="F824" s="13"/>
      <c r="G824" s="14">
        <f>F824*E824</f>
        <v>0</v>
      </c>
    </row>
    <row r="825" spans="2:7" ht="11.1" customHeight="1" outlineLevel="3">
      <c r="B825" s="30" t="s">
        <v>391</v>
      </c>
      <c r="C825" s="30"/>
      <c r="D825" s="8"/>
      <c r="E825" s="31"/>
      <c r="F825" s="31"/>
      <c r="G825" s="31"/>
    </row>
    <row r="826" spans="2:7" ht="11.1" customHeight="1" outlineLevel="3">
      <c r="B826" s="32" t="s">
        <v>13</v>
      </c>
      <c r="C826" s="32"/>
      <c r="D826" s="32"/>
      <c r="E826" s="32"/>
      <c r="F826" s="9"/>
      <c r="G826" s="9"/>
    </row>
    <row r="827" spans="2:7" ht="12.95" customHeight="1" outlineLevel="3">
      <c r="C827" s="10" t="s">
        <v>376</v>
      </c>
      <c r="D827" s="11">
        <v>4606076567018</v>
      </c>
      <c r="E827" s="12">
        <v>498.4</v>
      </c>
      <c r="F827" s="13"/>
      <c r="G827" s="14">
        <f>F827*E827</f>
        <v>0</v>
      </c>
    </row>
    <row r="828" spans="2:7" ht="12.95" customHeight="1" outlineLevel="3">
      <c r="C828" s="10" t="s">
        <v>379</v>
      </c>
      <c r="D828" s="11">
        <v>4606076567056</v>
      </c>
      <c r="E828" s="12">
        <v>498.4</v>
      </c>
      <c r="F828" s="13"/>
      <c r="G828" s="14">
        <f>F828*E828</f>
        <v>0</v>
      </c>
    </row>
    <row r="829" spans="2:7" ht="12.95" customHeight="1" outlineLevel="3">
      <c r="C829" s="10" t="s">
        <v>392</v>
      </c>
      <c r="D829" s="11">
        <v>4606076567063</v>
      </c>
      <c r="E829" s="12">
        <v>498.4</v>
      </c>
      <c r="F829" s="13"/>
      <c r="G829" s="14">
        <f>F829*E829</f>
        <v>0</v>
      </c>
    </row>
    <row r="830" spans="2:7" ht="12.95" customHeight="1" outlineLevel="3">
      <c r="C830" s="10" t="s">
        <v>386</v>
      </c>
      <c r="D830" s="11">
        <v>4606076590214</v>
      </c>
      <c r="E830" s="12">
        <v>498.4</v>
      </c>
      <c r="F830" s="13"/>
      <c r="G830" s="14">
        <f>F830*E830</f>
        <v>0</v>
      </c>
    </row>
    <row r="831" spans="2:7" ht="12.95" customHeight="1" outlineLevel="3">
      <c r="C831" s="10" t="s">
        <v>388</v>
      </c>
      <c r="D831" s="11">
        <v>4606076590238</v>
      </c>
      <c r="E831" s="12">
        <v>498.4</v>
      </c>
      <c r="F831" s="13"/>
      <c r="G831" s="14">
        <f>F831*E831</f>
        <v>0</v>
      </c>
    </row>
    <row r="832" spans="2:7" ht="12.95" customHeight="1" outlineLevel="3">
      <c r="C832" s="10" t="s">
        <v>389</v>
      </c>
      <c r="D832" s="11">
        <v>4606076590245</v>
      </c>
      <c r="E832" s="12">
        <v>498.4</v>
      </c>
      <c r="F832" s="13"/>
      <c r="G832" s="14">
        <f>F832*E832</f>
        <v>0</v>
      </c>
    </row>
    <row r="833" spans="2:7" ht="12.95" customHeight="1" outlineLevel="3">
      <c r="C833" s="10" t="s">
        <v>393</v>
      </c>
      <c r="D833" s="11">
        <v>4606076590252</v>
      </c>
      <c r="E833" s="12">
        <v>498.4</v>
      </c>
      <c r="F833" s="13"/>
      <c r="G833" s="14">
        <f>F833*E833</f>
        <v>0</v>
      </c>
    </row>
    <row r="834" spans="2:7" ht="12.95" customHeight="1" outlineLevel="3">
      <c r="C834" s="10" t="s">
        <v>390</v>
      </c>
      <c r="D834" s="11">
        <v>4606076590269</v>
      </c>
      <c r="E834" s="12">
        <v>498.4</v>
      </c>
      <c r="F834" s="13"/>
      <c r="G834" s="14">
        <f>F834*E834</f>
        <v>0</v>
      </c>
    </row>
    <row r="835" spans="2:7" ht="12.95" customHeight="1" outlineLevel="3">
      <c r="C835" s="10" t="s">
        <v>394</v>
      </c>
      <c r="D835" s="11">
        <v>4606076590276</v>
      </c>
      <c r="E835" s="12">
        <v>498.4</v>
      </c>
      <c r="F835" s="13"/>
      <c r="G835" s="14">
        <f>F835*E835</f>
        <v>0</v>
      </c>
    </row>
    <row r="836" spans="2:7" ht="12.95" customHeight="1" outlineLevel="3">
      <c r="C836" s="10"/>
      <c r="D836" s="10"/>
      <c r="E836" s="15"/>
      <c r="F836" s="13"/>
      <c r="G836" s="14"/>
    </row>
    <row r="837" spans="2:7" ht="12.95" customHeight="1" outlineLevel="3">
      <c r="C837" s="10"/>
      <c r="D837" s="10"/>
      <c r="E837" s="15"/>
      <c r="F837" s="13"/>
      <c r="G837" s="14"/>
    </row>
    <row r="838" spans="2:7" ht="12.95" customHeight="1" outlineLevel="3">
      <c r="B838" s="16"/>
      <c r="C838" s="10"/>
      <c r="D838" s="10"/>
      <c r="E838" s="15"/>
      <c r="F838" s="13"/>
      <c r="G838" s="14"/>
    </row>
    <row r="839" spans="2:7" ht="12.95" customHeight="1">
      <c r="B839" s="28" t="s">
        <v>395</v>
      </c>
      <c r="C839" s="28"/>
      <c r="D839" s="28"/>
      <c r="E839" s="28"/>
      <c r="F839" s="5"/>
      <c r="G839" s="5"/>
    </row>
    <row r="840" spans="2:7" ht="11.1" customHeight="1" outlineLevel="1">
      <c r="B840" s="18" t="s">
        <v>396</v>
      </c>
      <c r="C840" s="18"/>
      <c r="D840" s="18"/>
      <c r="E840" s="18"/>
      <c r="F840" s="18"/>
      <c r="G840" s="18"/>
    </row>
    <row r="841" spans="2:7" ht="11.1" customHeight="1" outlineLevel="2">
      <c r="B841" s="33" t="s">
        <v>397</v>
      </c>
      <c r="C841" s="33"/>
      <c r="D841" s="19"/>
      <c r="E841" s="36" t="str">
        <f>HYPERLINK("https://www.galantholding.com/catalog/307/165627/","www.galantholding.ru")</f>
        <v>www.galantholding.ru</v>
      </c>
      <c r="F841" s="34"/>
      <c r="G841" s="34"/>
    </row>
    <row r="842" spans="2:7" ht="11.1" customHeight="1" outlineLevel="2">
      <c r="B842" s="32" t="s">
        <v>398</v>
      </c>
      <c r="C842" s="32"/>
      <c r="D842" s="32"/>
      <c r="E842" s="32"/>
      <c r="F842" s="9"/>
      <c r="G842" s="9"/>
    </row>
    <row r="843" spans="2:7" ht="12.95" customHeight="1" outlineLevel="2">
      <c r="C843" s="10" t="s">
        <v>399</v>
      </c>
      <c r="D843" s="11">
        <v>4606076538674</v>
      </c>
      <c r="E843" s="20">
        <v>390</v>
      </c>
      <c r="F843" s="13"/>
      <c r="G843" s="14">
        <f>F843*E843</f>
        <v>0</v>
      </c>
    </row>
    <row r="844" spans="2:7" ht="12.95" customHeight="1" outlineLevel="2">
      <c r="C844" s="10" t="s">
        <v>400</v>
      </c>
      <c r="D844" s="11">
        <v>4606076538681</v>
      </c>
      <c r="E844" s="20">
        <v>390</v>
      </c>
      <c r="F844" s="13"/>
      <c r="G844" s="14">
        <f>F844*E844</f>
        <v>0</v>
      </c>
    </row>
    <row r="845" spans="2:7" ht="12.95" customHeight="1" outlineLevel="2">
      <c r="C845" s="10" t="s">
        <v>401</v>
      </c>
      <c r="D845" s="11">
        <v>4606076538650</v>
      </c>
      <c r="E845" s="20">
        <v>390</v>
      </c>
      <c r="F845" s="13"/>
      <c r="G845" s="14">
        <f>F845*E845</f>
        <v>0</v>
      </c>
    </row>
    <row r="846" spans="2:7" ht="12.95" customHeight="1" outlineLevel="2">
      <c r="C846" s="10" t="s">
        <v>402</v>
      </c>
      <c r="D846" s="11">
        <v>4606076538667</v>
      </c>
      <c r="E846" s="20">
        <v>390</v>
      </c>
      <c r="F846" s="13"/>
      <c r="G846" s="14">
        <f>F846*E846</f>
        <v>0</v>
      </c>
    </row>
    <row r="847" spans="2:7" ht="12.95" customHeight="1" outlineLevel="2">
      <c r="C847" s="10"/>
      <c r="D847" s="10"/>
      <c r="E847" s="21"/>
      <c r="F847" s="13"/>
      <c r="G847" s="14"/>
    </row>
    <row r="848" spans="2:7" ht="12.95" customHeight="1" outlineLevel="2">
      <c r="C848" s="10"/>
      <c r="D848" s="10"/>
      <c r="E848" s="21"/>
      <c r="F848" s="13"/>
      <c r="G848" s="14"/>
    </row>
    <row r="849" spans="2:7" ht="12.95" customHeight="1" outlineLevel="2">
      <c r="C849" s="10"/>
      <c r="D849" s="10"/>
      <c r="E849" s="21"/>
      <c r="F849" s="13"/>
      <c r="G849" s="14"/>
    </row>
    <row r="850" spans="2:7" ht="12.95" customHeight="1" outlineLevel="2">
      <c r="C850" s="10"/>
      <c r="D850" s="10"/>
      <c r="E850" s="21"/>
      <c r="F850" s="13"/>
      <c r="G850" s="14"/>
    </row>
    <row r="851" spans="2:7" ht="12.95" customHeight="1" outlineLevel="2">
      <c r="C851" s="10"/>
      <c r="D851" s="10"/>
      <c r="E851" s="21"/>
      <c r="F851" s="13"/>
      <c r="G851" s="14"/>
    </row>
    <row r="852" spans="2:7" ht="12.95" customHeight="1" outlineLevel="2">
      <c r="C852" s="10"/>
      <c r="D852" s="10"/>
      <c r="E852" s="21"/>
      <c r="F852" s="13"/>
      <c r="G852" s="14"/>
    </row>
    <row r="853" spans="2:7" ht="12.95" customHeight="1" outlineLevel="2">
      <c r="C853" s="10"/>
      <c r="D853" s="10"/>
      <c r="E853" s="21"/>
      <c r="F853" s="13"/>
      <c r="G853" s="14"/>
    </row>
    <row r="854" spans="2:7" ht="12.95" customHeight="1" outlineLevel="2">
      <c r="B854" s="37" t="str">
        <f>HYPERLINK("http://galantphoto.ru/pictures_for_form/Tribuna/moda/TR-TU1993-1145.jpg","увеличить")</f>
        <v>увеличить</v>
      </c>
      <c r="C854" s="10"/>
      <c r="D854" s="10"/>
      <c r="E854" s="21"/>
      <c r="F854" s="13"/>
      <c r="G854" s="14"/>
    </row>
    <row r="855" spans="2:7" ht="11.1" customHeight="1" outlineLevel="1">
      <c r="B855" s="18" t="s">
        <v>403</v>
      </c>
      <c r="C855" s="18"/>
      <c r="D855" s="18"/>
      <c r="E855" s="18"/>
      <c r="F855" s="18"/>
      <c r="G855" s="18"/>
    </row>
    <row r="856" spans="2:7" ht="11.1" customHeight="1" outlineLevel="2">
      <c r="B856" s="33" t="s">
        <v>404</v>
      </c>
      <c r="C856" s="33"/>
      <c r="D856" s="19"/>
      <c r="E856" s="36" t="str">
        <f>HYPERLINK("https://www.galantholding.com/catalog/292/167960/","www.galantholding.ru")</f>
        <v>www.galantholding.ru</v>
      </c>
      <c r="F856" s="34"/>
      <c r="G856" s="34"/>
    </row>
    <row r="857" spans="2:7" ht="11.1" customHeight="1" outlineLevel="2">
      <c r="B857" s="32" t="s">
        <v>13</v>
      </c>
      <c r="C857" s="32"/>
      <c r="D857" s="32"/>
      <c r="E857" s="32"/>
      <c r="F857" s="9"/>
      <c r="G857" s="9"/>
    </row>
    <row r="858" spans="2:7" ht="12.95" customHeight="1" outlineLevel="2">
      <c r="C858" s="10" t="s">
        <v>405</v>
      </c>
      <c r="D858" s="11">
        <v>4606076567926</v>
      </c>
      <c r="E858" s="20">
        <v>900</v>
      </c>
      <c r="F858" s="13"/>
      <c r="G858" s="14">
        <f>F858*E858</f>
        <v>0</v>
      </c>
    </row>
    <row r="859" spans="2:7" ht="12.95" customHeight="1" outlineLevel="2">
      <c r="C859" s="10" t="s">
        <v>19</v>
      </c>
      <c r="D859" s="11">
        <v>4606076567933</v>
      </c>
      <c r="E859" s="20">
        <v>900</v>
      </c>
      <c r="F859" s="13"/>
      <c r="G859" s="14">
        <f>F859*E859</f>
        <v>0</v>
      </c>
    </row>
    <row r="860" spans="2:7" ht="12.95" customHeight="1" outlineLevel="2">
      <c r="C860" s="10" t="s">
        <v>20</v>
      </c>
      <c r="D860" s="11">
        <v>4606076567940</v>
      </c>
      <c r="E860" s="20">
        <v>900</v>
      </c>
      <c r="F860" s="13"/>
      <c r="G860" s="14">
        <f>F860*E860</f>
        <v>0</v>
      </c>
    </row>
    <row r="861" spans="2:7" ht="12.95" customHeight="1" outlineLevel="2">
      <c r="C861" s="10" t="s">
        <v>351</v>
      </c>
      <c r="D861" s="11">
        <v>4606076567971</v>
      </c>
      <c r="E861" s="20">
        <v>900</v>
      </c>
      <c r="F861" s="13"/>
      <c r="G861" s="14">
        <f>F861*E861</f>
        <v>0</v>
      </c>
    </row>
    <row r="862" spans="2:7" ht="12.95" customHeight="1" outlineLevel="2">
      <c r="C862" s="10" t="s">
        <v>352</v>
      </c>
      <c r="D862" s="11">
        <v>4606076567988</v>
      </c>
      <c r="E862" s="20">
        <v>900</v>
      </c>
      <c r="F862" s="13"/>
      <c r="G862" s="14">
        <f>F862*E862</f>
        <v>0</v>
      </c>
    </row>
    <row r="863" spans="2:7" ht="12.95" customHeight="1" outlineLevel="2">
      <c r="C863" s="10" t="s">
        <v>23</v>
      </c>
      <c r="D863" s="11">
        <v>4606076567995</v>
      </c>
      <c r="E863" s="20">
        <v>900</v>
      </c>
      <c r="F863" s="13"/>
      <c r="G863" s="14">
        <f>F863*E863</f>
        <v>0</v>
      </c>
    </row>
    <row r="864" spans="2:7" ht="12.95" customHeight="1" outlineLevel="2">
      <c r="C864" s="10" t="s">
        <v>14</v>
      </c>
      <c r="D864" s="11">
        <v>4606076568008</v>
      </c>
      <c r="E864" s="20">
        <v>900</v>
      </c>
      <c r="F864" s="13"/>
      <c r="G864" s="14">
        <f>F864*E864</f>
        <v>0</v>
      </c>
    </row>
    <row r="865" spans="2:7" ht="12.95" customHeight="1" outlineLevel="2">
      <c r="C865" s="10" t="s">
        <v>15</v>
      </c>
      <c r="D865" s="11">
        <v>4606076568039</v>
      </c>
      <c r="E865" s="20">
        <v>900</v>
      </c>
      <c r="F865" s="13"/>
      <c r="G865" s="14">
        <f>F865*E865</f>
        <v>0</v>
      </c>
    </row>
    <row r="866" spans="2:7" ht="12.95" customHeight="1" outlineLevel="2">
      <c r="C866" s="10" t="s">
        <v>26</v>
      </c>
      <c r="D866" s="11">
        <v>4606076568046</v>
      </c>
      <c r="E866" s="20">
        <v>900</v>
      </c>
      <c r="F866" s="13"/>
      <c r="G866" s="14">
        <f>F866*E866</f>
        <v>0</v>
      </c>
    </row>
    <row r="867" spans="2:7" ht="12.95" customHeight="1" outlineLevel="2">
      <c r="C867" s="10" t="s">
        <v>161</v>
      </c>
      <c r="D867" s="11">
        <v>4606076568053</v>
      </c>
      <c r="E867" s="20">
        <v>900</v>
      </c>
      <c r="F867" s="13"/>
      <c r="G867" s="14">
        <f>F867*E867</f>
        <v>0</v>
      </c>
    </row>
    <row r="868" spans="2:7" ht="12.95" customHeight="1" outlineLevel="2">
      <c r="C868" s="10" t="s">
        <v>27</v>
      </c>
      <c r="D868" s="11">
        <v>4606076568060</v>
      </c>
      <c r="E868" s="20">
        <v>900</v>
      </c>
      <c r="F868" s="13"/>
      <c r="G868" s="14">
        <f>F868*E868</f>
        <v>0</v>
      </c>
    </row>
    <row r="869" spans="2:7" ht="12.95" customHeight="1" outlineLevel="2">
      <c r="B869" s="37" t="str">
        <f>HYPERLINK("http://galantphoto.ru/pictures_for_form/Tribuna/moda/BP554F-1171.jpg","увеличить")</f>
        <v>увеличить</v>
      </c>
      <c r="C869" s="10" t="s">
        <v>31</v>
      </c>
      <c r="D869" s="11">
        <v>4606076568091</v>
      </c>
      <c r="E869" s="20">
        <v>900</v>
      </c>
      <c r="F869" s="13"/>
      <c r="G869" s="14">
        <f>F869*E869</f>
        <v>0</v>
      </c>
    </row>
    <row r="870" spans="2:7" ht="12.95" customHeight="1" outlineLevel="2">
      <c r="C870" s="10" t="s">
        <v>162</v>
      </c>
      <c r="D870" s="11">
        <v>4606076568107</v>
      </c>
      <c r="E870" s="20">
        <v>900</v>
      </c>
      <c r="F870" s="13"/>
      <c r="G870" s="14">
        <f>F870*E870</f>
        <v>0</v>
      </c>
    </row>
    <row r="871" spans="2:7" ht="12.95" customHeight="1" outlineLevel="2">
      <c r="C871" s="10" t="s">
        <v>163</v>
      </c>
      <c r="D871" s="11">
        <v>4606076568114</v>
      </c>
      <c r="E871" s="20">
        <v>900</v>
      </c>
      <c r="F871" s="13"/>
      <c r="G871" s="14">
        <f>F871*E871</f>
        <v>0</v>
      </c>
    </row>
    <row r="872" spans="2:7" ht="12.95" customHeight="1" outlineLevel="2">
      <c r="C872" s="10" t="s">
        <v>106</v>
      </c>
      <c r="D872" s="11">
        <v>4606076568121</v>
      </c>
      <c r="E872" s="20">
        <v>900</v>
      </c>
      <c r="F872" s="13"/>
      <c r="G872" s="14">
        <f>F872*E872</f>
        <v>0</v>
      </c>
    </row>
    <row r="873" spans="2:7" ht="12.95" customHeight="1" outlineLevel="2">
      <c r="C873" s="10" t="s">
        <v>34</v>
      </c>
      <c r="D873" s="11">
        <v>4606076568169</v>
      </c>
      <c r="E873" s="20">
        <v>900</v>
      </c>
      <c r="F873" s="13"/>
      <c r="G873" s="14">
        <f>F873*E873</f>
        <v>0</v>
      </c>
    </row>
    <row r="874" spans="2:7" ht="12.95" customHeight="1" outlineLevel="2">
      <c r="C874" s="10" t="s">
        <v>17</v>
      </c>
      <c r="D874" s="11">
        <v>4606076568176</v>
      </c>
      <c r="E874" s="20">
        <v>900</v>
      </c>
      <c r="F874" s="13"/>
      <c r="G874" s="14">
        <f>F874*E874</f>
        <v>0</v>
      </c>
    </row>
    <row r="875" spans="2:7" ht="12.95" customHeight="1" outlineLevel="2">
      <c r="C875" s="10" t="s">
        <v>35</v>
      </c>
      <c r="D875" s="11">
        <v>4606076568183</v>
      </c>
      <c r="E875" s="20">
        <v>900</v>
      </c>
      <c r="F875" s="13"/>
      <c r="G875" s="14">
        <f>F875*E875</f>
        <v>0</v>
      </c>
    </row>
    <row r="876" spans="2:7" ht="11.1" customHeight="1" outlineLevel="2">
      <c r="B876" s="33" t="s">
        <v>406</v>
      </c>
      <c r="C876" s="33"/>
      <c r="D876" s="19"/>
      <c r="E876" s="36" t="str">
        <f>HYPERLINK("https://www.galantholding.com/catalog/259/167961/","www.galantholding.ru")</f>
        <v>www.galantholding.ru</v>
      </c>
      <c r="F876" s="34"/>
      <c r="G876" s="34"/>
    </row>
    <row r="877" spans="2:7" ht="11.1" customHeight="1" outlineLevel="2">
      <c r="B877" s="32" t="s">
        <v>13</v>
      </c>
      <c r="C877" s="32"/>
      <c r="D877" s="32"/>
      <c r="E877" s="32"/>
      <c r="F877" s="9"/>
      <c r="G877" s="9"/>
    </row>
    <row r="878" spans="2:7" ht="12.95" customHeight="1" outlineLevel="2">
      <c r="C878" s="10" t="s">
        <v>405</v>
      </c>
      <c r="D878" s="11">
        <v>4606076568572</v>
      </c>
      <c r="E878" s="22">
        <v>1000</v>
      </c>
      <c r="F878" s="13"/>
      <c r="G878" s="14">
        <f>F878*E878</f>
        <v>0</v>
      </c>
    </row>
    <row r="879" spans="2:7" ht="12.95" customHeight="1" outlineLevel="2">
      <c r="C879" s="10" t="s">
        <v>19</v>
      </c>
      <c r="D879" s="11">
        <v>4606076568589</v>
      </c>
      <c r="E879" s="22">
        <v>1000</v>
      </c>
      <c r="F879" s="13"/>
      <c r="G879" s="14">
        <f>F879*E879</f>
        <v>0</v>
      </c>
    </row>
    <row r="880" spans="2:7" ht="12.95" customHeight="1" outlineLevel="2">
      <c r="C880" s="10" t="s">
        <v>20</v>
      </c>
      <c r="D880" s="11">
        <v>4606076568596</v>
      </c>
      <c r="E880" s="22">
        <v>1000</v>
      </c>
      <c r="F880" s="13"/>
      <c r="G880" s="14">
        <f>F880*E880</f>
        <v>0</v>
      </c>
    </row>
    <row r="881" spans="2:7" ht="12.95" customHeight="1" outlineLevel="2">
      <c r="C881" s="10" t="s">
        <v>351</v>
      </c>
      <c r="D881" s="11">
        <v>4606076568602</v>
      </c>
      <c r="E881" s="22">
        <v>1000</v>
      </c>
      <c r="F881" s="13"/>
      <c r="G881" s="14">
        <f>F881*E881</f>
        <v>0</v>
      </c>
    </row>
    <row r="882" spans="2:7" ht="12.95" customHeight="1" outlineLevel="2">
      <c r="C882" s="10" t="s">
        <v>352</v>
      </c>
      <c r="D882" s="11">
        <v>4606076568619</v>
      </c>
      <c r="E882" s="22">
        <v>1000</v>
      </c>
      <c r="F882" s="13"/>
      <c r="G882" s="14">
        <f>F882*E882</f>
        <v>0</v>
      </c>
    </row>
    <row r="883" spans="2:7" ht="12.95" customHeight="1" outlineLevel="2">
      <c r="C883" s="10" t="s">
        <v>23</v>
      </c>
      <c r="D883" s="11">
        <v>4606076568626</v>
      </c>
      <c r="E883" s="22">
        <v>1000</v>
      </c>
      <c r="F883" s="13"/>
      <c r="G883" s="14">
        <f>F883*E883</f>
        <v>0</v>
      </c>
    </row>
    <row r="884" spans="2:7" ht="12.95" customHeight="1" outlineLevel="2">
      <c r="C884" s="10" t="s">
        <v>15</v>
      </c>
      <c r="D884" s="11">
        <v>4606076568640</v>
      </c>
      <c r="E884" s="22">
        <v>1000</v>
      </c>
      <c r="F884" s="13"/>
      <c r="G884" s="14">
        <f>F884*E884</f>
        <v>0</v>
      </c>
    </row>
    <row r="885" spans="2:7" ht="12.95" customHeight="1" outlineLevel="2">
      <c r="C885" s="10" t="s">
        <v>27</v>
      </c>
      <c r="D885" s="11">
        <v>4606076568671</v>
      </c>
      <c r="E885" s="22">
        <v>1000</v>
      </c>
      <c r="F885" s="13"/>
      <c r="G885" s="14">
        <f>F885*E885</f>
        <v>0</v>
      </c>
    </row>
    <row r="886" spans="2:7" ht="12.95" customHeight="1" outlineLevel="2">
      <c r="C886" s="10" t="s">
        <v>31</v>
      </c>
      <c r="D886" s="11">
        <v>4606076568688</v>
      </c>
      <c r="E886" s="22">
        <v>1000</v>
      </c>
      <c r="F886" s="13"/>
      <c r="G886" s="14">
        <f>F886*E886</f>
        <v>0</v>
      </c>
    </row>
    <row r="887" spans="2:7" ht="12.95" customHeight="1" outlineLevel="2">
      <c r="C887" s="10" t="s">
        <v>162</v>
      </c>
      <c r="D887" s="11">
        <v>4606076568695</v>
      </c>
      <c r="E887" s="22">
        <v>1000</v>
      </c>
      <c r="F887" s="13"/>
      <c r="G887" s="14">
        <f>F887*E887</f>
        <v>0</v>
      </c>
    </row>
    <row r="888" spans="2:7" ht="12.95" customHeight="1" outlineLevel="2">
      <c r="C888" s="10" t="s">
        <v>163</v>
      </c>
      <c r="D888" s="11">
        <v>4606076568701</v>
      </c>
      <c r="E888" s="22">
        <v>1000</v>
      </c>
      <c r="F888" s="13"/>
      <c r="G888" s="14">
        <f>F888*E888</f>
        <v>0</v>
      </c>
    </row>
    <row r="889" spans="2:7" ht="12.95" customHeight="1" outlineLevel="2">
      <c r="B889" s="37" t="str">
        <f>HYPERLINK("http://galantphoto.ru/pictures_for_form/Tribuna/moda/PG191K-1171.jpg","увеличить")</f>
        <v>увеличить</v>
      </c>
      <c r="C889" s="10" t="s">
        <v>106</v>
      </c>
      <c r="D889" s="11">
        <v>4606076568718</v>
      </c>
      <c r="E889" s="22">
        <v>1000</v>
      </c>
      <c r="F889" s="13"/>
      <c r="G889" s="14">
        <f>F889*E889</f>
        <v>0</v>
      </c>
    </row>
    <row r="890" spans="2:7" ht="12.95" customHeight="1" outlineLevel="2">
      <c r="C890" s="10" t="s">
        <v>34</v>
      </c>
      <c r="D890" s="11">
        <v>4606076568732</v>
      </c>
      <c r="E890" s="22">
        <v>1000</v>
      </c>
      <c r="F890" s="13"/>
      <c r="G890" s="14">
        <f>F890*E890</f>
        <v>0</v>
      </c>
    </row>
    <row r="891" spans="2:7" ht="12.95" customHeight="1" outlineLevel="2">
      <c r="C891" s="10" t="s">
        <v>17</v>
      </c>
      <c r="D891" s="11">
        <v>4606076568749</v>
      </c>
      <c r="E891" s="22">
        <v>1000</v>
      </c>
      <c r="F891" s="13"/>
      <c r="G891" s="14">
        <f>F891*E891</f>
        <v>0</v>
      </c>
    </row>
    <row r="892" spans="2:7" ht="12.95" customHeight="1" outlineLevel="2">
      <c r="C892" s="10" t="s">
        <v>35</v>
      </c>
      <c r="D892" s="11">
        <v>4606076568756</v>
      </c>
      <c r="E892" s="22">
        <v>1000</v>
      </c>
      <c r="F892" s="13"/>
      <c r="G892" s="14">
        <f>F892*E892</f>
        <v>0</v>
      </c>
    </row>
    <row r="893" spans="2:7" ht="12.95" customHeight="1" outlineLevel="2">
      <c r="C893" s="10" t="s">
        <v>38</v>
      </c>
      <c r="D893" s="11">
        <v>4606076568770</v>
      </c>
      <c r="E893" s="22">
        <v>1000</v>
      </c>
      <c r="F893" s="13"/>
      <c r="G893" s="14">
        <f>F893*E893</f>
        <v>0</v>
      </c>
    </row>
    <row r="894" spans="2:7" ht="12.95" customHeight="1" outlineLevel="2">
      <c r="C894" s="10" t="s">
        <v>39</v>
      </c>
      <c r="D894" s="11">
        <v>4606076568787</v>
      </c>
      <c r="E894" s="22">
        <v>1000</v>
      </c>
      <c r="F894" s="13"/>
      <c r="G894" s="14">
        <f>F894*E894</f>
        <v>0</v>
      </c>
    </row>
    <row r="895" spans="2:7" ht="11.1" customHeight="1" outlineLevel="2">
      <c r="B895" s="33" t="s">
        <v>407</v>
      </c>
      <c r="C895" s="33"/>
      <c r="D895" s="19"/>
      <c r="E895" s="36" t="str">
        <f>HYPERLINK("https://www.galantholding.com/catalog/307/167962/","www.galantholding.ru")</f>
        <v>www.galantholding.ru</v>
      </c>
      <c r="F895" s="34"/>
      <c r="G895" s="34"/>
    </row>
    <row r="896" spans="2:7" ht="11.1" customHeight="1" outlineLevel="2">
      <c r="B896" s="32" t="s">
        <v>13</v>
      </c>
      <c r="C896" s="32"/>
      <c r="D896" s="32"/>
      <c r="E896" s="32"/>
      <c r="F896" s="9"/>
      <c r="G896" s="9"/>
    </row>
    <row r="897" spans="2:7" ht="12.95" customHeight="1" outlineLevel="2">
      <c r="C897" s="10" t="s">
        <v>408</v>
      </c>
      <c r="D897" s="11">
        <v>4606076567827</v>
      </c>
      <c r="E897" s="20">
        <v>450</v>
      </c>
      <c r="F897" s="13"/>
      <c r="G897" s="14">
        <f>F897*E897</f>
        <v>0</v>
      </c>
    </row>
    <row r="898" spans="2:7" ht="12.95" customHeight="1" outlineLevel="2">
      <c r="C898" s="10" t="s">
        <v>409</v>
      </c>
      <c r="D898" s="11">
        <v>4606076567834</v>
      </c>
      <c r="E898" s="20">
        <v>450</v>
      </c>
      <c r="F898" s="13"/>
      <c r="G898" s="14">
        <f>F898*E898</f>
        <v>0</v>
      </c>
    </row>
    <row r="899" spans="2:7" ht="12.95" customHeight="1" outlineLevel="2">
      <c r="C899" s="10" t="s">
        <v>410</v>
      </c>
      <c r="D899" s="11">
        <v>4606076567841</v>
      </c>
      <c r="E899" s="20">
        <v>450</v>
      </c>
      <c r="F899" s="13"/>
      <c r="G899" s="14">
        <f>F899*E899</f>
        <v>0</v>
      </c>
    </row>
    <row r="900" spans="2:7" ht="12.95" customHeight="1" outlineLevel="2">
      <c r="C900" s="10" t="s">
        <v>411</v>
      </c>
      <c r="D900" s="11">
        <v>4606076567858</v>
      </c>
      <c r="E900" s="20">
        <v>450</v>
      </c>
      <c r="F900" s="13"/>
      <c r="G900" s="14">
        <f>F900*E900</f>
        <v>0</v>
      </c>
    </row>
    <row r="901" spans="2:7" ht="12.95" customHeight="1" outlineLevel="2">
      <c r="C901" s="10" t="s">
        <v>412</v>
      </c>
      <c r="D901" s="11">
        <v>4606076567810</v>
      </c>
      <c r="E901" s="20">
        <v>450</v>
      </c>
      <c r="F901" s="13"/>
      <c r="G901" s="14">
        <f>F901*E901</f>
        <v>0</v>
      </c>
    </row>
    <row r="902" spans="2:7" ht="12.95" customHeight="1" outlineLevel="2">
      <c r="C902" s="10"/>
      <c r="D902" s="10"/>
      <c r="E902" s="21"/>
      <c r="F902" s="13"/>
      <c r="G902" s="14"/>
    </row>
    <row r="903" spans="2:7" ht="12.95" customHeight="1" outlineLevel="2">
      <c r="C903" s="10"/>
      <c r="D903" s="10"/>
      <c r="E903" s="21"/>
      <c r="F903" s="13"/>
      <c r="G903" s="14"/>
    </row>
    <row r="904" spans="2:7" ht="12.95" customHeight="1" outlineLevel="2">
      <c r="C904" s="10"/>
      <c r="D904" s="10"/>
      <c r="E904" s="21"/>
      <c r="F904" s="13"/>
      <c r="G904" s="14"/>
    </row>
    <row r="905" spans="2:7" ht="12.95" customHeight="1" outlineLevel="2">
      <c r="C905" s="10"/>
      <c r="D905" s="10"/>
      <c r="E905" s="21"/>
      <c r="F905" s="13"/>
      <c r="G905" s="14"/>
    </row>
    <row r="906" spans="2:7" ht="12.95" customHeight="1" outlineLevel="2">
      <c r="C906" s="10"/>
      <c r="D906" s="10"/>
      <c r="E906" s="21"/>
      <c r="F906" s="13"/>
      <c r="G906" s="14"/>
    </row>
    <row r="907" spans="2:7" ht="12.95" customHeight="1" outlineLevel="2">
      <c r="C907" s="10"/>
      <c r="D907" s="10"/>
      <c r="E907" s="21"/>
      <c r="F907" s="13"/>
      <c r="G907" s="14"/>
    </row>
    <row r="908" spans="2:7" ht="12.95" customHeight="1" outlineLevel="2">
      <c r="B908" s="37" t="str">
        <f>HYPERLINK("http://galantphoto.ru/pictures_for_form/Tribuna/moda/TN911R-1171.jpg","увеличить")</f>
        <v>увеличить</v>
      </c>
      <c r="C908" s="10"/>
      <c r="D908" s="10"/>
      <c r="E908" s="21"/>
      <c r="F908" s="13"/>
      <c r="G908" s="14"/>
    </row>
    <row r="909" spans="2:7" ht="11.1" customHeight="1" outlineLevel="2">
      <c r="B909" s="33" t="s">
        <v>413</v>
      </c>
      <c r="C909" s="33"/>
      <c r="D909" s="19"/>
      <c r="E909" s="36" t="str">
        <f>HYPERLINK("https://www.galantholding.com/catalog/308/167963/","www.galantholding.ru")</f>
        <v>www.galantholding.ru</v>
      </c>
      <c r="F909" s="34"/>
      <c r="G909" s="34"/>
    </row>
    <row r="910" spans="2:7" ht="11.1" customHeight="1" outlineLevel="2">
      <c r="B910" s="32" t="s">
        <v>13</v>
      </c>
      <c r="C910" s="32"/>
      <c r="D910" s="32"/>
      <c r="E910" s="32"/>
      <c r="F910" s="9"/>
      <c r="G910" s="9"/>
    </row>
    <row r="911" spans="2:7" ht="12.95" customHeight="1" outlineLevel="2">
      <c r="C911" s="10" t="s">
        <v>408</v>
      </c>
      <c r="D911" s="11">
        <v>4606076567896</v>
      </c>
      <c r="E911" s="20">
        <v>450</v>
      </c>
      <c r="F911" s="13"/>
      <c r="G911" s="14">
        <f>F911*E911</f>
        <v>0</v>
      </c>
    </row>
    <row r="912" spans="2:7" ht="12.95" customHeight="1" outlineLevel="2">
      <c r="C912" s="10" t="s">
        <v>409</v>
      </c>
      <c r="D912" s="11">
        <v>4606076567902</v>
      </c>
      <c r="E912" s="20">
        <v>450</v>
      </c>
      <c r="F912" s="13"/>
      <c r="G912" s="14">
        <f>F912*E912</f>
        <v>0</v>
      </c>
    </row>
    <row r="913" spans="2:7" ht="12.95" customHeight="1" outlineLevel="2">
      <c r="C913" s="10" t="s">
        <v>414</v>
      </c>
      <c r="D913" s="11">
        <v>4606076567872</v>
      </c>
      <c r="E913" s="20">
        <v>450</v>
      </c>
      <c r="F913" s="13"/>
      <c r="G913" s="14">
        <f>F913*E913</f>
        <v>0</v>
      </c>
    </row>
    <row r="914" spans="2:7" ht="12.95" customHeight="1" outlineLevel="2">
      <c r="C914" s="10" t="s">
        <v>412</v>
      </c>
      <c r="D914" s="11">
        <v>4606076567889</v>
      </c>
      <c r="E914" s="20">
        <v>450</v>
      </c>
      <c r="F914" s="13"/>
      <c r="G914" s="14">
        <f>F914*E914</f>
        <v>0</v>
      </c>
    </row>
    <row r="915" spans="2:7" ht="12.95" customHeight="1" outlineLevel="2">
      <c r="C915" s="10"/>
      <c r="D915" s="10"/>
      <c r="E915" s="21"/>
      <c r="F915" s="13"/>
      <c r="G915" s="14"/>
    </row>
    <row r="916" spans="2:7" ht="12.95" customHeight="1" outlineLevel="2">
      <c r="C916" s="10"/>
      <c r="D916" s="10"/>
      <c r="E916" s="21"/>
      <c r="F916" s="13"/>
      <c r="G916" s="14"/>
    </row>
    <row r="917" spans="2:7" ht="12.95" customHeight="1" outlineLevel="2">
      <c r="C917" s="10"/>
      <c r="D917" s="10"/>
      <c r="E917" s="21"/>
      <c r="F917" s="13"/>
      <c r="G917" s="14"/>
    </row>
    <row r="918" spans="2:7" ht="12.95" customHeight="1" outlineLevel="2">
      <c r="C918" s="10"/>
      <c r="D918" s="10"/>
      <c r="E918" s="21"/>
      <c r="F918" s="13"/>
      <c r="G918" s="14"/>
    </row>
    <row r="919" spans="2:7" ht="12.95" customHeight="1" outlineLevel="2">
      <c r="C919" s="10"/>
      <c r="D919" s="10"/>
      <c r="E919" s="21"/>
      <c r="F919" s="13"/>
      <c r="G919" s="14"/>
    </row>
    <row r="920" spans="2:7" ht="12.95" customHeight="1" outlineLevel="2">
      <c r="C920" s="10"/>
      <c r="D920" s="10"/>
      <c r="E920" s="21"/>
      <c r="F920" s="13"/>
      <c r="G920" s="14"/>
    </row>
    <row r="921" spans="2:7" ht="12.95" customHeight="1" outlineLevel="2">
      <c r="C921" s="10"/>
      <c r="D921" s="10"/>
      <c r="E921" s="21"/>
      <c r="F921" s="13"/>
      <c r="G921" s="14"/>
    </row>
    <row r="922" spans="2:7" ht="12.95" customHeight="1" outlineLevel="2">
      <c r="B922" s="37" t="str">
        <f>HYPERLINK("http://galantphoto.ru/pictures_for_form/Tribuna/moda/TT1861-1171.jpg","увеличить")</f>
        <v>увеличить</v>
      </c>
      <c r="C922" s="10"/>
      <c r="D922" s="10"/>
      <c r="E922" s="21"/>
      <c r="F922" s="13"/>
      <c r="G922" s="14"/>
    </row>
    <row r="923" spans="2:7" ht="11.1" customHeight="1" outlineLevel="1">
      <c r="B923" s="18" t="s">
        <v>415</v>
      </c>
      <c r="C923" s="18"/>
      <c r="D923" s="18"/>
      <c r="E923" s="18"/>
      <c r="F923" s="18"/>
      <c r="G923" s="18"/>
    </row>
    <row r="924" spans="2:7" ht="11.1" customHeight="1" outlineLevel="2">
      <c r="B924" s="33" t="s">
        <v>416</v>
      </c>
      <c r="C924" s="33"/>
      <c r="D924" s="19"/>
      <c r="E924" s="36" t="str">
        <f>HYPERLINK("http://www.galantholding.ru/predzakaz/290/156717/","www.galantholding.ru")</f>
        <v>www.galantholding.ru</v>
      </c>
      <c r="F924" s="34"/>
      <c r="G924" s="34"/>
    </row>
    <row r="925" spans="2:7" ht="11.1" customHeight="1" outlineLevel="2">
      <c r="B925" s="32" t="s">
        <v>101</v>
      </c>
      <c r="C925" s="32"/>
      <c r="D925" s="32"/>
      <c r="E925" s="32"/>
      <c r="F925" s="9"/>
      <c r="G925" s="9"/>
    </row>
    <row r="926" spans="2:7" ht="12.95" customHeight="1" outlineLevel="2">
      <c r="C926" s="10" t="s">
        <v>417</v>
      </c>
      <c r="D926" s="11">
        <v>4606076505829</v>
      </c>
      <c r="E926" s="20">
        <v>890</v>
      </c>
      <c r="F926" s="13"/>
      <c r="G926" s="14">
        <f>F926*E926</f>
        <v>0</v>
      </c>
    </row>
    <row r="927" spans="2:7" ht="12.95" customHeight="1" outlineLevel="2">
      <c r="C927" s="10" t="s">
        <v>418</v>
      </c>
      <c r="D927" s="11">
        <v>4606076505850</v>
      </c>
      <c r="E927" s="20">
        <v>890</v>
      </c>
      <c r="F927" s="13"/>
      <c r="G927" s="14">
        <f>F927*E927</f>
        <v>0</v>
      </c>
    </row>
    <row r="928" spans="2:7" ht="12.95" customHeight="1" outlineLevel="2">
      <c r="C928" s="10" t="s">
        <v>419</v>
      </c>
      <c r="D928" s="11">
        <v>4606076505867</v>
      </c>
      <c r="E928" s="20">
        <v>890</v>
      </c>
      <c r="F928" s="13"/>
      <c r="G928" s="14">
        <f>F928*E928</f>
        <v>0</v>
      </c>
    </row>
    <row r="929" spans="2:7" ht="12.95" customHeight="1" outlineLevel="2">
      <c r="C929" s="10" t="s">
        <v>420</v>
      </c>
      <c r="D929" s="11">
        <v>4606076505874</v>
      </c>
      <c r="E929" s="20">
        <v>890</v>
      </c>
      <c r="F929" s="13"/>
      <c r="G929" s="14">
        <f>F929*E929</f>
        <v>0</v>
      </c>
    </row>
    <row r="930" spans="2:7" ht="12.95" customHeight="1" outlineLevel="2">
      <c r="C930" s="10" t="s">
        <v>421</v>
      </c>
      <c r="D930" s="11">
        <v>4606076506031</v>
      </c>
      <c r="E930" s="20">
        <v>890</v>
      </c>
      <c r="F930" s="13"/>
      <c r="G930" s="14">
        <f>F930*E930</f>
        <v>0</v>
      </c>
    </row>
    <row r="931" spans="2:7" ht="12.95" customHeight="1" outlineLevel="2">
      <c r="C931" s="10" t="s">
        <v>422</v>
      </c>
      <c r="D931" s="11">
        <v>4606076506055</v>
      </c>
      <c r="E931" s="20">
        <v>890</v>
      </c>
      <c r="F931" s="13"/>
      <c r="G931" s="14">
        <f>F931*E931</f>
        <v>0</v>
      </c>
    </row>
    <row r="932" spans="2:7" ht="12.95" customHeight="1" outlineLevel="2">
      <c r="C932" s="10"/>
      <c r="D932" s="10"/>
      <c r="E932" s="21"/>
      <c r="F932" s="13"/>
      <c r="G932" s="14"/>
    </row>
    <row r="933" spans="2:7" ht="12.95" customHeight="1" outlineLevel="2">
      <c r="C933" s="10"/>
      <c r="D933" s="10"/>
      <c r="E933" s="21"/>
      <c r="F933" s="13"/>
      <c r="G933" s="14"/>
    </row>
    <row r="934" spans="2:7" ht="12.95" customHeight="1" outlineLevel="2">
      <c r="C934" s="10"/>
      <c r="D934" s="10"/>
      <c r="E934" s="21"/>
      <c r="F934" s="13"/>
      <c r="G934" s="14"/>
    </row>
    <row r="935" spans="2:7" ht="12.95" customHeight="1" outlineLevel="2">
      <c r="C935" s="10"/>
      <c r="D935" s="10"/>
      <c r="E935" s="21"/>
      <c r="F935" s="13"/>
      <c r="G935" s="14"/>
    </row>
    <row r="936" spans="2:7" ht="12.95" customHeight="1" outlineLevel="2">
      <c r="C936" s="10"/>
      <c r="D936" s="10"/>
      <c r="E936" s="21"/>
      <c r="F936" s="13"/>
      <c r="G936" s="14"/>
    </row>
    <row r="937" spans="2:7" ht="12.95" customHeight="1" outlineLevel="2">
      <c r="B937" s="37" t="str">
        <f>HYPERLINK("http://galantphoto.ru/pictures_for_form/Tribuna/moda/TR-BM353V-1125.jpg","увеличить")</f>
        <v>увеличить</v>
      </c>
      <c r="C937" s="10"/>
      <c r="D937" s="10"/>
      <c r="E937" s="21"/>
      <c r="F937" s="13"/>
      <c r="G937" s="14"/>
    </row>
    <row r="938" spans="2:7" ht="11.1" customHeight="1" outlineLevel="2">
      <c r="B938" s="33" t="s">
        <v>423</v>
      </c>
      <c r="C938" s="33"/>
      <c r="D938" s="19"/>
      <c r="E938" s="36" t="str">
        <f>HYPERLINK("http://www.galantholding.ru/catalog/290/156718/","www.galantholding.ru")</f>
        <v>www.galantholding.ru</v>
      </c>
      <c r="F938" s="34"/>
      <c r="G938" s="34"/>
    </row>
    <row r="939" spans="2:7" ht="11.1" customHeight="1" outlineLevel="2">
      <c r="B939" s="32" t="s">
        <v>101</v>
      </c>
      <c r="C939" s="32"/>
      <c r="D939" s="32"/>
      <c r="E939" s="32"/>
      <c r="F939" s="9"/>
      <c r="G939" s="9"/>
    </row>
    <row r="940" spans="2:7" ht="12.95" customHeight="1" outlineLevel="2">
      <c r="C940" s="10" t="s">
        <v>424</v>
      </c>
      <c r="D940" s="11">
        <v>4606076505485</v>
      </c>
      <c r="E940" s="20">
        <v>890</v>
      </c>
      <c r="F940" s="13"/>
      <c r="G940" s="14">
        <f>F940*E940</f>
        <v>0</v>
      </c>
    </row>
    <row r="941" spans="2:7" ht="12.95" customHeight="1" outlineLevel="2">
      <c r="C941" s="10" t="s">
        <v>425</v>
      </c>
      <c r="D941" s="11">
        <v>4606076505492</v>
      </c>
      <c r="E941" s="20">
        <v>890</v>
      </c>
      <c r="F941" s="13"/>
      <c r="G941" s="14">
        <f>F941*E941</f>
        <v>0</v>
      </c>
    </row>
    <row r="942" spans="2:7" ht="12.95" customHeight="1" outlineLevel="2">
      <c r="C942" s="10" t="s">
        <v>426</v>
      </c>
      <c r="D942" s="11">
        <v>4606076505508</v>
      </c>
      <c r="E942" s="20">
        <v>890</v>
      </c>
      <c r="F942" s="13"/>
      <c r="G942" s="14">
        <f>F942*E942</f>
        <v>0</v>
      </c>
    </row>
    <row r="943" spans="2:7" ht="12.95" customHeight="1" outlineLevel="2">
      <c r="C943" s="10" t="s">
        <v>418</v>
      </c>
      <c r="D943" s="11">
        <v>4606076505546</v>
      </c>
      <c r="E943" s="20">
        <v>890</v>
      </c>
      <c r="F943" s="13"/>
      <c r="G943" s="14">
        <f>F943*E943</f>
        <v>0</v>
      </c>
    </row>
    <row r="944" spans="2:7" ht="12.95" customHeight="1" outlineLevel="2">
      <c r="C944" s="10" t="s">
        <v>419</v>
      </c>
      <c r="D944" s="11">
        <v>4606076505553</v>
      </c>
      <c r="E944" s="20">
        <v>890</v>
      </c>
      <c r="F944" s="13"/>
      <c r="G944" s="14">
        <f>F944*E944</f>
        <v>0</v>
      </c>
    </row>
    <row r="945" spans="2:7" ht="12.95" customHeight="1" outlineLevel="2">
      <c r="C945" s="10" t="s">
        <v>420</v>
      </c>
      <c r="D945" s="11">
        <v>4606076505560</v>
      </c>
      <c r="E945" s="20">
        <v>890</v>
      </c>
      <c r="F945" s="13"/>
      <c r="G945" s="14">
        <f>F945*E945</f>
        <v>0</v>
      </c>
    </row>
    <row r="946" spans="2:7" ht="12.95" customHeight="1" outlineLevel="2">
      <c r="C946" s="10" t="s">
        <v>427</v>
      </c>
      <c r="D946" s="11">
        <v>4606076505577</v>
      </c>
      <c r="E946" s="20">
        <v>890</v>
      </c>
      <c r="F946" s="13"/>
      <c r="G946" s="14">
        <f>F946*E946</f>
        <v>0</v>
      </c>
    </row>
    <row r="947" spans="2:7" ht="12.95" customHeight="1" outlineLevel="2">
      <c r="C947" s="10" t="s">
        <v>428</v>
      </c>
      <c r="D947" s="11">
        <v>4606076505584</v>
      </c>
      <c r="E947" s="20">
        <v>890</v>
      </c>
      <c r="F947" s="13"/>
      <c r="G947" s="14">
        <f>F947*E947</f>
        <v>0</v>
      </c>
    </row>
    <row r="948" spans="2:7" ht="12.95" customHeight="1" outlineLevel="2">
      <c r="C948" s="10" t="s">
        <v>429</v>
      </c>
      <c r="D948" s="11">
        <v>4606076505591</v>
      </c>
      <c r="E948" s="20">
        <v>890</v>
      </c>
      <c r="F948" s="13"/>
      <c r="G948" s="14">
        <f>F948*E948</f>
        <v>0</v>
      </c>
    </row>
    <row r="949" spans="2:7" ht="12.95" customHeight="1" outlineLevel="2">
      <c r="C949" s="10" t="s">
        <v>430</v>
      </c>
      <c r="D949" s="11">
        <v>4606076505621</v>
      </c>
      <c r="E949" s="20">
        <v>890</v>
      </c>
      <c r="F949" s="13"/>
      <c r="G949" s="14">
        <f>F949*E949</f>
        <v>0</v>
      </c>
    </row>
    <row r="950" spans="2:7" ht="12.95" customHeight="1" outlineLevel="2">
      <c r="C950" s="10" t="s">
        <v>431</v>
      </c>
      <c r="D950" s="11">
        <v>4606076505638</v>
      </c>
      <c r="E950" s="20">
        <v>890</v>
      </c>
      <c r="F950" s="13"/>
      <c r="G950" s="14">
        <f>F950*E950</f>
        <v>0</v>
      </c>
    </row>
    <row r="951" spans="2:7" ht="12.95" customHeight="1" outlineLevel="2">
      <c r="B951" s="37" t="str">
        <f>HYPERLINK("http://galantphoto.ru/pictures_for_form/Tribuna/moda/TR-BM510C-1125.jpg","увеличить")</f>
        <v>увеличить</v>
      </c>
      <c r="C951" s="10" t="s">
        <v>432</v>
      </c>
      <c r="D951" s="11">
        <v>4606076505645</v>
      </c>
      <c r="E951" s="20">
        <v>890</v>
      </c>
      <c r="F951" s="13"/>
      <c r="G951" s="14">
        <f>F951*E951</f>
        <v>0</v>
      </c>
    </row>
    <row r="952" spans="2:7" ht="11.1" customHeight="1" outlineLevel="2">
      <c r="B952" s="33" t="s">
        <v>433</v>
      </c>
      <c r="C952" s="33"/>
      <c r="D952" s="19"/>
      <c r="E952" s="36" t="str">
        <f>HYPERLINK("http://www.galantholding.ru/catalog/307/156726/","www.galantholding.ru")</f>
        <v>www.galantholding.ru</v>
      </c>
      <c r="F952" s="34"/>
      <c r="G952" s="34"/>
    </row>
    <row r="953" spans="2:7" ht="11.1" customHeight="1" outlineLevel="2">
      <c r="B953" s="32" t="s">
        <v>13</v>
      </c>
      <c r="C953" s="32"/>
      <c r="D953" s="32"/>
      <c r="E953" s="32"/>
      <c r="F953" s="9"/>
      <c r="G953" s="9"/>
    </row>
    <row r="954" spans="2:7" ht="12.95" customHeight="1" outlineLevel="2">
      <c r="C954" s="10" t="s">
        <v>434</v>
      </c>
      <c r="D954" s="11">
        <v>4606076507106</v>
      </c>
      <c r="E954" s="20">
        <v>390</v>
      </c>
      <c r="F954" s="13"/>
      <c r="G954" s="14">
        <f>F954*E954</f>
        <v>0</v>
      </c>
    </row>
    <row r="955" spans="2:7" ht="12.95" customHeight="1" outlineLevel="2">
      <c r="C955" s="10" t="s">
        <v>435</v>
      </c>
      <c r="D955" s="11">
        <v>4606076507113</v>
      </c>
      <c r="E955" s="20">
        <v>390</v>
      </c>
      <c r="F955" s="13"/>
      <c r="G955" s="14">
        <f>F955*E955</f>
        <v>0</v>
      </c>
    </row>
    <row r="956" spans="2:7" ht="12.95" customHeight="1" outlineLevel="2">
      <c r="C956" s="10" t="s">
        <v>436</v>
      </c>
      <c r="D956" s="11">
        <v>4606076507090</v>
      </c>
      <c r="E956" s="20">
        <v>390</v>
      </c>
      <c r="F956" s="13"/>
      <c r="G956" s="14">
        <f>F956*E956</f>
        <v>0</v>
      </c>
    </row>
    <row r="957" spans="2:7" ht="12.95" customHeight="1" outlineLevel="2">
      <c r="C957" s="10"/>
      <c r="D957" s="10"/>
      <c r="E957" s="21"/>
      <c r="F957" s="13"/>
      <c r="G957" s="14"/>
    </row>
    <row r="958" spans="2:7" ht="12.95" customHeight="1" outlineLevel="2">
      <c r="C958" s="10"/>
      <c r="D958" s="10"/>
      <c r="E958" s="21"/>
      <c r="F958" s="13"/>
      <c r="G958" s="14"/>
    </row>
    <row r="959" spans="2:7" ht="12.95" customHeight="1" outlineLevel="2">
      <c r="C959" s="10"/>
      <c r="D959" s="10"/>
      <c r="E959" s="21"/>
      <c r="F959" s="13"/>
      <c r="G959" s="14"/>
    </row>
    <row r="960" spans="2:7" ht="12.95" customHeight="1" outlineLevel="2">
      <c r="C960" s="10"/>
      <c r="D960" s="10"/>
      <c r="E960" s="21"/>
      <c r="F960" s="13"/>
      <c r="G960" s="14"/>
    </row>
    <row r="961" spans="2:7" ht="12.95" customHeight="1" outlineLevel="2">
      <c r="C961" s="10"/>
      <c r="D961" s="10"/>
      <c r="E961" s="21"/>
      <c r="F961" s="13"/>
      <c r="G961" s="14"/>
    </row>
    <row r="962" spans="2:7" ht="12.95" customHeight="1" outlineLevel="2">
      <c r="C962" s="10"/>
      <c r="D962" s="10"/>
      <c r="E962" s="21"/>
      <c r="F962" s="13"/>
      <c r="G962" s="14"/>
    </row>
    <row r="963" spans="2:7" ht="12.95" customHeight="1" outlineLevel="2">
      <c r="C963" s="10"/>
      <c r="D963" s="10"/>
      <c r="E963" s="21"/>
      <c r="F963" s="13"/>
      <c r="G963" s="14"/>
    </row>
    <row r="964" spans="2:7" ht="12.95" customHeight="1" outlineLevel="2">
      <c r="C964" s="10"/>
      <c r="D964" s="10"/>
      <c r="E964" s="21"/>
      <c r="F964" s="13"/>
      <c r="G964" s="14"/>
    </row>
    <row r="965" spans="2:7" ht="12.95" customHeight="1" outlineLevel="2">
      <c r="B965" s="37" t="str">
        <f>HYPERLINK("http://galantphoto.ru/pictures_for_form/Tribuna/moda/TR-TU1992-1125.jpg","увеличить")</f>
        <v>увеличить</v>
      </c>
      <c r="C965" s="10"/>
      <c r="D965" s="10"/>
      <c r="E965" s="21"/>
      <c r="F965" s="13"/>
      <c r="G965" s="14"/>
    </row>
    <row r="966" spans="2:7" ht="11.1" customHeight="1" outlineLevel="2">
      <c r="B966" s="33" t="s">
        <v>437</v>
      </c>
      <c r="C966" s="33"/>
      <c r="D966" s="19"/>
      <c r="E966" s="36" t="str">
        <f>HYPERLINK("http://www.galantholding.ru/catalog/309/156728/","www.galantholding.ru")</f>
        <v>www.galantholding.ru</v>
      </c>
      <c r="F966" s="34"/>
      <c r="G966" s="34"/>
    </row>
    <row r="967" spans="2:7" ht="11.1" customHeight="1" outlineLevel="2">
      <c r="B967" s="32" t="s">
        <v>13</v>
      </c>
      <c r="C967" s="32"/>
      <c r="D967" s="32"/>
      <c r="E967" s="32"/>
      <c r="F967" s="9"/>
      <c r="G967" s="9"/>
    </row>
    <row r="968" spans="2:7" ht="12.95" customHeight="1" outlineLevel="2">
      <c r="C968" s="10" t="s">
        <v>434</v>
      </c>
      <c r="D968" s="11">
        <v>4606076506949</v>
      </c>
      <c r="E968" s="20">
        <v>390</v>
      </c>
      <c r="F968" s="13"/>
      <c r="G968" s="14">
        <f>F968*E968</f>
        <v>0</v>
      </c>
    </row>
    <row r="969" spans="2:7" ht="12.95" customHeight="1" outlineLevel="2">
      <c r="C969" s="10" t="s">
        <v>435</v>
      </c>
      <c r="D969" s="11">
        <v>4606076506956</v>
      </c>
      <c r="E969" s="20">
        <v>390</v>
      </c>
      <c r="F969" s="13"/>
      <c r="G969" s="14">
        <f>F969*E969</f>
        <v>0</v>
      </c>
    </row>
    <row r="970" spans="2:7" ht="12.95" customHeight="1" outlineLevel="2">
      <c r="C970" s="10" t="s">
        <v>438</v>
      </c>
      <c r="D970" s="11">
        <v>4606076506963</v>
      </c>
      <c r="E970" s="20">
        <v>390</v>
      </c>
      <c r="F970" s="13"/>
      <c r="G970" s="14">
        <f>F970*E970</f>
        <v>0</v>
      </c>
    </row>
    <row r="971" spans="2:7" ht="12.95" customHeight="1" outlineLevel="2">
      <c r="C971" s="10" t="s">
        <v>436</v>
      </c>
      <c r="D971" s="11">
        <v>4606076506932</v>
      </c>
      <c r="E971" s="20">
        <v>390</v>
      </c>
      <c r="F971" s="13"/>
      <c r="G971" s="14">
        <f>F971*E971</f>
        <v>0</v>
      </c>
    </row>
    <row r="972" spans="2:7" ht="12.95" customHeight="1" outlineLevel="2">
      <c r="C972" s="10"/>
      <c r="D972" s="10"/>
      <c r="E972" s="21"/>
      <c r="F972" s="13"/>
      <c r="G972" s="14"/>
    </row>
    <row r="973" spans="2:7" ht="12.95" customHeight="1" outlineLevel="2">
      <c r="C973" s="10"/>
      <c r="D973" s="10"/>
      <c r="E973" s="21"/>
      <c r="F973" s="13"/>
      <c r="G973" s="14"/>
    </row>
    <row r="974" spans="2:7" ht="12.95" customHeight="1" outlineLevel="2">
      <c r="C974" s="10"/>
      <c r="D974" s="10"/>
      <c r="E974" s="21"/>
      <c r="F974" s="13"/>
      <c r="G974" s="14"/>
    </row>
    <row r="975" spans="2:7" ht="12.95" customHeight="1" outlineLevel="2">
      <c r="C975" s="10"/>
      <c r="D975" s="10"/>
      <c r="E975" s="21"/>
      <c r="F975" s="13"/>
      <c r="G975" s="14"/>
    </row>
    <row r="976" spans="2:7" ht="12.95" customHeight="1" outlineLevel="2">
      <c r="C976" s="10"/>
      <c r="D976" s="10"/>
      <c r="E976" s="21"/>
      <c r="F976" s="13"/>
      <c r="G976" s="14"/>
    </row>
    <row r="977" spans="2:7" ht="12.95" customHeight="1" outlineLevel="2">
      <c r="C977" s="10"/>
      <c r="D977" s="10"/>
      <c r="E977" s="21"/>
      <c r="F977" s="13"/>
      <c r="G977" s="14"/>
    </row>
    <row r="978" spans="2:7" ht="12.95" customHeight="1" outlineLevel="2">
      <c r="C978" s="10"/>
      <c r="D978" s="10"/>
      <c r="E978" s="21"/>
      <c r="F978" s="13"/>
      <c r="G978" s="14"/>
    </row>
    <row r="979" spans="2:7" ht="12.95" customHeight="1" outlineLevel="2">
      <c r="B979" s="37" t="str">
        <f>HYPERLINK("http://galantphoto.ru/pictures_for_form/Tribuna/moda/TR-TP392V-1125.jpg","увеличить")</f>
        <v>увеличить</v>
      </c>
      <c r="C979" s="10"/>
      <c r="D979" s="10"/>
      <c r="E979" s="21"/>
      <c r="F979" s="13"/>
      <c r="G979" s="14"/>
    </row>
    <row r="980" spans="2:7" ht="11.1" customHeight="1" outlineLevel="1">
      <c r="B980" s="18" t="s">
        <v>439</v>
      </c>
      <c r="C980" s="18"/>
      <c r="D980" s="18"/>
      <c r="E980" s="18"/>
      <c r="F980" s="18"/>
      <c r="G980" s="18"/>
    </row>
    <row r="981" spans="2:7" ht="11.1" customHeight="1" outlineLevel="2">
      <c r="B981" s="33" t="s">
        <v>440</v>
      </c>
      <c r="C981" s="33"/>
      <c r="D981" s="19"/>
      <c r="E981" s="36" t="str">
        <f>HYPERLINK("https://www.galantholding.com/catalog/290/165625/","www.galantholding.ru")</f>
        <v>www.galantholding.ru</v>
      </c>
      <c r="F981" s="34"/>
      <c r="G981" s="34"/>
    </row>
    <row r="982" spans="2:7" ht="11.1" customHeight="1" outlineLevel="2">
      <c r="B982" s="32" t="s">
        <v>101</v>
      </c>
      <c r="C982" s="32"/>
      <c r="D982" s="32"/>
      <c r="E982" s="32"/>
      <c r="F982" s="9"/>
      <c r="G982" s="9"/>
    </row>
    <row r="983" spans="2:7" ht="12.95" customHeight="1" outlineLevel="2">
      <c r="C983" s="10" t="s">
        <v>441</v>
      </c>
      <c r="D983" s="11">
        <v>4606076537646</v>
      </c>
      <c r="E983" s="20">
        <v>890</v>
      </c>
      <c r="F983" s="13"/>
      <c r="G983" s="14">
        <f>F983*E983</f>
        <v>0</v>
      </c>
    </row>
    <row r="984" spans="2:7" ht="12.95" customHeight="1" outlineLevel="2">
      <c r="C984" s="10" t="s">
        <v>442</v>
      </c>
      <c r="D984" s="11">
        <v>4606076537714</v>
      </c>
      <c r="E984" s="20">
        <v>890</v>
      </c>
      <c r="F984" s="13"/>
      <c r="G984" s="14">
        <f>F984*E984</f>
        <v>0</v>
      </c>
    </row>
    <row r="985" spans="2:7" ht="12.95" customHeight="1" outlineLevel="2">
      <c r="C985" s="10"/>
      <c r="D985" s="10"/>
      <c r="E985" s="21"/>
      <c r="F985" s="13"/>
      <c r="G985" s="14"/>
    </row>
    <row r="986" spans="2:7" ht="12.95" customHeight="1" outlineLevel="2">
      <c r="C986" s="10"/>
      <c r="D986" s="10"/>
      <c r="E986" s="21"/>
      <c r="F986" s="13"/>
      <c r="G986" s="14"/>
    </row>
    <row r="987" spans="2:7" ht="12.95" customHeight="1" outlineLevel="2">
      <c r="C987" s="10"/>
      <c r="D987" s="10"/>
      <c r="E987" s="21"/>
      <c r="F987" s="13"/>
      <c r="G987" s="14"/>
    </row>
    <row r="988" spans="2:7" ht="12.95" customHeight="1" outlineLevel="2">
      <c r="C988" s="10"/>
      <c r="D988" s="10"/>
      <c r="E988" s="21"/>
      <c r="F988" s="13"/>
      <c r="G988" s="14"/>
    </row>
    <row r="989" spans="2:7" ht="12.95" customHeight="1" outlineLevel="2">
      <c r="C989" s="10"/>
      <c r="D989" s="10"/>
      <c r="E989" s="21"/>
      <c r="F989" s="13"/>
      <c r="G989" s="14"/>
    </row>
    <row r="990" spans="2:7" ht="12.95" customHeight="1" outlineLevel="2">
      <c r="C990" s="10"/>
      <c r="D990" s="10"/>
      <c r="E990" s="21"/>
      <c r="F990" s="13"/>
      <c r="G990" s="14"/>
    </row>
    <row r="991" spans="2:7" ht="12.95" customHeight="1" outlineLevel="2">
      <c r="C991" s="10"/>
      <c r="D991" s="10"/>
      <c r="E991" s="21"/>
      <c r="F991" s="13"/>
      <c r="G991" s="14"/>
    </row>
    <row r="992" spans="2:7" ht="12.95" customHeight="1" outlineLevel="2">
      <c r="C992" s="10"/>
      <c r="D992" s="10"/>
      <c r="E992" s="21"/>
      <c r="F992" s="13"/>
      <c r="G992" s="14"/>
    </row>
    <row r="993" spans="2:7" ht="12.95" customHeight="1" outlineLevel="2">
      <c r="C993" s="10"/>
      <c r="D993" s="10"/>
      <c r="E993" s="21"/>
      <c r="F993" s="13"/>
      <c r="G993" s="14"/>
    </row>
    <row r="994" spans="2:7" ht="12.95" customHeight="1" outlineLevel="2">
      <c r="B994" s="37" t="str">
        <f>HYPERLINK("http://galantphoto.ru/pictures_for_form/Tribuna/moda/TR-BM470V-1147.jpg","увеличить")</f>
        <v>увеличить</v>
      </c>
      <c r="C994" s="10"/>
      <c r="D994" s="10"/>
      <c r="E994" s="21"/>
      <c r="F994" s="13"/>
      <c r="G994" s="14"/>
    </row>
    <row r="995" spans="2:7" ht="11.1" customHeight="1" outlineLevel="2">
      <c r="B995" s="33" t="s">
        <v>443</v>
      </c>
      <c r="C995" s="33"/>
      <c r="D995" s="19"/>
      <c r="E995" s="36" t="str">
        <f>HYPERLINK("https://www.galantholding.com/catalog/307/165628/","www.galantholding.ru")</f>
        <v>www.galantholding.ru</v>
      </c>
      <c r="F995" s="34"/>
      <c r="G995" s="34"/>
    </row>
    <row r="996" spans="2:7" ht="11.1" customHeight="1" outlineLevel="2">
      <c r="B996" s="32" t="s">
        <v>101</v>
      </c>
      <c r="C996" s="32"/>
      <c r="D996" s="32"/>
      <c r="E996" s="32"/>
      <c r="F996" s="9"/>
      <c r="G996" s="9"/>
    </row>
    <row r="997" spans="2:7" ht="12.95" customHeight="1" outlineLevel="2">
      <c r="C997" s="10" t="s">
        <v>444</v>
      </c>
      <c r="D997" s="11">
        <v>4606076536960</v>
      </c>
      <c r="E997" s="20">
        <v>390</v>
      </c>
      <c r="F997" s="13"/>
      <c r="G997" s="14">
        <f>F997*E997</f>
        <v>0</v>
      </c>
    </row>
    <row r="998" spans="2:7" ht="12.95" customHeight="1" outlineLevel="2">
      <c r="C998" s="10" t="s">
        <v>445</v>
      </c>
      <c r="D998" s="11">
        <v>4606076536977</v>
      </c>
      <c r="E998" s="20">
        <v>390</v>
      </c>
      <c r="F998" s="13"/>
      <c r="G998" s="14">
        <f>F998*E998</f>
        <v>0</v>
      </c>
    </row>
    <row r="999" spans="2:7" ht="12.95" customHeight="1" outlineLevel="2">
      <c r="C999" s="10" t="s">
        <v>446</v>
      </c>
      <c r="D999" s="11">
        <v>4606076536984</v>
      </c>
      <c r="E999" s="20">
        <v>390</v>
      </c>
      <c r="F999" s="13"/>
      <c r="G999" s="14">
        <f>F999*E999</f>
        <v>0</v>
      </c>
    </row>
    <row r="1000" spans="2:7" ht="12.95" customHeight="1" outlineLevel="2">
      <c r="C1000" s="10" t="s">
        <v>447</v>
      </c>
      <c r="D1000" s="11">
        <v>4606076536991</v>
      </c>
      <c r="E1000" s="20">
        <v>390</v>
      </c>
      <c r="F1000" s="13"/>
      <c r="G1000" s="14">
        <f>F1000*E1000</f>
        <v>0</v>
      </c>
    </row>
    <row r="1001" spans="2:7" ht="12.95" customHeight="1" outlineLevel="2">
      <c r="C1001" s="10" t="s">
        <v>448</v>
      </c>
      <c r="D1001" s="11">
        <v>4606076536953</v>
      </c>
      <c r="E1001" s="20">
        <v>390</v>
      </c>
      <c r="F1001" s="13"/>
      <c r="G1001" s="14">
        <f>F1001*E1001</f>
        <v>0</v>
      </c>
    </row>
    <row r="1002" spans="2:7" ht="12.95" customHeight="1" outlineLevel="2">
      <c r="C1002" s="10"/>
      <c r="D1002" s="10"/>
      <c r="E1002" s="21"/>
      <c r="F1002" s="13"/>
      <c r="G1002" s="14"/>
    </row>
    <row r="1003" spans="2:7" ht="12.95" customHeight="1" outlineLevel="2">
      <c r="C1003" s="10"/>
      <c r="D1003" s="10"/>
      <c r="E1003" s="21"/>
      <c r="F1003" s="13"/>
      <c r="G1003" s="14"/>
    </row>
    <row r="1004" spans="2:7" ht="12.95" customHeight="1" outlineLevel="2">
      <c r="C1004" s="10"/>
      <c r="D1004" s="10"/>
      <c r="E1004" s="21"/>
      <c r="F1004" s="13"/>
      <c r="G1004" s="14"/>
    </row>
    <row r="1005" spans="2:7" ht="12.95" customHeight="1" outlineLevel="2">
      <c r="C1005" s="10"/>
      <c r="D1005" s="10"/>
      <c r="E1005" s="21"/>
      <c r="F1005" s="13"/>
      <c r="G1005" s="14"/>
    </row>
    <row r="1006" spans="2:7" ht="12.95" customHeight="1" outlineLevel="2">
      <c r="C1006" s="10"/>
      <c r="D1006" s="10"/>
      <c r="E1006" s="21"/>
      <c r="F1006" s="13"/>
      <c r="G1006" s="14"/>
    </row>
    <row r="1007" spans="2:7" ht="12.95" customHeight="1" outlineLevel="2">
      <c r="C1007" s="10"/>
      <c r="D1007" s="10"/>
      <c r="E1007" s="21"/>
      <c r="F1007" s="13"/>
      <c r="G1007" s="14"/>
    </row>
    <row r="1008" spans="2:7" ht="12.95" customHeight="1" outlineLevel="2">
      <c r="B1008" s="37" t="str">
        <f>HYPERLINK("http://galantphoto.ru/pictures_for_form/Tribuna/moda/TR-TU302-1147.jpg","увеличить")</f>
        <v>увеличить</v>
      </c>
      <c r="C1008" s="10"/>
      <c r="D1008" s="10"/>
      <c r="E1008" s="21"/>
      <c r="F1008" s="13"/>
      <c r="G1008" s="14"/>
    </row>
    <row r="1009" spans="2:7" ht="11.1" customHeight="1" outlineLevel="2">
      <c r="B1009" s="33" t="s">
        <v>449</v>
      </c>
      <c r="C1009" s="33"/>
      <c r="D1009" s="19"/>
      <c r="E1009" s="36" t="str">
        <f>HYPERLINK("https://www.galantholding.com/catalog/307/165629/","www.galantholding.ru")</f>
        <v>www.galantholding.ru</v>
      </c>
      <c r="F1009" s="34"/>
      <c r="G1009" s="34"/>
    </row>
    <row r="1010" spans="2:7" ht="11.1" customHeight="1" outlineLevel="2">
      <c r="B1010" s="32" t="s">
        <v>13</v>
      </c>
      <c r="C1010" s="32"/>
      <c r="D1010" s="32"/>
      <c r="E1010" s="32"/>
      <c r="F1010" s="9"/>
      <c r="G1010" s="9"/>
    </row>
    <row r="1011" spans="2:7" ht="12.95" customHeight="1" outlineLevel="2">
      <c r="C1011" s="10" t="s">
        <v>444</v>
      </c>
      <c r="D1011" s="11">
        <v>4606076537035</v>
      </c>
      <c r="E1011" s="20">
        <v>390</v>
      </c>
      <c r="F1011" s="13"/>
      <c r="G1011" s="14">
        <f>F1011*E1011</f>
        <v>0</v>
      </c>
    </row>
    <row r="1012" spans="2:7" ht="12.95" customHeight="1" outlineLevel="2">
      <c r="C1012" s="10" t="s">
        <v>446</v>
      </c>
      <c r="D1012" s="11">
        <v>4606076537059</v>
      </c>
      <c r="E1012" s="20">
        <v>390</v>
      </c>
      <c r="F1012" s="13"/>
      <c r="G1012" s="14">
        <f>F1012*E1012</f>
        <v>0</v>
      </c>
    </row>
    <row r="1013" spans="2:7" ht="12.95" customHeight="1" outlineLevel="2">
      <c r="C1013" s="10" t="s">
        <v>447</v>
      </c>
      <c r="D1013" s="11">
        <v>4606076537066</v>
      </c>
      <c r="E1013" s="20">
        <v>390</v>
      </c>
      <c r="F1013" s="13"/>
      <c r="G1013" s="14">
        <f>F1013*E1013</f>
        <v>0</v>
      </c>
    </row>
    <row r="1014" spans="2:7" ht="12.95" customHeight="1" outlineLevel="2">
      <c r="C1014" s="10" t="s">
        <v>448</v>
      </c>
      <c r="D1014" s="11">
        <v>4606076537028</v>
      </c>
      <c r="E1014" s="20">
        <v>390</v>
      </c>
      <c r="F1014" s="13"/>
      <c r="G1014" s="14">
        <f>F1014*E1014</f>
        <v>0</v>
      </c>
    </row>
    <row r="1015" spans="2:7" ht="12.95" customHeight="1" outlineLevel="2">
      <c r="C1015" s="10"/>
      <c r="D1015" s="10"/>
      <c r="E1015" s="21"/>
      <c r="F1015" s="13"/>
      <c r="G1015" s="14"/>
    </row>
    <row r="1016" spans="2:7" ht="12.95" customHeight="1" outlineLevel="2">
      <c r="C1016" s="10"/>
      <c r="D1016" s="10"/>
      <c r="E1016" s="21"/>
      <c r="F1016" s="13"/>
      <c r="G1016" s="14"/>
    </row>
    <row r="1017" spans="2:7" ht="12.95" customHeight="1" outlineLevel="2">
      <c r="C1017" s="10"/>
      <c r="D1017" s="10"/>
      <c r="E1017" s="21"/>
      <c r="F1017" s="13"/>
      <c r="G1017" s="14"/>
    </row>
    <row r="1018" spans="2:7" ht="12.95" customHeight="1" outlineLevel="2">
      <c r="C1018" s="10"/>
      <c r="D1018" s="10"/>
      <c r="E1018" s="21"/>
      <c r="F1018" s="13"/>
      <c r="G1018" s="14"/>
    </row>
    <row r="1019" spans="2:7" ht="12.95" customHeight="1" outlineLevel="2">
      <c r="C1019" s="10"/>
      <c r="D1019" s="10"/>
      <c r="E1019" s="21"/>
      <c r="F1019" s="13"/>
      <c r="G1019" s="14"/>
    </row>
    <row r="1020" spans="2:7" ht="12.95" customHeight="1" outlineLevel="2">
      <c r="C1020" s="10"/>
      <c r="D1020" s="10"/>
      <c r="E1020" s="21"/>
      <c r="F1020" s="13"/>
      <c r="G1020" s="14"/>
    </row>
    <row r="1021" spans="2:7" ht="12.95" customHeight="1" outlineLevel="2">
      <c r="C1021" s="10"/>
      <c r="D1021" s="10"/>
      <c r="E1021" s="21"/>
      <c r="F1021" s="13"/>
      <c r="G1021" s="14"/>
    </row>
    <row r="1022" spans="2:7" ht="12.95" customHeight="1" outlineLevel="2">
      <c r="B1022" s="37" t="str">
        <f>HYPERLINK("http://galantphoto.ru/pictures_for_form/Tribuna/moda/TR-TV913V-1147.jpg","увеличить")</f>
        <v>увеличить</v>
      </c>
      <c r="C1022" s="10"/>
      <c r="D1022" s="10"/>
      <c r="E1022" s="21"/>
      <c r="F1022" s="13"/>
      <c r="G1022" s="14"/>
    </row>
    <row r="1023" spans="2:7" ht="11.1" customHeight="1" outlineLevel="1">
      <c r="B1023" s="18" t="s">
        <v>450</v>
      </c>
      <c r="C1023" s="18"/>
      <c r="D1023" s="18"/>
      <c r="E1023" s="18"/>
      <c r="F1023" s="18"/>
      <c r="G1023" s="18"/>
    </row>
    <row r="1024" spans="2:7" ht="11.1" customHeight="1" outlineLevel="2">
      <c r="B1024" s="33" t="s">
        <v>451</v>
      </c>
      <c r="C1024" s="33"/>
      <c r="D1024" s="19"/>
      <c r="E1024" s="36" t="str">
        <f>HYPERLINK("http://www.galantholding.ru/catalog/292/156520/","www.galantholding.ru")</f>
        <v>www.galantholding.ru</v>
      </c>
      <c r="F1024" s="34"/>
      <c r="G1024" s="34"/>
    </row>
    <row r="1025" spans="2:7" ht="11.1" customHeight="1" outlineLevel="2">
      <c r="B1025" s="32" t="s">
        <v>13</v>
      </c>
      <c r="C1025" s="32"/>
      <c r="D1025" s="32"/>
      <c r="E1025" s="32"/>
      <c r="F1025" s="9"/>
      <c r="G1025" s="9"/>
    </row>
    <row r="1026" spans="2:7" ht="12.95" customHeight="1" outlineLevel="2">
      <c r="C1026" s="10" t="s">
        <v>452</v>
      </c>
      <c r="D1026" s="11">
        <v>4606076497001</v>
      </c>
      <c r="E1026" s="20">
        <v>790</v>
      </c>
      <c r="F1026" s="13"/>
      <c r="G1026" s="14">
        <f>F1026*E1026</f>
        <v>0</v>
      </c>
    </row>
    <row r="1027" spans="2:7" ht="12.95" customHeight="1" outlineLevel="2">
      <c r="C1027" s="10"/>
      <c r="D1027" s="10"/>
      <c r="E1027" s="21"/>
      <c r="F1027" s="13"/>
      <c r="G1027" s="14"/>
    </row>
    <row r="1028" spans="2:7" ht="12.95" customHeight="1" outlineLevel="2">
      <c r="C1028" s="10"/>
      <c r="D1028" s="10"/>
      <c r="E1028" s="21"/>
      <c r="F1028" s="13"/>
      <c r="G1028" s="14"/>
    </row>
    <row r="1029" spans="2:7" ht="12.95" customHeight="1" outlineLevel="2">
      <c r="C1029" s="10"/>
      <c r="D1029" s="10"/>
      <c r="E1029" s="21"/>
      <c r="F1029" s="13"/>
      <c r="G1029" s="14"/>
    </row>
    <row r="1030" spans="2:7" ht="12.95" customHeight="1" outlineLevel="2">
      <c r="C1030" s="10"/>
      <c r="D1030" s="10"/>
      <c r="E1030" s="21"/>
      <c r="F1030" s="13"/>
      <c r="G1030" s="14"/>
    </row>
    <row r="1031" spans="2:7" ht="12.95" customHeight="1" outlineLevel="2">
      <c r="C1031" s="10"/>
      <c r="D1031" s="10"/>
      <c r="E1031" s="21"/>
      <c r="F1031" s="13"/>
      <c r="G1031" s="14"/>
    </row>
    <row r="1032" spans="2:7" ht="12.95" customHeight="1" outlineLevel="2">
      <c r="C1032" s="10"/>
      <c r="D1032" s="10"/>
      <c r="E1032" s="21"/>
      <c r="F1032" s="13"/>
      <c r="G1032" s="14"/>
    </row>
    <row r="1033" spans="2:7" ht="12.95" customHeight="1" outlineLevel="2">
      <c r="C1033" s="10"/>
      <c r="D1033" s="10"/>
      <c r="E1033" s="21"/>
      <c r="F1033" s="13"/>
      <c r="G1033" s="14"/>
    </row>
    <row r="1034" spans="2:7" ht="12.95" customHeight="1" outlineLevel="2">
      <c r="C1034" s="10"/>
      <c r="D1034" s="10"/>
      <c r="E1034" s="21"/>
      <c r="F1034" s="13"/>
      <c r="G1034" s="14"/>
    </row>
    <row r="1035" spans="2:7" ht="12.95" customHeight="1" outlineLevel="2">
      <c r="C1035" s="10"/>
      <c r="D1035" s="10"/>
      <c r="E1035" s="21"/>
      <c r="F1035" s="13"/>
      <c r="G1035" s="14"/>
    </row>
    <row r="1036" spans="2:7" ht="12.95" customHeight="1" outlineLevel="2">
      <c r="C1036" s="10"/>
      <c r="D1036" s="10"/>
      <c r="E1036" s="21"/>
      <c r="F1036" s="13"/>
      <c r="G1036" s="14"/>
    </row>
    <row r="1037" spans="2:7" ht="12.95" customHeight="1" outlineLevel="2">
      <c r="B1037" s="37" t="str">
        <f>HYPERLINK("http://galantphoto.ru/pictures_for_form/Tribuna/moda/TR-BP564A-1124.jpg","увеличить")</f>
        <v>увеличить</v>
      </c>
      <c r="C1037" s="10"/>
      <c r="D1037" s="10"/>
      <c r="E1037" s="21"/>
      <c r="F1037" s="13"/>
      <c r="G1037" s="14"/>
    </row>
    <row r="1038" spans="2:7" ht="11.1" customHeight="1" outlineLevel="2">
      <c r="B1038" s="33" t="s">
        <v>453</v>
      </c>
      <c r="C1038" s="33"/>
      <c r="D1038" s="19"/>
      <c r="E1038" s="36" t="str">
        <f>HYPERLINK("http://www.galantholding.ru/catalog/307/156521/","www.galantholding.ru")</f>
        <v>www.galantholding.ru</v>
      </c>
      <c r="F1038" s="34"/>
      <c r="G1038" s="34"/>
    </row>
    <row r="1039" spans="2:7" ht="11.1" customHeight="1" outlineLevel="2">
      <c r="B1039" s="32" t="s">
        <v>13</v>
      </c>
      <c r="C1039" s="32"/>
      <c r="D1039" s="32"/>
      <c r="E1039" s="32"/>
      <c r="F1039" s="9"/>
      <c r="G1039" s="9"/>
    </row>
    <row r="1040" spans="2:7" ht="12.95" customHeight="1" outlineLevel="2">
      <c r="C1040" s="10" t="s">
        <v>454</v>
      </c>
      <c r="D1040" s="11">
        <v>4606076498558</v>
      </c>
      <c r="E1040" s="20">
        <v>390</v>
      </c>
      <c r="F1040" s="13"/>
      <c r="G1040" s="14">
        <f>F1040*E1040</f>
        <v>0</v>
      </c>
    </row>
    <row r="1041" spans="2:7" ht="12.95" customHeight="1" outlineLevel="2">
      <c r="C1041" s="10"/>
      <c r="D1041" s="10"/>
      <c r="E1041" s="21"/>
      <c r="F1041" s="13"/>
      <c r="G1041" s="14"/>
    </row>
    <row r="1042" spans="2:7" ht="12.95" customHeight="1" outlineLevel="2">
      <c r="C1042" s="10"/>
      <c r="D1042" s="10"/>
      <c r="E1042" s="21"/>
      <c r="F1042" s="13"/>
      <c r="G1042" s="14"/>
    </row>
    <row r="1043" spans="2:7" ht="12.95" customHeight="1" outlineLevel="2">
      <c r="C1043" s="10"/>
      <c r="D1043" s="10"/>
      <c r="E1043" s="21"/>
      <c r="F1043" s="13"/>
      <c r="G1043" s="14"/>
    </row>
    <row r="1044" spans="2:7" ht="12.95" customHeight="1" outlineLevel="2">
      <c r="C1044" s="10"/>
      <c r="D1044" s="10"/>
      <c r="E1044" s="21"/>
      <c r="F1044" s="13"/>
      <c r="G1044" s="14"/>
    </row>
    <row r="1045" spans="2:7" ht="12.95" customHeight="1" outlineLevel="2">
      <c r="C1045" s="10"/>
      <c r="D1045" s="10"/>
      <c r="E1045" s="21"/>
      <c r="F1045" s="13"/>
      <c r="G1045" s="14"/>
    </row>
    <row r="1046" spans="2:7" ht="12.95" customHeight="1" outlineLevel="2">
      <c r="C1046" s="10"/>
      <c r="D1046" s="10"/>
      <c r="E1046" s="21"/>
      <c r="F1046" s="13"/>
      <c r="G1046" s="14"/>
    </row>
    <row r="1047" spans="2:7" ht="12.95" customHeight="1" outlineLevel="2">
      <c r="C1047" s="10"/>
      <c r="D1047" s="10"/>
      <c r="E1047" s="21"/>
      <c r="F1047" s="13"/>
      <c r="G1047" s="14"/>
    </row>
    <row r="1048" spans="2:7" ht="12.95" customHeight="1" outlineLevel="2">
      <c r="C1048" s="10"/>
      <c r="D1048" s="10"/>
      <c r="E1048" s="21"/>
      <c r="F1048" s="13"/>
      <c r="G1048" s="14"/>
    </row>
    <row r="1049" spans="2:7" ht="12.95" customHeight="1" outlineLevel="2">
      <c r="C1049" s="10"/>
      <c r="D1049" s="10"/>
      <c r="E1049" s="21"/>
      <c r="F1049" s="13"/>
      <c r="G1049" s="14"/>
    </row>
    <row r="1050" spans="2:7" ht="12.95" customHeight="1" outlineLevel="2">
      <c r="C1050" s="10"/>
      <c r="D1050" s="10"/>
      <c r="E1050" s="21"/>
      <c r="F1050" s="13"/>
      <c r="G1050" s="14"/>
    </row>
    <row r="1051" spans="2:7" ht="12.95" customHeight="1" outlineLevel="2">
      <c r="B1051" s="37" t="str">
        <f>HYPERLINK("http://galantphoto.ru/pictures_for_form/Tribuna/moda/TR-TB1872-1124.jpg","увеличить")</f>
        <v>увеличить</v>
      </c>
      <c r="C1051" s="10"/>
      <c r="D1051" s="10"/>
      <c r="E1051" s="21"/>
      <c r="F1051" s="13"/>
      <c r="G1051" s="14"/>
    </row>
    <row r="1052" spans="2:7" ht="11.1" customHeight="1" outlineLevel="2">
      <c r="B1052" s="33" t="s">
        <v>455</v>
      </c>
      <c r="C1052" s="33"/>
      <c r="D1052" s="19"/>
      <c r="E1052" s="36" t="str">
        <f>HYPERLINK("http://www.galantholding.ru/catalog/307/156522/","www.galantholding.ru")</f>
        <v>www.galantholding.ru</v>
      </c>
      <c r="F1052" s="34"/>
      <c r="G1052" s="34"/>
    </row>
    <row r="1053" spans="2:7" ht="11.1" customHeight="1" outlineLevel="2">
      <c r="B1053" s="32" t="s">
        <v>13</v>
      </c>
      <c r="C1053" s="32"/>
      <c r="D1053" s="32"/>
      <c r="E1053" s="32"/>
      <c r="F1053" s="9"/>
      <c r="G1053" s="9"/>
    </row>
    <row r="1054" spans="2:7" ht="12.95" customHeight="1" outlineLevel="2">
      <c r="C1054" s="10" t="s">
        <v>454</v>
      </c>
      <c r="D1054" s="11">
        <v>4606076498619</v>
      </c>
      <c r="E1054" s="20">
        <v>390</v>
      </c>
      <c r="F1054" s="13"/>
      <c r="G1054" s="14">
        <f>F1054*E1054</f>
        <v>0</v>
      </c>
    </row>
    <row r="1055" spans="2:7" ht="12.95" customHeight="1" outlineLevel="2">
      <c r="C1055" s="10" t="s">
        <v>456</v>
      </c>
      <c r="D1055" s="11">
        <v>4606076498602</v>
      </c>
      <c r="E1055" s="20">
        <v>390</v>
      </c>
      <c r="F1055" s="13"/>
      <c r="G1055" s="14">
        <f>F1055*E1055</f>
        <v>0</v>
      </c>
    </row>
    <row r="1056" spans="2:7" ht="12.95" customHeight="1" outlineLevel="2">
      <c r="C1056" s="10"/>
      <c r="D1056" s="10"/>
      <c r="E1056" s="21"/>
      <c r="F1056" s="13"/>
      <c r="G1056" s="14"/>
    </row>
    <row r="1057" spans="2:7" ht="12.95" customHeight="1" outlineLevel="2">
      <c r="C1057" s="10"/>
      <c r="D1057" s="10"/>
      <c r="E1057" s="21"/>
      <c r="F1057" s="13"/>
      <c r="G1057" s="14"/>
    </row>
    <row r="1058" spans="2:7" ht="12.95" customHeight="1" outlineLevel="2">
      <c r="C1058" s="10"/>
      <c r="D1058" s="10"/>
      <c r="E1058" s="21"/>
      <c r="F1058" s="13"/>
      <c r="G1058" s="14"/>
    </row>
    <row r="1059" spans="2:7" ht="12.95" customHeight="1" outlineLevel="2">
      <c r="C1059" s="10"/>
      <c r="D1059" s="10"/>
      <c r="E1059" s="21"/>
      <c r="F1059" s="13"/>
      <c r="G1059" s="14"/>
    </row>
    <row r="1060" spans="2:7" ht="12.95" customHeight="1" outlineLevel="2">
      <c r="C1060" s="10"/>
      <c r="D1060" s="10"/>
      <c r="E1060" s="21"/>
      <c r="F1060" s="13"/>
      <c r="G1060" s="14"/>
    </row>
    <row r="1061" spans="2:7" ht="12.95" customHeight="1" outlineLevel="2">
      <c r="C1061" s="10"/>
      <c r="D1061" s="10"/>
      <c r="E1061" s="21"/>
      <c r="F1061" s="13"/>
      <c r="G1061" s="14"/>
    </row>
    <row r="1062" spans="2:7" ht="12.95" customHeight="1" outlineLevel="2">
      <c r="C1062" s="10"/>
      <c r="D1062" s="10"/>
      <c r="E1062" s="21"/>
      <c r="F1062" s="13"/>
      <c r="G1062" s="14"/>
    </row>
    <row r="1063" spans="2:7" ht="12.95" customHeight="1" outlineLevel="2">
      <c r="C1063" s="10"/>
      <c r="D1063" s="10"/>
      <c r="E1063" s="21"/>
      <c r="F1063" s="13"/>
      <c r="G1063" s="14"/>
    </row>
    <row r="1064" spans="2:7" ht="12.95" customHeight="1" outlineLevel="2">
      <c r="C1064" s="10"/>
      <c r="D1064" s="10"/>
      <c r="E1064" s="21"/>
      <c r="F1064" s="13"/>
      <c r="G1064" s="14"/>
    </row>
    <row r="1065" spans="2:7" ht="12.95" customHeight="1" outlineLevel="2">
      <c r="B1065" s="37" t="str">
        <f>HYPERLINK("http://galantphoto.ru/pictures_for_form/Tribuna/moda/TR-TN903-1124.jpg","увеличить")</f>
        <v>увеличить</v>
      </c>
      <c r="C1065" s="10"/>
      <c r="D1065" s="10"/>
      <c r="E1065" s="21"/>
      <c r="F1065" s="13"/>
      <c r="G1065" s="14"/>
    </row>
    <row r="1066" spans="2:7" ht="11.1" customHeight="1" outlineLevel="1">
      <c r="B1066" s="18" t="s">
        <v>457</v>
      </c>
      <c r="C1066" s="18"/>
      <c r="D1066" s="18"/>
      <c r="E1066" s="18"/>
      <c r="F1066" s="18"/>
      <c r="G1066" s="18"/>
    </row>
    <row r="1067" spans="2:7" ht="11.1" customHeight="1" outlineLevel="2">
      <c r="B1067" s="33" t="s">
        <v>458</v>
      </c>
      <c r="C1067" s="33"/>
      <c r="D1067" s="19"/>
      <c r="E1067" s="36" t="str">
        <f>HYPERLINK("https://www.galantholding.com/catalog/290/162772/","www.galantholding.ru")</f>
        <v>www.galantholding.ru</v>
      </c>
      <c r="F1067" s="34"/>
      <c r="G1067" s="34"/>
    </row>
    <row r="1068" spans="2:7" ht="11.1" customHeight="1" outlineLevel="2">
      <c r="B1068" s="32" t="s">
        <v>101</v>
      </c>
      <c r="C1068" s="32"/>
      <c r="D1068" s="32"/>
      <c r="E1068" s="32"/>
      <c r="F1068" s="9"/>
      <c r="G1068" s="9"/>
    </row>
    <row r="1069" spans="2:7" ht="12.95" customHeight="1" outlineLevel="2">
      <c r="C1069" s="10" t="s">
        <v>459</v>
      </c>
      <c r="D1069" s="11">
        <v>4606076524783</v>
      </c>
      <c r="E1069" s="20">
        <v>890</v>
      </c>
      <c r="F1069" s="13"/>
      <c r="G1069" s="14">
        <f>F1069*E1069</f>
        <v>0</v>
      </c>
    </row>
    <row r="1070" spans="2:7" ht="12.95" customHeight="1" outlineLevel="2">
      <c r="C1070" s="10"/>
      <c r="D1070" s="10"/>
      <c r="E1070" s="21"/>
      <c r="F1070" s="13"/>
      <c r="G1070" s="14"/>
    </row>
    <row r="1071" spans="2:7" ht="12.95" customHeight="1" outlineLevel="2">
      <c r="C1071" s="10"/>
      <c r="D1071" s="10"/>
      <c r="E1071" s="21"/>
      <c r="F1071" s="13"/>
      <c r="G1071" s="14"/>
    </row>
    <row r="1072" spans="2:7" ht="12.95" customHeight="1" outlineLevel="2">
      <c r="C1072" s="10"/>
      <c r="D1072" s="10"/>
      <c r="E1072" s="21"/>
      <c r="F1072" s="13"/>
      <c r="G1072" s="14"/>
    </row>
    <row r="1073" spans="2:7" ht="12.95" customHeight="1" outlineLevel="2">
      <c r="C1073" s="10"/>
      <c r="D1073" s="10"/>
      <c r="E1073" s="21"/>
      <c r="F1073" s="13"/>
      <c r="G1073" s="14"/>
    </row>
    <row r="1074" spans="2:7" ht="12.95" customHeight="1" outlineLevel="2">
      <c r="C1074" s="10"/>
      <c r="D1074" s="10"/>
      <c r="E1074" s="21"/>
      <c r="F1074" s="13"/>
      <c r="G1074" s="14"/>
    </row>
    <row r="1075" spans="2:7" ht="12.95" customHeight="1" outlineLevel="2">
      <c r="C1075" s="10"/>
      <c r="D1075" s="10"/>
      <c r="E1075" s="21"/>
      <c r="F1075" s="13"/>
      <c r="G1075" s="14"/>
    </row>
    <row r="1076" spans="2:7" ht="12.95" customHeight="1" outlineLevel="2">
      <c r="C1076" s="10"/>
      <c r="D1076" s="10"/>
      <c r="E1076" s="21"/>
      <c r="F1076" s="13"/>
      <c r="G1076" s="14"/>
    </row>
    <row r="1077" spans="2:7" ht="12.95" customHeight="1" outlineLevel="2">
      <c r="C1077" s="10"/>
      <c r="D1077" s="10"/>
      <c r="E1077" s="21"/>
      <c r="F1077" s="13"/>
      <c r="G1077" s="14"/>
    </row>
    <row r="1078" spans="2:7" ht="12.95" customHeight="1" outlineLevel="2">
      <c r="C1078" s="10"/>
      <c r="D1078" s="10"/>
      <c r="E1078" s="21"/>
      <c r="F1078" s="13"/>
      <c r="G1078" s="14"/>
    </row>
    <row r="1079" spans="2:7" ht="12.95" customHeight="1" outlineLevel="2">
      <c r="C1079" s="10"/>
      <c r="D1079" s="10"/>
      <c r="E1079" s="21"/>
      <c r="F1079" s="13"/>
      <c r="G1079" s="14"/>
    </row>
    <row r="1080" spans="2:7" ht="12.95" customHeight="1" outlineLevel="2">
      <c r="B1080" s="37" t="str">
        <f>HYPERLINK("http://galantphoto.ru/pictures_for_form/Tribuna/moda/TR-BM353V-1138.jpg","увеличить")</f>
        <v>увеличить</v>
      </c>
      <c r="C1080" s="10"/>
      <c r="D1080" s="10"/>
      <c r="E1080" s="21"/>
      <c r="F1080" s="13"/>
      <c r="G1080" s="14"/>
    </row>
    <row r="1081" spans="2:7" ht="11.1" customHeight="1" outlineLevel="2">
      <c r="B1081" s="33" t="s">
        <v>460</v>
      </c>
      <c r="C1081" s="33"/>
      <c r="D1081" s="19"/>
      <c r="E1081" s="36" t="str">
        <f>HYPERLINK("https://www.galantholding.com/catalog/290/162773/","www.galantholding.ru")</f>
        <v>www.galantholding.ru</v>
      </c>
      <c r="F1081" s="34"/>
      <c r="G1081" s="34"/>
    </row>
    <row r="1082" spans="2:7" ht="11.1" customHeight="1" outlineLevel="2">
      <c r="B1082" s="32" t="s">
        <v>101</v>
      </c>
      <c r="C1082" s="32"/>
      <c r="D1082" s="32"/>
      <c r="E1082" s="32"/>
      <c r="F1082" s="9"/>
      <c r="G1082" s="9"/>
    </row>
    <row r="1083" spans="2:7" ht="12.95" customHeight="1" outlineLevel="2">
      <c r="C1083" s="10" t="s">
        <v>459</v>
      </c>
      <c r="D1083" s="11">
        <v>4606076523670</v>
      </c>
      <c r="E1083" s="20">
        <v>790</v>
      </c>
      <c r="F1083" s="13"/>
      <c r="G1083" s="14">
        <f>F1083*E1083</f>
        <v>0</v>
      </c>
    </row>
    <row r="1084" spans="2:7" ht="12.95" customHeight="1" outlineLevel="2">
      <c r="C1084" s="10" t="s">
        <v>461</v>
      </c>
      <c r="D1084" s="11">
        <v>4606076523687</v>
      </c>
      <c r="E1084" s="20">
        <v>790</v>
      </c>
      <c r="F1084" s="13"/>
      <c r="G1084" s="14">
        <f>F1084*E1084</f>
        <v>0</v>
      </c>
    </row>
    <row r="1085" spans="2:7" ht="12.95" customHeight="1" outlineLevel="2">
      <c r="C1085" s="10" t="s">
        <v>462</v>
      </c>
      <c r="D1085" s="11">
        <v>4606076523700</v>
      </c>
      <c r="E1085" s="20">
        <v>790</v>
      </c>
      <c r="F1085" s="13"/>
      <c r="G1085" s="14">
        <f>F1085*E1085</f>
        <v>0</v>
      </c>
    </row>
    <row r="1086" spans="2:7" ht="12.95" customHeight="1" outlineLevel="2">
      <c r="C1086" s="10" t="s">
        <v>463</v>
      </c>
      <c r="D1086" s="11">
        <v>4606076523717</v>
      </c>
      <c r="E1086" s="20">
        <v>790</v>
      </c>
      <c r="F1086" s="13"/>
      <c r="G1086" s="14">
        <f>F1086*E1086</f>
        <v>0</v>
      </c>
    </row>
    <row r="1087" spans="2:7" ht="12.95" customHeight="1" outlineLevel="2">
      <c r="C1087" s="10" t="s">
        <v>464</v>
      </c>
      <c r="D1087" s="11">
        <v>4606076523724</v>
      </c>
      <c r="E1087" s="20">
        <v>790</v>
      </c>
      <c r="F1087" s="13"/>
      <c r="G1087" s="14">
        <f>F1087*E1087</f>
        <v>0</v>
      </c>
    </row>
    <row r="1088" spans="2:7" ht="12.95" customHeight="1" outlineLevel="2">
      <c r="C1088" s="10" t="s">
        <v>465</v>
      </c>
      <c r="D1088" s="11">
        <v>4606076523731</v>
      </c>
      <c r="E1088" s="20">
        <v>790</v>
      </c>
      <c r="F1088" s="13"/>
      <c r="G1088" s="14">
        <f>F1088*E1088</f>
        <v>0</v>
      </c>
    </row>
    <row r="1089" spans="2:7" ht="12.95" customHeight="1" outlineLevel="2">
      <c r="C1089" s="10" t="s">
        <v>466</v>
      </c>
      <c r="D1089" s="11">
        <v>4606076523748</v>
      </c>
      <c r="E1089" s="20">
        <v>790</v>
      </c>
      <c r="F1089" s="13"/>
      <c r="G1089" s="14">
        <f>F1089*E1089</f>
        <v>0</v>
      </c>
    </row>
    <row r="1090" spans="2:7" ht="12.95" customHeight="1" outlineLevel="2">
      <c r="C1090" s="10" t="s">
        <v>467</v>
      </c>
      <c r="D1090" s="11">
        <v>4606076523755</v>
      </c>
      <c r="E1090" s="20">
        <v>790</v>
      </c>
      <c r="F1090" s="13"/>
      <c r="G1090" s="14">
        <f>F1090*E1090</f>
        <v>0</v>
      </c>
    </row>
    <row r="1091" spans="2:7" ht="12.95" customHeight="1" outlineLevel="2">
      <c r="C1091" s="10" t="s">
        <v>468</v>
      </c>
      <c r="D1091" s="11">
        <v>4606076523762</v>
      </c>
      <c r="E1091" s="20">
        <v>790</v>
      </c>
      <c r="F1091" s="13"/>
      <c r="G1091" s="14">
        <f>F1091*E1091</f>
        <v>0</v>
      </c>
    </row>
    <row r="1092" spans="2:7" ht="12.95" customHeight="1" outlineLevel="2">
      <c r="C1092" s="10" t="s">
        <v>469</v>
      </c>
      <c r="D1092" s="11">
        <v>4606076523779</v>
      </c>
      <c r="E1092" s="20">
        <v>790</v>
      </c>
      <c r="F1092" s="13"/>
      <c r="G1092" s="14">
        <f>F1092*E1092</f>
        <v>0</v>
      </c>
    </row>
    <row r="1093" spans="2:7" ht="12.95" customHeight="1" outlineLevel="2">
      <c r="C1093" s="10" t="s">
        <v>470</v>
      </c>
      <c r="D1093" s="11">
        <v>4606076523793</v>
      </c>
      <c r="E1093" s="20">
        <v>790</v>
      </c>
      <c r="F1093" s="13"/>
      <c r="G1093" s="14">
        <f>F1093*E1093</f>
        <v>0</v>
      </c>
    </row>
    <row r="1094" spans="2:7" ht="12.95" customHeight="1" outlineLevel="2">
      <c r="B1094" s="37" t="str">
        <f>HYPERLINK("http://galantphoto.ru/pictures_for_form/Tribuna/moda/TR-BN675-1138.jpg","увеличить")</f>
        <v>увеличить</v>
      </c>
      <c r="C1094" s="10"/>
      <c r="D1094" s="10"/>
      <c r="E1094" s="21"/>
      <c r="F1094" s="13"/>
      <c r="G1094" s="14"/>
    </row>
    <row r="1095" spans="2:7" ht="11.1" customHeight="1" outlineLevel="2">
      <c r="B1095" s="33" t="s">
        <v>471</v>
      </c>
      <c r="C1095" s="33"/>
      <c r="D1095" s="19"/>
      <c r="E1095" s="36" t="str">
        <f>HYPERLINK("https://www.galantholding.com/catalog/259/162774/","www.galantholding.ru")</f>
        <v>www.galantholding.ru</v>
      </c>
      <c r="F1095" s="34"/>
      <c r="G1095" s="34"/>
    </row>
    <row r="1096" spans="2:7" ht="11.1" customHeight="1" outlineLevel="2">
      <c r="B1096" s="32" t="s">
        <v>13</v>
      </c>
      <c r="C1096" s="32"/>
      <c r="D1096" s="32"/>
      <c r="E1096" s="32"/>
      <c r="F1096" s="9"/>
      <c r="G1096" s="9"/>
    </row>
    <row r="1097" spans="2:7" ht="12.95" customHeight="1" outlineLevel="2">
      <c r="C1097" s="10" t="s">
        <v>472</v>
      </c>
      <c r="D1097" s="11">
        <v>4606076524059</v>
      </c>
      <c r="E1097" s="20">
        <v>890</v>
      </c>
      <c r="F1097" s="13"/>
      <c r="G1097" s="14">
        <f>F1097*E1097</f>
        <v>0</v>
      </c>
    </row>
    <row r="1098" spans="2:7" ht="12.95" customHeight="1" outlineLevel="2">
      <c r="C1098" s="10" t="s">
        <v>459</v>
      </c>
      <c r="D1098" s="10"/>
      <c r="E1098" s="20">
        <v>890</v>
      </c>
      <c r="F1098" s="13"/>
      <c r="G1098" s="14">
        <f>F1098*E1098</f>
        <v>0</v>
      </c>
    </row>
    <row r="1099" spans="2:7" ht="12.95" customHeight="1" outlineLevel="2">
      <c r="C1099" s="10" t="s">
        <v>473</v>
      </c>
      <c r="D1099" s="11">
        <v>4606076524080</v>
      </c>
      <c r="E1099" s="20">
        <v>890</v>
      </c>
      <c r="F1099" s="13"/>
      <c r="G1099" s="14">
        <f>F1099*E1099</f>
        <v>0</v>
      </c>
    </row>
    <row r="1100" spans="2:7" ht="12.95" customHeight="1" outlineLevel="2">
      <c r="C1100" s="10" t="s">
        <v>462</v>
      </c>
      <c r="D1100" s="11">
        <v>4606076524097</v>
      </c>
      <c r="E1100" s="20">
        <v>890</v>
      </c>
      <c r="F1100" s="13"/>
      <c r="G1100" s="14">
        <f>F1100*E1100</f>
        <v>0</v>
      </c>
    </row>
    <row r="1101" spans="2:7" ht="12.95" customHeight="1" outlineLevel="2">
      <c r="C1101" s="10" t="s">
        <v>463</v>
      </c>
      <c r="D1101" s="11">
        <v>4606076524103</v>
      </c>
      <c r="E1101" s="20">
        <v>890</v>
      </c>
      <c r="F1101" s="13"/>
      <c r="G1101" s="14">
        <f>F1101*E1101</f>
        <v>0</v>
      </c>
    </row>
    <row r="1102" spans="2:7" ht="12.95" customHeight="1" outlineLevel="2">
      <c r="C1102" s="10" t="s">
        <v>464</v>
      </c>
      <c r="D1102" s="11">
        <v>4606076524110</v>
      </c>
      <c r="E1102" s="20">
        <v>890</v>
      </c>
      <c r="F1102" s="13"/>
      <c r="G1102" s="14">
        <f>F1102*E1102</f>
        <v>0</v>
      </c>
    </row>
    <row r="1103" spans="2:7" ht="12.95" customHeight="1" outlineLevel="2">
      <c r="C1103" s="10" t="s">
        <v>474</v>
      </c>
      <c r="D1103" s="11">
        <v>4606076524127</v>
      </c>
      <c r="E1103" s="20">
        <v>890</v>
      </c>
      <c r="F1103" s="13"/>
      <c r="G1103" s="14">
        <f>F1103*E1103</f>
        <v>0</v>
      </c>
    </row>
    <row r="1104" spans="2:7" ht="12.95" customHeight="1" outlineLevel="2">
      <c r="C1104" s="10" t="s">
        <v>468</v>
      </c>
      <c r="D1104" s="11">
        <v>4606076524158</v>
      </c>
      <c r="E1104" s="20">
        <v>890</v>
      </c>
      <c r="F1104" s="13"/>
      <c r="G1104" s="14">
        <f>F1104*E1104</f>
        <v>0</v>
      </c>
    </row>
    <row r="1105" spans="2:7" ht="12.95" customHeight="1" outlineLevel="2">
      <c r="C1105" s="10" t="s">
        <v>469</v>
      </c>
      <c r="D1105" s="11">
        <v>4606076524165</v>
      </c>
      <c r="E1105" s="20">
        <v>890</v>
      </c>
      <c r="F1105" s="13"/>
      <c r="G1105" s="14">
        <f>F1105*E1105</f>
        <v>0</v>
      </c>
    </row>
    <row r="1106" spans="2:7" ht="12.95" customHeight="1" outlineLevel="2">
      <c r="C1106" s="10" t="s">
        <v>470</v>
      </c>
      <c r="D1106" s="11">
        <v>4606076524189</v>
      </c>
      <c r="E1106" s="20">
        <v>890</v>
      </c>
      <c r="F1106" s="13"/>
      <c r="G1106" s="14">
        <f>F1106*E1106</f>
        <v>0</v>
      </c>
    </row>
    <row r="1107" spans="2:7" ht="12.95" customHeight="1" outlineLevel="2">
      <c r="C1107" s="10" t="s">
        <v>475</v>
      </c>
      <c r="D1107" s="11">
        <v>4606076524202</v>
      </c>
      <c r="E1107" s="20">
        <v>890</v>
      </c>
      <c r="F1107" s="13"/>
      <c r="G1107" s="14">
        <f>F1107*E1107</f>
        <v>0</v>
      </c>
    </row>
    <row r="1108" spans="2:7" ht="12.95" customHeight="1" outlineLevel="2">
      <c r="B1108" s="37" t="str">
        <f>HYPERLINK("http://galantphoto.ru/pictures_for_form/Tribuna/moda/TR-BB709A-1138.jpg","увеличить")</f>
        <v>увеличить</v>
      </c>
      <c r="C1108" s="10"/>
      <c r="D1108" s="10"/>
      <c r="E1108" s="21"/>
      <c r="F1108" s="13"/>
      <c r="G1108" s="14"/>
    </row>
    <row r="1109" spans="2:7" ht="11.1" customHeight="1" outlineLevel="2">
      <c r="B1109" s="33" t="s">
        <v>476</v>
      </c>
      <c r="C1109" s="33"/>
      <c r="D1109" s="19"/>
      <c r="E1109" s="36" t="str">
        <f>HYPERLINK("https://www.galantholding.com/catalog/259/162775/","www.galantholding.ru")</f>
        <v>www.galantholding.ru</v>
      </c>
      <c r="F1109" s="34"/>
      <c r="G1109" s="34"/>
    </row>
    <row r="1110" spans="2:7" ht="11.1" customHeight="1" outlineLevel="2">
      <c r="B1110" s="32" t="s">
        <v>13</v>
      </c>
      <c r="C1110" s="32"/>
      <c r="D1110" s="32"/>
      <c r="E1110" s="32"/>
      <c r="F1110" s="9"/>
      <c r="G1110" s="9"/>
    </row>
    <row r="1111" spans="2:7" ht="12.95" customHeight="1" outlineLevel="2">
      <c r="C1111" s="10" t="s">
        <v>472</v>
      </c>
      <c r="D1111" s="11">
        <v>4606076524547</v>
      </c>
      <c r="E1111" s="20">
        <v>890</v>
      </c>
      <c r="F1111" s="13"/>
      <c r="G1111" s="14">
        <f>F1111*E1111</f>
        <v>0</v>
      </c>
    </row>
    <row r="1112" spans="2:7" ht="12.95" customHeight="1" outlineLevel="2">
      <c r="C1112" s="10" t="s">
        <v>462</v>
      </c>
      <c r="D1112" s="11">
        <v>4606076524592</v>
      </c>
      <c r="E1112" s="20">
        <v>890</v>
      </c>
      <c r="F1112" s="13"/>
      <c r="G1112" s="14">
        <f>F1112*E1112</f>
        <v>0</v>
      </c>
    </row>
    <row r="1113" spans="2:7" ht="12.95" customHeight="1" outlineLevel="2">
      <c r="C1113" s="10" t="s">
        <v>463</v>
      </c>
      <c r="D1113" s="11">
        <v>4606076524608</v>
      </c>
      <c r="E1113" s="20">
        <v>890</v>
      </c>
      <c r="F1113" s="13"/>
      <c r="G1113" s="14">
        <f>F1113*E1113</f>
        <v>0</v>
      </c>
    </row>
    <row r="1114" spans="2:7" ht="12.95" customHeight="1" outlineLevel="2">
      <c r="C1114" s="10"/>
      <c r="D1114" s="10"/>
      <c r="E1114" s="21"/>
      <c r="F1114" s="13"/>
      <c r="G1114" s="14"/>
    </row>
    <row r="1115" spans="2:7" ht="12.95" customHeight="1" outlineLevel="2">
      <c r="C1115" s="10"/>
      <c r="D1115" s="10"/>
      <c r="E1115" s="21"/>
      <c r="F1115" s="13"/>
      <c r="G1115" s="14"/>
    </row>
    <row r="1116" spans="2:7" ht="12.95" customHeight="1" outlineLevel="2">
      <c r="C1116" s="10"/>
      <c r="D1116" s="10"/>
      <c r="E1116" s="21"/>
      <c r="F1116" s="13"/>
      <c r="G1116" s="14"/>
    </row>
    <row r="1117" spans="2:7" ht="12.95" customHeight="1" outlineLevel="2">
      <c r="C1117" s="10"/>
      <c r="D1117" s="10"/>
      <c r="E1117" s="21"/>
      <c r="F1117" s="13"/>
      <c r="G1117" s="14"/>
    </row>
    <row r="1118" spans="2:7" ht="12.95" customHeight="1" outlineLevel="2">
      <c r="C1118" s="10"/>
      <c r="D1118" s="10"/>
      <c r="E1118" s="21"/>
      <c r="F1118" s="13"/>
      <c r="G1118" s="14"/>
    </row>
    <row r="1119" spans="2:7" ht="12.95" customHeight="1" outlineLevel="2">
      <c r="C1119" s="10"/>
      <c r="D1119" s="10"/>
      <c r="E1119" s="21"/>
      <c r="F1119" s="13"/>
      <c r="G1119" s="14"/>
    </row>
    <row r="1120" spans="2:7" ht="12.95" customHeight="1" outlineLevel="2">
      <c r="C1120" s="10"/>
      <c r="D1120" s="10"/>
      <c r="E1120" s="21"/>
      <c r="F1120" s="13"/>
      <c r="G1120" s="14"/>
    </row>
    <row r="1121" spans="2:7" ht="12.95" customHeight="1" outlineLevel="2">
      <c r="C1121" s="10"/>
      <c r="D1121" s="10"/>
      <c r="E1121" s="21"/>
      <c r="F1121" s="13"/>
      <c r="G1121" s="14"/>
    </row>
    <row r="1122" spans="2:7" ht="12.95" customHeight="1" outlineLevel="2">
      <c r="B1122" s="37" t="str">
        <f>HYPERLINK("http://galantphoto.ru/pictures_for_form/Tribuna/moda/TR-BB899-1138.jpg","увеличить")</f>
        <v>увеличить</v>
      </c>
      <c r="C1122" s="10"/>
      <c r="D1122" s="10"/>
      <c r="E1122" s="21"/>
      <c r="F1122" s="13"/>
      <c r="G1122" s="14"/>
    </row>
    <row r="1123" spans="2:7" ht="11.1" customHeight="1" outlineLevel="2">
      <c r="B1123" s="33" t="s">
        <v>477</v>
      </c>
      <c r="C1123" s="33"/>
      <c r="D1123" s="19"/>
      <c r="E1123" s="36" t="str">
        <f>HYPERLINK("https://www.galantholding.com/catalog/307/162776/","www.galantholding.ru")</f>
        <v>www.galantholding.ru</v>
      </c>
      <c r="F1123" s="34"/>
      <c r="G1123" s="34"/>
    </row>
    <row r="1124" spans="2:7" ht="11.1" customHeight="1" outlineLevel="2">
      <c r="B1124" s="32" t="s">
        <v>13</v>
      </c>
      <c r="C1124" s="32"/>
      <c r="D1124" s="32"/>
      <c r="E1124" s="32"/>
      <c r="F1124" s="9"/>
      <c r="G1124" s="9"/>
    </row>
    <row r="1125" spans="2:7" ht="12.95" customHeight="1" outlineLevel="2">
      <c r="C1125" s="10" t="s">
        <v>478</v>
      </c>
      <c r="D1125" s="11">
        <v>4606076524370</v>
      </c>
      <c r="E1125" s="20">
        <v>390</v>
      </c>
      <c r="F1125" s="13"/>
      <c r="G1125" s="14">
        <f>F1125*E1125</f>
        <v>0</v>
      </c>
    </row>
    <row r="1126" spans="2:7" ht="12.95" customHeight="1" outlineLevel="2">
      <c r="C1126" s="10" t="s">
        <v>479</v>
      </c>
      <c r="D1126" s="11">
        <v>4606076524387</v>
      </c>
      <c r="E1126" s="20">
        <v>390</v>
      </c>
      <c r="F1126" s="13"/>
      <c r="G1126" s="14">
        <f>F1126*E1126</f>
        <v>0</v>
      </c>
    </row>
    <row r="1127" spans="2:7" ht="12.95" customHeight="1" outlineLevel="2">
      <c r="C1127" s="10" t="s">
        <v>480</v>
      </c>
      <c r="D1127" s="11">
        <v>4606076524400</v>
      </c>
      <c r="E1127" s="20">
        <v>390</v>
      </c>
      <c r="F1127" s="13"/>
      <c r="G1127" s="14">
        <f>F1127*E1127</f>
        <v>0</v>
      </c>
    </row>
    <row r="1128" spans="2:7" ht="12.95" customHeight="1" outlineLevel="2">
      <c r="C1128" s="10" t="s">
        <v>481</v>
      </c>
      <c r="D1128" s="11">
        <v>4606076524363</v>
      </c>
      <c r="E1128" s="20">
        <v>390</v>
      </c>
      <c r="F1128" s="13"/>
      <c r="G1128" s="14">
        <f>F1128*E1128</f>
        <v>0</v>
      </c>
    </row>
    <row r="1129" spans="2:7" ht="12.95" customHeight="1" outlineLevel="2">
      <c r="C1129" s="10"/>
      <c r="D1129" s="10"/>
      <c r="E1129" s="21"/>
      <c r="F1129" s="13"/>
      <c r="G1129" s="14"/>
    </row>
    <row r="1130" spans="2:7" ht="12.95" customHeight="1" outlineLevel="2">
      <c r="C1130" s="10"/>
      <c r="D1130" s="10"/>
      <c r="E1130" s="21"/>
      <c r="F1130" s="13"/>
      <c r="G1130" s="14"/>
    </row>
    <row r="1131" spans="2:7" ht="12.95" customHeight="1" outlineLevel="2">
      <c r="C1131" s="10"/>
      <c r="D1131" s="10"/>
      <c r="E1131" s="21"/>
      <c r="F1131" s="13"/>
      <c r="G1131" s="14"/>
    </row>
    <row r="1132" spans="2:7" ht="12.95" customHeight="1" outlineLevel="2">
      <c r="C1132" s="10"/>
      <c r="D1132" s="10"/>
      <c r="E1132" s="21"/>
      <c r="F1132" s="13"/>
      <c r="G1132" s="14"/>
    </row>
    <row r="1133" spans="2:7" ht="12.95" customHeight="1" outlineLevel="2">
      <c r="C1133" s="10"/>
      <c r="D1133" s="10"/>
      <c r="E1133" s="21"/>
      <c r="F1133" s="13"/>
      <c r="G1133" s="14"/>
    </row>
    <row r="1134" spans="2:7" ht="12.95" customHeight="1" outlineLevel="2">
      <c r="C1134" s="10"/>
      <c r="D1134" s="10"/>
      <c r="E1134" s="21"/>
      <c r="F1134" s="13"/>
      <c r="G1134" s="14"/>
    </row>
    <row r="1135" spans="2:7" ht="12.95" customHeight="1" outlineLevel="2">
      <c r="C1135" s="10"/>
      <c r="D1135" s="10"/>
      <c r="E1135" s="21"/>
      <c r="F1135" s="13"/>
      <c r="G1135" s="14"/>
    </row>
    <row r="1136" spans="2:7" ht="12.95" customHeight="1" outlineLevel="2">
      <c r="B1136" s="37" t="str">
        <f>HYPERLINK("http://galantphoto.ru/pictures_for_form/Tribuna/moda/TR-TU230-1138.jpg","увеличить")</f>
        <v>увеличить</v>
      </c>
      <c r="C1136" s="10"/>
      <c r="D1136" s="10"/>
      <c r="E1136" s="21"/>
      <c r="F1136" s="13"/>
      <c r="G1136" s="14"/>
    </row>
    <row r="1137" spans="2:7" ht="11.1" customHeight="1" outlineLevel="2">
      <c r="B1137" s="33" t="s">
        <v>482</v>
      </c>
      <c r="C1137" s="33"/>
      <c r="D1137" s="19"/>
      <c r="E1137" s="36" t="str">
        <f>HYPERLINK("https://www.galantholding.com/catalog/307/162777/","www.galantholding.ru")</f>
        <v>www.galantholding.ru</v>
      </c>
      <c r="F1137" s="34"/>
      <c r="G1137" s="34"/>
    </row>
    <row r="1138" spans="2:7" ht="11.1" customHeight="1" outlineLevel="2">
      <c r="B1138" s="32" t="s">
        <v>13</v>
      </c>
      <c r="C1138" s="32"/>
      <c r="D1138" s="32"/>
      <c r="E1138" s="32"/>
      <c r="F1138" s="9"/>
      <c r="G1138" s="9"/>
    </row>
    <row r="1139" spans="2:7" ht="12.95" customHeight="1" outlineLevel="2">
      <c r="C1139" s="10" t="s">
        <v>479</v>
      </c>
      <c r="D1139" s="11">
        <v>4606076524431</v>
      </c>
      <c r="E1139" s="20">
        <v>390</v>
      </c>
      <c r="F1139" s="13"/>
      <c r="G1139" s="14">
        <f>F1139*E1139</f>
        <v>0</v>
      </c>
    </row>
    <row r="1140" spans="2:7" ht="12.95" customHeight="1" outlineLevel="2">
      <c r="C1140" s="10" t="s">
        <v>483</v>
      </c>
      <c r="D1140" s="11">
        <v>4606076524448</v>
      </c>
      <c r="E1140" s="20">
        <v>390</v>
      </c>
      <c r="F1140" s="13"/>
      <c r="G1140" s="14">
        <f>F1140*E1140</f>
        <v>0</v>
      </c>
    </row>
    <row r="1141" spans="2:7" ht="12.95" customHeight="1" outlineLevel="2">
      <c r="C1141" s="10"/>
      <c r="D1141" s="10"/>
      <c r="E1141" s="21"/>
      <c r="F1141" s="13"/>
      <c r="G1141" s="14"/>
    </row>
    <row r="1142" spans="2:7" ht="12.95" customHeight="1" outlineLevel="2">
      <c r="C1142" s="10"/>
      <c r="D1142" s="10"/>
      <c r="E1142" s="21"/>
      <c r="F1142" s="13"/>
      <c r="G1142" s="14"/>
    </row>
    <row r="1143" spans="2:7" ht="12.95" customHeight="1" outlineLevel="2">
      <c r="C1143" s="10"/>
      <c r="D1143" s="10"/>
      <c r="E1143" s="21"/>
      <c r="F1143" s="13"/>
      <c r="G1143" s="14"/>
    </row>
    <row r="1144" spans="2:7" ht="12.95" customHeight="1" outlineLevel="2">
      <c r="C1144" s="10"/>
      <c r="D1144" s="10"/>
      <c r="E1144" s="21"/>
      <c r="F1144" s="13"/>
      <c r="G1144" s="14"/>
    </row>
    <row r="1145" spans="2:7" ht="12.95" customHeight="1" outlineLevel="2">
      <c r="C1145" s="10"/>
      <c r="D1145" s="10"/>
      <c r="E1145" s="21"/>
      <c r="F1145" s="13"/>
      <c r="G1145" s="14"/>
    </row>
    <row r="1146" spans="2:7" ht="12.95" customHeight="1" outlineLevel="2">
      <c r="C1146" s="10"/>
      <c r="D1146" s="10"/>
      <c r="E1146" s="21"/>
      <c r="F1146" s="13"/>
      <c r="G1146" s="14"/>
    </row>
    <row r="1147" spans="2:7" ht="12.95" customHeight="1" outlineLevel="2">
      <c r="C1147" s="10"/>
      <c r="D1147" s="10"/>
      <c r="E1147" s="21"/>
      <c r="F1147" s="13"/>
      <c r="G1147" s="14"/>
    </row>
    <row r="1148" spans="2:7" ht="12.95" customHeight="1" outlineLevel="2">
      <c r="C1148" s="10"/>
      <c r="D1148" s="10"/>
      <c r="E1148" s="21"/>
      <c r="F1148" s="13"/>
      <c r="G1148" s="14"/>
    </row>
    <row r="1149" spans="2:7" ht="12.95" customHeight="1" outlineLevel="2">
      <c r="C1149" s="10"/>
      <c r="D1149" s="10"/>
      <c r="E1149" s="21"/>
      <c r="F1149" s="13"/>
      <c r="G1149" s="14"/>
    </row>
    <row r="1150" spans="2:7" ht="12.95" customHeight="1" outlineLevel="2">
      <c r="B1150" s="37" t="str">
        <f>HYPERLINK("http://galantphoto.ru/pictures_for_form/Tribuna/moda/TR-TV504-1138.jpg","увеличить")</f>
        <v>увеличить</v>
      </c>
      <c r="C1150" s="10"/>
      <c r="D1150" s="10"/>
      <c r="E1150" s="21"/>
      <c r="F1150" s="13"/>
      <c r="G1150" s="14"/>
    </row>
    <row r="1151" spans="2:7" ht="11.1" customHeight="1" outlineLevel="1">
      <c r="B1151" s="18" t="s">
        <v>484</v>
      </c>
      <c r="C1151" s="18"/>
      <c r="D1151" s="18"/>
      <c r="E1151" s="18"/>
      <c r="F1151" s="18"/>
      <c r="G1151" s="18"/>
    </row>
    <row r="1152" spans="2:7" ht="11.1" customHeight="1" outlineLevel="2">
      <c r="B1152" s="33" t="s">
        <v>485</v>
      </c>
      <c r="C1152" s="33"/>
      <c r="D1152" s="19"/>
      <c r="E1152" s="36" t="str">
        <f>HYPERLINK("https://www.galantholding.com/catalog/259/169718/","www.galantholding.ru")</f>
        <v>www.galantholding.ru</v>
      </c>
      <c r="F1152" s="34"/>
      <c r="G1152" s="34"/>
    </row>
    <row r="1153" spans="2:7" ht="11.1" customHeight="1" outlineLevel="2">
      <c r="B1153" s="32" t="s">
        <v>176</v>
      </c>
      <c r="C1153" s="32"/>
      <c r="D1153" s="32"/>
      <c r="E1153" s="32"/>
      <c r="F1153" s="9"/>
      <c r="G1153" s="9"/>
    </row>
    <row r="1154" spans="2:7" ht="12.95" customHeight="1" outlineLevel="2">
      <c r="C1154" s="10" t="s">
        <v>486</v>
      </c>
      <c r="D1154" s="11">
        <v>4606076587450</v>
      </c>
      <c r="E1154" s="17">
        <v>1114.4000000000001</v>
      </c>
      <c r="F1154" s="13"/>
      <c r="G1154" s="14">
        <f>F1154*E1154</f>
        <v>0</v>
      </c>
    </row>
    <row r="1155" spans="2:7" ht="12.95" customHeight="1" outlineLevel="2">
      <c r="C1155" s="10" t="s">
        <v>487</v>
      </c>
      <c r="D1155" s="11">
        <v>4606076587467</v>
      </c>
      <c r="E1155" s="17">
        <v>1114.4000000000001</v>
      </c>
      <c r="F1155" s="13"/>
      <c r="G1155" s="14">
        <f>F1155*E1155</f>
        <v>0</v>
      </c>
    </row>
    <row r="1156" spans="2:7" ht="12.95" customHeight="1" outlineLevel="2">
      <c r="C1156" s="10" t="s">
        <v>488</v>
      </c>
      <c r="D1156" s="11">
        <v>4606076587474</v>
      </c>
      <c r="E1156" s="17">
        <v>1114.4000000000001</v>
      </c>
      <c r="F1156" s="13"/>
      <c r="G1156" s="14">
        <f>F1156*E1156</f>
        <v>0</v>
      </c>
    </row>
    <row r="1157" spans="2:7" ht="12.95" customHeight="1" outlineLevel="2">
      <c r="C1157" s="10" t="s">
        <v>489</v>
      </c>
      <c r="D1157" s="11">
        <v>4606076587481</v>
      </c>
      <c r="E1157" s="17">
        <v>1114.4000000000001</v>
      </c>
      <c r="F1157" s="13"/>
      <c r="G1157" s="14">
        <f>F1157*E1157</f>
        <v>0</v>
      </c>
    </row>
    <row r="1158" spans="2:7" ht="12.95" customHeight="1" outlineLevel="2">
      <c r="C1158" s="10" t="s">
        <v>490</v>
      </c>
      <c r="D1158" s="11">
        <v>4606076587498</v>
      </c>
      <c r="E1158" s="17">
        <v>1114.4000000000001</v>
      </c>
      <c r="F1158" s="13"/>
      <c r="G1158" s="14">
        <f>F1158*E1158</f>
        <v>0</v>
      </c>
    </row>
    <row r="1159" spans="2:7" ht="12.95" customHeight="1" outlineLevel="2">
      <c r="C1159" s="10" t="s">
        <v>491</v>
      </c>
      <c r="D1159" s="11">
        <v>4606076587504</v>
      </c>
      <c r="E1159" s="17">
        <v>1114.4000000000001</v>
      </c>
      <c r="F1159" s="13"/>
      <c r="G1159" s="14">
        <f>F1159*E1159</f>
        <v>0</v>
      </c>
    </row>
    <row r="1160" spans="2:7" ht="12.95" customHeight="1" outlineLevel="2">
      <c r="C1160" s="10" t="s">
        <v>492</v>
      </c>
      <c r="D1160" s="11">
        <v>4606076587511</v>
      </c>
      <c r="E1160" s="17">
        <v>1114.4000000000001</v>
      </c>
      <c r="F1160" s="13"/>
      <c r="G1160" s="14">
        <f>F1160*E1160</f>
        <v>0</v>
      </c>
    </row>
    <row r="1161" spans="2:7" ht="12.95" customHeight="1" outlineLevel="2">
      <c r="C1161" s="10" t="s">
        <v>493</v>
      </c>
      <c r="D1161" s="11">
        <v>4606076587528</v>
      </c>
      <c r="E1161" s="17">
        <v>1114.4000000000001</v>
      </c>
      <c r="F1161" s="13"/>
      <c r="G1161" s="14">
        <f>F1161*E1161</f>
        <v>0</v>
      </c>
    </row>
    <row r="1162" spans="2:7" ht="12.95" customHeight="1" outlineLevel="2">
      <c r="C1162" s="10" t="s">
        <v>494</v>
      </c>
      <c r="D1162" s="11">
        <v>4606076587535</v>
      </c>
      <c r="E1162" s="17">
        <v>1114.4000000000001</v>
      </c>
      <c r="F1162" s="13"/>
      <c r="G1162" s="14">
        <f>F1162*E1162</f>
        <v>0</v>
      </c>
    </row>
    <row r="1163" spans="2:7" ht="12.95" customHeight="1" outlineLevel="2">
      <c r="C1163" s="10" t="s">
        <v>495</v>
      </c>
      <c r="D1163" s="11">
        <v>4606076587542</v>
      </c>
      <c r="E1163" s="17">
        <v>1114.4000000000001</v>
      </c>
      <c r="F1163" s="13"/>
      <c r="G1163" s="14">
        <f>F1163*E1163</f>
        <v>0</v>
      </c>
    </row>
    <row r="1164" spans="2:7" ht="12.95" customHeight="1" outlineLevel="2">
      <c r="C1164" s="10" t="s">
        <v>496</v>
      </c>
      <c r="D1164" s="11">
        <v>4606076587566</v>
      </c>
      <c r="E1164" s="17">
        <v>1114.4000000000001</v>
      </c>
      <c r="F1164" s="13"/>
      <c r="G1164" s="14">
        <f>F1164*E1164</f>
        <v>0</v>
      </c>
    </row>
    <row r="1165" spans="2:7" ht="12.95" customHeight="1" outlineLevel="2">
      <c r="B1165" s="37" t="str">
        <f>HYPERLINK("http://galantphoto.ru/pictures_for_form/Tribuna/moda/BB899A-1180.jpg","увеличить")</f>
        <v>увеличить</v>
      </c>
      <c r="C1165" s="10" t="s">
        <v>497</v>
      </c>
      <c r="D1165" s="11">
        <v>4606076587573</v>
      </c>
      <c r="E1165" s="17">
        <v>1114.4000000000001</v>
      </c>
      <c r="F1165" s="13"/>
      <c r="G1165" s="14">
        <f>F1165*E1165</f>
        <v>0</v>
      </c>
    </row>
    <row r="1166" spans="2:7" ht="12.95" customHeight="1" outlineLevel="2">
      <c r="C1166" s="10" t="s">
        <v>498</v>
      </c>
      <c r="D1166" s="11">
        <v>4606076587603</v>
      </c>
      <c r="E1166" s="17">
        <v>1114.4000000000001</v>
      </c>
      <c r="F1166" s="13"/>
      <c r="G1166" s="14">
        <f>F1166*E1166</f>
        <v>0</v>
      </c>
    </row>
    <row r="1167" spans="2:7" ht="12.95" customHeight="1" outlineLevel="2">
      <c r="C1167" s="10" t="s">
        <v>499</v>
      </c>
      <c r="D1167" s="11">
        <v>4606076587610</v>
      </c>
      <c r="E1167" s="17">
        <v>1114.4000000000001</v>
      </c>
      <c r="F1167" s="13"/>
      <c r="G1167" s="14">
        <f>F1167*E1167</f>
        <v>0</v>
      </c>
    </row>
    <row r="1168" spans="2:7" ht="12.95" customHeight="1" outlineLevel="2">
      <c r="C1168" s="10" t="s">
        <v>500</v>
      </c>
      <c r="D1168" s="11">
        <v>4606076587627</v>
      </c>
      <c r="E1168" s="17">
        <v>1114.4000000000001</v>
      </c>
      <c r="F1168" s="13"/>
      <c r="G1168" s="14">
        <f>F1168*E1168</f>
        <v>0</v>
      </c>
    </row>
    <row r="1169" spans="2:7" ht="12.95" customHeight="1" outlineLevel="2">
      <c r="C1169" s="10" t="s">
        <v>501</v>
      </c>
      <c r="D1169" s="11">
        <v>4606076587658</v>
      </c>
      <c r="E1169" s="17">
        <v>1114.4000000000001</v>
      </c>
      <c r="F1169" s="13"/>
      <c r="G1169" s="14">
        <f>F1169*E1169</f>
        <v>0</v>
      </c>
    </row>
    <row r="1170" spans="2:7" ht="11.1" customHeight="1" outlineLevel="2">
      <c r="B1170" s="33" t="s">
        <v>502</v>
      </c>
      <c r="C1170" s="33"/>
      <c r="D1170" s="19"/>
      <c r="E1170" s="36" t="str">
        <f>HYPERLINK("https://www.galantholding.com/catalog/259/169719/","www.galantholding.ru")</f>
        <v>www.galantholding.ru</v>
      </c>
      <c r="F1170" s="34"/>
      <c r="G1170" s="34"/>
    </row>
    <row r="1171" spans="2:7" ht="11.1" customHeight="1" outlineLevel="2">
      <c r="B1171" s="32" t="s">
        <v>176</v>
      </c>
      <c r="C1171" s="32"/>
      <c r="D1171" s="32"/>
      <c r="E1171" s="32"/>
      <c r="F1171" s="9"/>
      <c r="G1171" s="9"/>
    </row>
    <row r="1172" spans="2:7" ht="12.95" customHeight="1" outlineLevel="2">
      <c r="C1172" s="10" t="s">
        <v>503</v>
      </c>
      <c r="D1172" s="11">
        <v>4606076588013</v>
      </c>
      <c r="E1172" s="17">
        <v>1226.4000000000001</v>
      </c>
      <c r="F1172" s="13"/>
      <c r="G1172" s="14">
        <f>F1172*E1172</f>
        <v>0</v>
      </c>
    </row>
    <row r="1173" spans="2:7" ht="12.95" customHeight="1" outlineLevel="2">
      <c r="C1173" s="10" t="s">
        <v>504</v>
      </c>
      <c r="D1173" s="11">
        <v>4606076588020</v>
      </c>
      <c r="E1173" s="17">
        <v>1226.4000000000001</v>
      </c>
      <c r="F1173" s="13"/>
      <c r="G1173" s="14">
        <f>F1173*E1173</f>
        <v>0</v>
      </c>
    </row>
    <row r="1174" spans="2:7" ht="12.95" customHeight="1" outlineLevel="2">
      <c r="C1174" s="10" t="s">
        <v>505</v>
      </c>
      <c r="D1174" s="11">
        <v>4606076588037</v>
      </c>
      <c r="E1174" s="17">
        <v>1226.4000000000001</v>
      </c>
      <c r="F1174" s="13"/>
      <c r="G1174" s="14">
        <f>F1174*E1174</f>
        <v>0</v>
      </c>
    </row>
    <row r="1175" spans="2:7" ht="12.95" customHeight="1" outlineLevel="2">
      <c r="C1175" s="10" t="s">
        <v>506</v>
      </c>
      <c r="D1175" s="11">
        <v>4606076588044</v>
      </c>
      <c r="E1175" s="17">
        <v>1226.4000000000001</v>
      </c>
      <c r="F1175" s="13"/>
      <c r="G1175" s="14">
        <f>F1175*E1175</f>
        <v>0</v>
      </c>
    </row>
    <row r="1176" spans="2:7" ht="12.95" customHeight="1" outlineLevel="2">
      <c r="C1176" s="10" t="s">
        <v>507</v>
      </c>
      <c r="D1176" s="11">
        <v>4606076588051</v>
      </c>
      <c r="E1176" s="17">
        <v>1226.4000000000001</v>
      </c>
      <c r="F1176" s="13"/>
      <c r="G1176" s="14">
        <f>F1176*E1176</f>
        <v>0</v>
      </c>
    </row>
    <row r="1177" spans="2:7" ht="12.95" customHeight="1" outlineLevel="2">
      <c r="C1177" s="10" t="s">
        <v>508</v>
      </c>
      <c r="D1177" s="11">
        <v>4606076588068</v>
      </c>
      <c r="E1177" s="17">
        <v>1226.4000000000001</v>
      </c>
      <c r="F1177" s="13"/>
      <c r="G1177" s="14">
        <f>F1177*E1177</f>
        <v>0</v>
      </c>
    </row>
    <row r="1178" spans="2:7" ht="12.95" customHeight="1" outlineLevel="2">
      <c r="C1178" s="10" t="s">
        <v>509</v>
      </c>
      <c r="D1178" s="11">
        <v>4606076588075</v>
      </c>
      <c r="E1178" s="17">
        <v>1226.4000000000001</v>
      </c>
      <c r="F1178" s="13"/>
      <c r="G1178" s="14">
        <f>F1178*E1178</f>
        <v>0</v>
      </c>
    </row>
    <row r="1179" spans="2:7" ht="12.95" customHeight="1" outlineLevel="2">
      <c r="C1179" s="10" t="s">
        <v>510</v>
      </c>
      <c r="D1179" s="11">
        <v>4606076588082</v>
      </c>
      <c r="E1179" s="17">
        <v>1226.4000000000001</v>
      </c>
      <c r="F1179" s="13"/>
      <c r="G1179" s="14">
        <f>F1179*E1179</f>
        <v>0</v>
      </c>
    </row>
    <row r="1180" spans="2:7" ht="12.95" customHeight="1" outlineLevel="2">
      <c r="C1180" s="10" t="s">
        <v>486</v>
      </c>
      <c r="D1180" s="11">
        <v>4606076588099</v>
      </c>
      <c r="E1180" s="17">
        <v>1226.4000000000001</v>
      </c>
      <c r="F1180" s="13"/>
      <c r="G1180" s="14">
        <f>F1180*E1180</f>
        <v>0</v>
      </c>
    </row>
    <row r="1181" spans="2:7" ht="12.95" customHeight="1" outlineLevel="2">
      <c r="C1181" s="10" t="s">
        <v>487</v>
      </c>
      <c r="D1181" s="11">
        <v>4606076588105</v>
      </c>
      <c r="E1181" s="17">
        <v>1226.4000000000001</v>
      </c>
      <c r="F1181" s="13"/>
      <c r="G1181" s="14">
        <f>F1181*E1181</f>
        <v>0</v>
      </c>
    </row>
    <row r="1182" spans="2:7" ht="12.95" customHeight="1" outlineLevel="2">
      <c r="C1182" s="10" t="s">
        <v>489</v>
      </c>
      <c r="D1182" s="11">
        <v>4606076588136</v>
      </c>
      <c r="E1182" s="17">
        <v>1226.4000000000001</v>
      </c>
      <c r="F1182" s="13"/>
      <c r="G1182" s="14">
        <f>F1182*E1182</f>
        <v>0</v>
      </c>
    </row>
    <row r="1183" spans="2:7" ht="12.95" customHeight="1" outlineLevel="2">
      <c r="B1183" s="37" t="str">
        <f>HYPERLINK("http://galantphoto.ru/pictures_for_form/Tribuna/moda/BP982W-1180.jpg","увеличить")</f>
        <v>увеличить</v>
      </c>
      <c r="C1183" s="10" t="s">
        <v>491</v>
      </c>
      <c r="D1183" s="11">
        <v>4606076588150</v>
      </c>
      <c r="E1183" s="17">
        <v>1226.4000000000001</v>
      </c>
      <c r="F1183" s="13"/>
      <c r="G1183" s="14">
        <f>F1183*E1183</f>
        <v>0</v>
      </c>
    </row>
    <row r="1184" spans="2:7" ht="12.95" customHeight="1" outlineLevel="2">
      <c r="C1184" s="10" t="s">
        <v>492</v>
      </c>
      <c r="D1184" s="11">
        <v>4606076588167</v>
      </c>
      <c r="E1184" s="17">
        <v>1226.4000000000001</v>
      </c>
      <c r="F1184" s="13"/>
      <c r="G1184" s="14">
        <f>F1184*E1184</f>
        <v>0</v>
      </c>
    </row>
    <row r="1185" spans="2:7" ht="12.95" customHeight="1" outlineLevel="2">
      <c r="C1185" s="10" t="s">
        <v>493</v>
      </c>
      <c r="D1185" s="11">
        <v>4606076588174</v>
      </c>
      <c r="E1185" s="17">
        <v>1226.4000000000001</v>
      </c>
      <c r="F1185" s="13"/>
      <c r="G1185" s="14">
        <f>F1185*E1185</f>
        <v>0</v>
      </c>
    </row>
    <row r="1186" spans="2:7" ht="12.95" customHeight="1" outlineLevel="2">
      <c r="C1186" s="10" t="s">
        <v>494</v>
      </c>
      <c r="D1186" s="11">
        <v>4606076588181</v>
      </c>
      <c r="E1186" s="17">
        <v>1226.4000000000001</v>
      </c>
      <c r="F1186" s="13"/>
      <c r="G1186" s="14">
        <f>F1186*E1186</f>
        <v>0</v>
      </c>
    </row>
    <row r="1187" spans="2:7" ht="12.95" customHeight="1" outlineLevel="2">
      <c r="C1187" s="10" t="s">
        <v>495</v>
      </c>
      <c r="D1187" s="11">
        <v>4606076588204</v>
      </c>
      <c r="E1187" s="17">
        <v>1226.4000000000001</v>
      </c>
      <c r="F1187" s="13"/>
      <c r="G1187" s="14">
        <f>F1187*E1187</f>
        <v>0</v>
      </c>
    </row>
    <row r="1188" spans="2:7" ht="12.95" customHeight="1" outlineLevel="2">
      <c r="C1188" s="10" t="s">
        <v>511</v>
      </c>
      <c r="D1188" s="11">
        <v>4606076588211</v>
      </c>
      <c r="E1188" s="17">
        <v>1226.4000000000001</v>
      </c>
      <c r="F1188" s="13"/>
      <c r="G1188" s="14">
        <f>F1188*E1188</f>
        <v>0</v>
      </c>
    </row>
    <row r="1189" spans="2:7" ht="12.95" customHeight="1" outlineLevel="2">
      <c r="C1189" s="10" t="s">
        <v>496</v>
      </c>
      <c r="D1189" s="11">
        <v>4606076588228</v>
      </c>
      <c r="E1189" s="17">
        <v>1226.4000000000001</v>
      </c>
      <c r="F1189" s="13"/>
      <c r="G1189" s="14">
        <f>F1189*E1189</f>
        <v>0</v>
      </c>
    </row>
    <row r="1190" spans="2:7" ht="12.95" customHeight="1" outlineLevel="2">
      <c r="C1190" s="10" t="s">
        <v>497</v>
      </c>
      <c r="D1190" s="11">
        <v>4606076588235</v>
      </c>
      <c r="E1190" s="17">
        <v>1226.4000000000001</v>
      </c>
      <c r="F1190" s="13"/>
      <c r="G1190" s="14">
        <f>F1190*E1190</f>
        <v>0</v>
      </c>
    </row>
    <row r="1191" spans="2:7" ht="12.95" customHeight="1" outlineLevel="2">
      <c r="C1191" s="10" t="s">
        <v>512</v>
      </c>
      <c r="D1191" s="11">
        <v>4606076588242</v>
      </c>
      <c r="E1191" s="17">
        <v>1226.4000000000001</v>
      </c>
      <c r="F1191" s="13"/>
      <c r="G1191" s="14">
        <f>F1191*E1191</f>
        <v>0</v>
      </c>
    </row>
    <row r="1192" spans="2:7" ht="12.95" customHeight="1" outlineLevel="2">
      <c r="C1192" s="10" t="s">
        <v>498</v>
      </c>
      <c r="D1192" s="11">
        <v>4606076588273</v>
      </c>
      <c r="E1192" s="17">
        <v>1226.4000000000001</v>
      </c>
      <c r="F1192" s="13"/>
      <c r="G1192" s="14">
        <f>F1192*E1192</f>
        <v>0</v>
      </c>
    </row>
    <row r="1193" spans="2:7" ht="12.95" customHeight="1" outlineLevel="2">
      <c r="C1193" s="10" t="s">
        <v>500</v>
      </c>
      <c r="D1193" s="11">
        <v>4606076588297</v>
      </c>
      <c r="E1193" s="17">
        <v>1226.4000000000001</v>
      </c>
      <c r="F1193" s="13"/>
      <c r="G1193" s="14">
        <f>F1193*E1193</f>
        <v>0</v>
      </c>
    </row>
    <row r="1194" spans="2:7" ht="11.1" customHeight="1" outlineLevel="2">
      <c r="B1194" s="33" t="s">
        <v>513</v>
      </c>
      <c r="C1194" s="33"/>
      <c r="D1194" s="19"/>
      <c r="E1194" s="36" t="str">
        <f>HYPERLINK("https://www.galantholding.com/catalog/307/169720/","www.galantholding.ru")</f>
        <v>www.galantholding.ru</v>
      </c>
      <c r="F1194" s="34"/>
      <c r="G1194" s="34"/>
    </row>
    <row r="1195" spans="2:7" ht="11.1" customHeight="1" outlineLevel="2">
      <c r="B1195" s="32" t="s">
        <v>176</v>
      </c>
      <c r="C1195" s="32"/>
      <c r="D1195" s="32"/>
      <c r="E1195" s="32"/>
      <c r="F1195" s="9"/>
      <c r="G1195" s="9"/>
    </row>
    <row r="1196" spans="2:7" ht="12.95" customHeight="1" outlineLevel="2">
      <c r="C1196" s="10" t="s">
        <v>514</v>
      </c>
      <c r="D1196" s="11">
        <v>4606076588365</v>
      </c>
      <c r="E1196" s="12">
        <v>543.20000000000005</v>
      </c>
      <c r="F1196" s="13"/>
      <c r="G1196" s="14">
        <f>F1196*E1196</f>
        <v>0</v>
      </c>
    </row>
    <row r="1197" spans="2:7" ht="12.95" customHeight="1" outlineLevel="2">
      <c r="C1197" s="10" t="s">
        <v>515</v>
      </c>
      <c r="D1197" s="11">
        <v>4606076588341</v>
      </c>
      <c r="E1197" s="12">
        <v>543.20000000000005</v>
      </c>
      <c r="F1197" s="13"/>
      <c r="G1197" s="14">
        <f>F1197*E1197</f>
        <v>0</v>
      </c>
    </row>
    <row r="1198" spans="2:7" ht="12.95" customHeight="1" outlineLevel="2">
      <c r="C1198" s="10" t="s">
        <v>516</v>
      </c>
      <c r="D1198" s="11">
        <v>4606076588358</v>
      </c>
      <c r="E1198" s="12">
        <v>543.20000000000005</v>
      </c>
      <c r="F1198" s="13"/>
      <c r="G1198" s="14">
        <f>F1198*E1198</f>
        <v>0</v>
      </c>
    </row>
    <row r="1199" spans="2:7" ht="12.95" customHeight="1" outlineLevel="2">
      <c r="C1199" s="10"/>
      <c r="D1199" s="10"/>
      <c r="E1199" s="15"/>
      <c r="F1199" s="13"/>
      <c r="G1199" s="14"/>
    </row>
    <row r="1200" spans="2:7" ht="12.95" customHeight="1" outlineLevel="2">
      <c r="C1200" s="10"/>
      <c r="D1200" s="10"/>
      <c r="E1200" s="15"/>
      <c r="F1200" s="13"/>
      <c r="G1200" s="14"/>
    </row>
    <row r="1201" spans="2:7" ht="12.95" customHeight="1" outlineLevel="2">
      <c r="C1201" s="10"/>
      <c r="D1201" s="10"/>
      <c r="E1201" s="15"/>
      <c r="F1201" s="13"/>
      <c r="G1201" s="14"/>
    </row>
    <row r="1202" spans="2:7" ht="12.95" customHeight="1" outlineLevel="2">
      <c r="C1202" s="10"/>
      <c r="D1202" s="10"/>
      <c r="E1202" s="15"/>
      <c r="F1202" s="13"/>
      <c r="G1202" s="14"/>
    </row>
    <row r="1203" spans="2:7" ht="12.95" customHeight="1" outlineLevel="2">
      <c r="C1203" s="10"/>
      <c r="D1203" s="10"/>
      <c r="E1203" s="15"/>
      <c r="F1203" s="13"/>
      <c r="G1203" s="14"/>
    </row>
    <row r="1204" spans="2:7" ht="12.95" customHeight="1" outlineLevel="2">
      <c r="C1204" s="10"/>
      <c r="D1204" s="10"/>
      <c r="E1204" s="15"/>
      <c r="F1204" s="13"/>
      <c r="G1204" s="14"/>
    </row>
    <row r="1205" spans="2:7" ht="12.95" customHeight="1" outlineLevel="2">
      <c r="C1205" s="10"/>
      <c r="D1205" s="10"/>
      <c r="E1205" s="15"/>
      <c r="F1205" s="13"/>
      <c r="G1205" s="14"/>
    </row>
    <row r="1206" spans="2:7" ht="12.95" customHeight="1" outlineLevel="2">
      <c r="C1206" s="10"/>
      <c r="D1206" s="10"/>
      <c r="E1206" s="15"/>
      <c r="F1206" s="13"/>
      <c r="G1206" s="14"/>
    </row>
    <row r="1207" spans="2:7" ht="12.95" customHeight="1" outlineLevel="2">
      <c r="B1207" s="37" t="str">
        <f>HYPERLINK("http://galantphoto.ru/pictures_for_form/Tribuna/moda/TN903-1180.jpg","увеличить")</f>
        <v>увеличить</v>
      </c>
      <c r="C1207" s="10"/>
      <c r="D1207" s="10"/>
      <c r="E1207" s="15"/>
      <c r="F1207" s="13"/>
      <c r="G1207" s="14"/>
    </row>
    <row r="1208" spans="2:7" ht="11.1" customHeight="1" outlineLevel="2">
      <c r="B1208" s="33" t="s">
        <v>517</v>
      </c>
      <c r="C1208" s="33"/>
      <c r="D1208" s="19"/>
      <c r="E1208" s="36" t="str">
        <f>HYPERLINK("https://www.galantholding.com/catalog/307/169721/","www.galantholding.ru")</f>
        <v>www.galantholding.ru</v>
      </c>
      <c r="F1208" s="34"/>
      <c r="G1208" s="34"/>
    </row>
    <row r="1209" spans="2:7" ht="11.1" customHeight="1" outlineLevel="2">
      <c r="B1209" s="32" t="s">
        <v>176</v>
      </c>
      <c r="C1209" s="32"/>
      <c r="D1209" s="32"/>
      <c r="E1209" s="32"/>
      <c r="F1209" s="9"/>
      <c r="G1209" s="9"/>
    </row>
    <row r="1210" spans="2:7" ht="12.95" customHeight="1" outlineLevel="2">
      <c r="C1210" s="10" t="s">
        <v>514</v>
      </c>
      <c r="D1210" s="11">
        <v>4606076588457</v>
      </c>
      <c r="E1210" s="12">
        <v>599.20000000000005</v>
      </c>
      <c r="F1210" s="13"/>
      <c r="G1210" s="14">
        <f>F1210*E1210</f>
        <v>0</v>
      </c>
    </row>
    <row r="1211" spans="2:7" ht="12.95" customHeight="1" outlineLevel="2">
      <c r="C1211" s="10" t="s">
        <v>518</v>
      </c>
      <c r="D1211" s="11">
        <v>4606076588464</v>
      </c>
      <c r="E1211" s="12">
        <v>599.20000000000005</v>
      </c>
      <c r="F1211" s="13"/>
      <c r="G1211" s="14">
        <f>F1211*E1211</f>
        <v>0</v>
      </c>
    </row>
    <row r="1212" spans="2:7" ht="12.95" customHeight="1" outlineLevel="2">
      <c r="C1212" s="10" t="s">
        <v>519</v>
      </c>
      <c r="D1212" s="11">
        <v>4606076588471</v>
      </c>
      <c r="E1212" s="12">
        <v>599.20000000000005</v>
      </c>
      <c r="F1212" s="13"/>
      <c r="G1212" s="14">
        <f>F1212*E1212</f>
        <v>0</v>
      </c>
    </row>
    <row r="1213" spans="2:7" ht="12.95" customHeight="1" outlineLevel="2">
      <c r="C1213" s="10" t="s">
        <v>520</v>
      </c>
      <c r="D1213" s="11">
        <v>4606076588495</v>
      </c>
      <c r="E1213" s="12">
        <v>599.20000000000005</v>
      </c>
      <c r="F1213" s="13"/>
      <c r="G1213" s="14">
        <f>F1213*E1213</f>
        <v>0</v>
      </c>
    </row>
    <row r="1214" spans="2:7" ht="12.95" customHeight="1" outlineLevel="2">
      <c r="C1214" s="10"/>
      <c r="D1214" s="10"/>
      <c r="E1214" s="15"/>
      <c r="F1214" s="13"/>
      <c r="G1214" s="14"/>
    </row>
    <row r="1215" spans="2:7" ht="12.95" customHeight="1" outlineLevel="2">
      <c r="C1215" s="10"/>
      <c r="D1215" s="10"/>
      <c r="E1215" s="15"/>
      <c r="F1215" s="13"/>
      <c r="G1215" s="14"/>
    </row>
    <row r="1216" spans="2:7" ht="12.95" customHeight="1" outlineLevel="2">
      <c r="C1216" s="10"/>
      <c r="D1216" s="10"/>
      <c r="E1216" s="15"/>
      <c r="F1216" s="13"/>
      <c r="G1216" s="14"/>
    </row>
    <row r="1217" spans="2:7" ht="12.95" customHeight="1" outlineLevel="2">
      <c r="C1217" s="10"/>
      <c r="D1217" s="10"/>
      <c r="E1217" s="15"/>
      <c r="F1217" s="13"/>
      <c r="G1217" s="14"/>
    </row>
    <row r="1218" spans="2:7" ht="12.95" customHeight="1" outlineLevel="2">
      <c r="C1218" s="10"/>
      <c r="D1218" s="10"/>
      <c r="E1218" s="15"/>
      <c r="F1218" s="13"/>
      <c r="G1218" s="14"/>
    </row>
    <row r="1219" spans="2:7" ht="12.95" customHeight="1" outlineLevel="2">
      <c r="C1219" s="10"/>
      <c r="D1219" s="10"/>
      <c r="E1219" s="15"/>
      <c r="F1219" s="13"/>
      <c r="G1219" s="14"/>
    </row>
    <row r="1220" spans="2:7" ht="12.95" customHeight="1" outlineLevel="2">
      <c r="C1220" s="10"/>
      <c r="D1220" s="10"/>
      <c r="E1220" s="15"/>
      <c r="F1220" s="13"/>
      <c r="G1220" s="14"/>
    </row>
    <row r="1221" spans="2:7" ht="12.95" customHeight="1" outlineLevel="2">
      <c r="B1221" s="37" t="str">
        <f>HYPERLINK("http://galantphoto.ru/pictures_for_form/Tribuna/moda/TV301V-1180.jpg","увеличить")</f>
        <v>увеличить</v>
      </c>
      <c r="C1221" s="10"/>
      <c r="D1221" s="10"/>
      <c r="E1221" s="15"/>
      <c r="F1221" s="13"/>
      <c r="G1221" s="14"/>
    </row>
    <row r="1222" spans="2:7" ht="11.1" customHeight="1" outlineLevel="1">
      <c r="B1222" s="18" t="s">
        <v>521</v>
      </c>
      <c r="C1222" s="18"/>
      <c r="D1222" s="18"/>
      <c r="E1222" s="18"/>
      <c r="F1222" s="18"/>
      <c r="G1222" s="18"/>
    </row>
    <row r="1223" spans="2:7" ht="11.1" customHeight="1" outlineLevel="2">
      <c r="B1223" s="33" t="s">
        <v>522</v>
      </c>
      <c r="C1223" s="33"/>
      <c r="D1223" s="19"/>
      <c r="E1223" s="36" t="str">
        <f>HYPERLINK("https://www.galantholding.com/catalog/289/175454/","www.galantholding.ru")</f>
        <v>www.galantholding.ru</v>
      </c>
      <c r="F1223" s="34"/>
      <c r="G1223" s="34"/>
    </row>
    <row r="1224" spans="2:7" ht="11.1" customHeight="1" outlineLevel="2">
      <c r="B1224" s="32" t="s">
        <v>13</v>
      </c>
      <c r="C1224" s="32"/>
      <c r="D1224" s="32"/>
      <c r="E1224" s="32"/>
      <c r="F1224" s="9"/>
      <c r="G1224" s="9"/>
    </row>
    <row r="1225" spans="2:7" ht="12.95" customHeight="1" outlineLevel="2">
      <c r="C1225" s="10" t="s">
        <v>523</v>
      </c>
      <c r="D1225" s="11">
        <v>4606076596797</v>
      </c>
      <c r="E1225" s="17">
        <v>1170.4000000000001</v>
      </c>
      <c r="F1225" s="13"/>
      <c r="G1225" s="14">
        <f>F1225*E1225</f>
        <v>0</v>
      </c>
    </row>
    <row r="1226" spans="2:7" ht="12.95" customHeight="1" outlineLevel="2">
      <c r="C1226" s="10" t="s">
        <v>524</v>
      </c>
      <c r="D1226" s="11">
        <v>4606076596803</v>
      </c>
      <c r="E1226" s="17">
        <v>1170.4000000000001</v>
      </c>
      <c r="F1226" s="13"/>
      <c r="G1226" s="14">
        <f>F1226*E1226</f>
        <v>0</v>
      </c>
    </row>
    <row r="1227" spans="2:7" ht="12.95" customHeight="1" outlineLevel="2">
      <c r="C1227" s="10" t="s">
        <v>525</v>
      </c>
      <c r="D1227" s="11">
        <v>4606076596810</v>
      </c>
      <c r="E1227" s="17">
        <v>1170.4000000000001</v>
      </c>
      <c r="F1227" s="13"/>
      <c r="G1227" s="14">
        <f>F1227*E1227</f>
        <v>0</v>
      </c>
    </row>
    <row r="1228" spans="2:7" ht="12.95" customHeight="1" outlineLevel="2">
      <c r="C1228" s="10" t="s">
        <v>526</v>
      </c>
      <c r="D1228" s="11">
        <v>4606076596827</v>
      </c>
      <c r="E1228" s="17">
        <v>1170.4000000000001</v>
      </c>
      <c r="F1228" s="13"/>
      <c r="G1228" s="14">
        <f>F1228*E1228</f>
        <v>0</v>
      </c>
    </row>
    <row r="1229" spans="2:7" ht="12.95" customHeight="1" outlineLevel="2">
      <c r="C1229" s="10" t="s">
        <v>527</v>
      </c>
      <c r="D1229" s="11">
        <v>4606076596834</v>
      </c>
      <c r="E1229" s="17">
        <v>1170.4000000000001</v>
      </c>
      <c r="F1229" s="13"/>
      <c r="G1229" s="14">
        <f>F1229*E1229</f>
        <v>0</v>
      </c>
    </row>
    <row r="1230" spans="2:7" ht="12.95" customHeight="1" outlineLevel="2">
      <c r="C1230" s="10" t="s">
        <v>528</v>
      </c>
      <c r="D1230" s="11">
        <v>4606076596841</v>
      </c>
      <c r="E1230" s="17">
        <v>1170.4000000000001</v>
      </c>
      <c r="F1230" s="13"/>
      <c r="G1230" s="14">
        <f>F1230*E1230</f>
        <v>0</v>
      </c>
    </row>
    <row r="1231" spans="2:7" ht="12.95" customHeight="1" outlineLevel="2">
      <c r="C1231" s="10" t="s">
        <v>529</v>
      </c>
      <c r="D1231" s="11">
        <v>4606076596858</v>
      </c>
      <c r="E1231" s="17">
        <v>1170.4000000000001</v>
      </c>
      <c r="F1231" s="13"/>
      <c r="G1231" s="14">
        <f>F1231*E1231</f>
        <v>0</v>
      </c>
    </row>
    <row r="1232" spans="2:7" ht="12.95" customHeight="1" outlineLevel="2">
      <c r="C1232" s="10" t="s">
        <v>530</v>
      </c>
      <c r="D1232" s="11">
        <v>4606076596865</v>
      </c>
      <c r="E1232" s="17">
        <v>1170.4000000000001</v>
      </c>
      <c r="F1232" s="13"/>
      <c r="G1232" s="14">
        <f>F1232*E1232</f>
        <v>0</v>
      </c>
    </row>
    <row r="1233" spans="2:7" ht="12.95" customHeight="1" outlineLevel="2">
      <c r="C1233" s="10" t="s">
        <v>531</v>
      </c>
      <c r="D1233" s="11">
        <v>4606076596872</v>
      </c>
      <c r="E1233" s="17">
        <v>1170.4000000000001</v>
      </c>
      <c r="F1233" s="13"/>
      <c r="G1233" s="14">
        <f>F1233*E1233</f>
        <v>0</v>
      </c>
    </row>
    <row r="1234" spans="2:7" ht="12.95" customHeight="1" outlineLevel="2">
      <c r="C1234" s="10" t="s">
        <v>532</v>
      </c>
      <c r="D1234" s="11">
        <v>4606076596889</v>
      </c>
      <c r="E1234" s="17">
        <v>1170.4000000000001</v>
      </c>
      <c r="F1234" s="13"/>
      <c r="G1234" s="14">
        <f>F1234*E1234</f>
        <v>0</v>
      </c>
    </row>
    <row r="1235" spans="2:7" ht="12.95" customHeight="1" outlineLevel="2">
      <c r="C1235" s="10" t="s">
        <v>533</v>
      </c>
      <c r="D1235" s="11">
        <v>4606076596902</v>
      </c>
      <c r="E1235" s="17">
        <v>1170.4000000000001</v>
      </c>
      <c r="F1235" s="13"/>
      <c r="G1235" s="14">
        <f>F1235*E1235</f>
        <v>0</v>
      </c>
    </row>
    <row r="1236" spans="2:7" ht="12.95" customHeight="1" outlineLevel="2">
      <c r="B1236" s="37" t="str">
        <f>HYPERLINK("http://galantphoto.ru/pictures_for_form/Tribuna/moda/972-1181.jpg","увеличить")</f>
        <v>увеличить</v>
      </c>
      <c r="C1236" s="10" t="s">
        <v>534</v>
      </c>
      <c r="D1236" s="11">
        <v>4606076596919</v>
      </c>
      <c r="E1236" s="17">
        <v>1170.4000000000001</v>
      </c>
      <c r="F1236" s="13"/>
      <c r="G1236" s="14">
        <f>F1236*E1236</f>
        <v>0</v>
      </c>
    </row>
    <row r="1237" spans="2:7" ht="12.95" customHeight="1" outlineLevel="2">
      <c r="C1237" s="10" t="s">
        <v>535</v>
      </c>
      <c r="D1237" s="11">
        <v>4606076596926</v>
      </c>
      <c r="E1237" s="17">
        <v>1170.4000000000001</v>
      </c>
      <c r="F1237" s="13"/>
      <c r="G1237" s="14">
        <f>F1237*E1237</f>
        <v>0</v>
      </c>
    </row>
    <row r="1238" spans="2:7" ht="12.95" customHeight="1" outlineLevel="2">
      <c r="C1238" s="10" t="s">
        <v>536</v>
      </c>
      <c r="D1238" s="11">
        <v>4606076596933</v>
      </c>
      <c r="E1238" s="17">
        <v>1170.4000000000001</v>
      </c>
      <c r="F1238" s="13"/>
      <c r="G1238" s="14">
        <f>F1238*E1238</f>
        <v>0</v>
      </c>
    </row>
    <row r="1239" spans="2:7" ht="12.95" customHeight="1" outlineLevel="2">
      <c r="C1239" s="10" t="s">
        <v>537</v>
      </c>
      <c r="D1239" s="11">
        <v>4606076596940</v>
      </c>
      <c r="E1239" s="17">
        <v>1170.4000000000001</v>
      </c>
      <c r="F1239" s="13"/>
      <c r="G1239" s="14">
        <f>F1239*E1239</f>
        <v>0</v>
      </c>
    </row>
    <row r="1240" spans="2:7" ht="12.95" customHeight="1" outlineLevel="2">
      <c r="C1240" s="10" t="s">
        <v>538</v>
      </c>
      <c r="D1240" s="11">
        <v>4606076596957</v>
      </c>
      <c r="E1240" s="17">
        <v>1170.4000000000001</v>
      </c>
      <c r="F1240" s="13"/>
      <c r="G1240" s="14">
        <f>F1240*E1240</f>
        <v>0</v>
      </c>
    </row>
    <row r="1241" spans="2:7" ht="12.95" customHeight="1" outlineLevel="2">
      <c r="C1241" s="10" t="s">
        <v>539</v>
      </c>
      <c r="D1241" s="11">
        <v>4606076596971</v>
      </c>
      <c r="E1241" s="17">
        <v>1170.4000000000001</v>
      </c>
      <c r="F1241" s="13"/>
      <c r="G1241" s="14">
        <f>F1241*E1241</f>
        <v>0</v>
      </c>
    </row>
    <row r="1242" spans="2:7" ht="12.95" customHeight="1" outlineLevel="2">
      <c r="C1242" s="10" t="s">
        <v>540</v>
      </c>
      <c r="D1242" s="11">
        <v>4606076596988</v>
      </c>
      <c r="E1242" s="17">
        <v>1170.4000000000001</v>
      </c>
      <c r="F1242" s="13"/>
      <c r="G1242" s="14">
        <f>F1242*E1242</f>
        <v>0</v>
      </c>
    </row>
    <row r="1243" spans="2:7" ht="12.95" customHeight="1" outlineLevel="2">
      <c r="C1243" s="10" t="s">
        <v>541</v>
      </c>
      <c r="D1243" s="11">
        <v>4606076596995</v>
      </c>
      <c r="E1243" s="17">
        <v>1170.4000000000001</v>
      </c>
      <c r="F1243" s="13"/>
      <c r="G1243" s="14">
        <f>F1243*E1243</f>
        <v>0</v>
      </c>
    </row>
    <row r="1244" spans="2:7" ht="12.95" customHeight="1" outlineLevel="2">
      <c r="C1244" s="10" t="s">
        <v>542</v>
      </c>
      <c r="D1244" s="11">
        <v>4606076597008</v>
      </c>
      <c r="E1244" s="17">
        <v>1170.4000000000001</v>
      </c>
      <c r="F1244" s="13"/>
      <c r="G1244" s="14">
        <f>F1244*E1244</f>
        <v>0</v>
      </c>
    </row>
    <row r="1245" spans="2:7" ht="12.95" customHeight="1" outlineLevel="2">
      <c r="C1245" s="10" t="s">
        <v>543</v>
      </c>
      <c r="D1245" s="11">
        <v>4606076597015</v>
      </c>
      <c r="E1245" s="17">
        <v>1170.4000000000001</v>
      </c>
      <c r="F1245" s="13"/>
      <c r="G1245" s="14">
        <f>F1245*E1245</f>
        <v>0</v>
      </c>
    </row>
    <row r="1246" spans="2:7" ht="12.95" customHeight="1" outlineLevel="2">
      <c r="C1246" s="10" t="s">
        <v>544</v>
      </c>
      <c r="D1246" s="11">
        <v>4606076597039</v>
      </c>
      <c r="E1246" s="17">
        <v>1170.4000000000001</v>
      </c>
      <c r="F1246" s="13"/>
      <c r="G1246" s="14">
        <f>F1246*E1246</f>
        <v>0</v>
      </c>
    </row>
    <row r="1247" spans="2:7" ht="12.95" customHeight="1" outlineLevel="2">
      <c r="C1247" s="10" t="s">
        <v>545</v>
      </c>
      <c r="D1247" s="11">
        <v>4606076597046</v>
      </c>
      <c r="E1247" s="17">
        <v>1170.4000000000001</v>
      </c>
      <c r="F1247" s="13"/>
      <c r="G1247" s="14">
        <f>F1247*E1247</f>
        <v>0</v>
      </c>
    </row>
    <row r="1248" spans="2:7" ht="12.95" customHeight="1" outlineLevel="2">
      <c r="C1248" s="10" t="s">
        <v>546</v>
      </c>
      <c r="D1248" s="11">
        <v>4606076597053</v>
      </c>
      <c r="E1248" s="17">
        <v>1170.4000000000001</v>
      </c>
      <c r="F1248" s="13"/>
      <c r="G1248" s="14">
        <f>F1248*E1248</f>
        <v>0</v>
      </c>
    </row>
    <row r="1249" spans="2:7" ht="12.95" customHeight="1" outlineLevel="2">
      <c r="C1249" s="10" t="s">
        <v>547</v>
      </c>
      <c r="D1249" s="11">
        <v>4606076597060</v>
      </c>
      <c r="E1249" s="17">
        <v>1170.4000000000001</v>
      </c>
      <c r="F1249" s="13"/>
      <c r="G1249" s="14">
        <f>F1249*E1249</f>
        <v>0</v>
      </c>
    </row>
    <row r="1250" spans="2:7" ht="12.95" customHeight="1" outlineLevel="2">
      <c r="C1250" s="10" t="s">
        <v>548</v>
      </c>
      <c r="D1250" s="11">
        <v>4606076597084</v>
      </c>
      <c r="E1250" s="17">
        <v>1170.4000000000001</v>
      </c>
      <c r="F1250" s="13"/>
      <c r="G1250" s="14">
        <f>F1250*E1250</f>
        <v>0</v>
      </c>
    </row>
    <row r="1251" spans="2:7" ht="12.95" customHeight="1" outlineLevel="2">
      <c r="C1251" s="10" t="s">
        <v>549</v>
      </c>
      <c r="D1251" s="11">
        <v>4606076597091</v>
      </c>
      <c r="E1251" s="17">
        <v>1170.4000000000001</v>
      </c>
      <c r="F1251" s="13"/>
      <c r="G1251" s="14">
        <f>F1251*E1251</f>
        <v>0</v>
      </c>
    </row>
    <row r="1252" spans="2:7" ht="12.95" customHeight="1" outlineLevel="2">
      <c r="C1252" s="10" t="s">
        <v>550</v>
      </c>
      <c r="D1252" s="11">
        <v>4606076597107</v>
      </c>
      <c r="E1252" s="17">
        <v>1170.4000000000001</v>
      </c>
      <c r="F1252" s="13"/>
      <c r="G1252" s="14">
        <f>F1252*E1252</f>
        <v>0</v>
      </c>
    </row>
    <row r="1253" spans="2:7" ht="11.1" customHeight="1" outlineLevel="2">
      <c r="B1253" s="33" t="s">
        <v>551</v>
      </c>
      <c r="C1253" s="33"/>
      <c r="D1253" s="19"/>
      <c r="E1253" s="36" t="str">
        <f>HYPERLINK("https://www.galantholding.com/catalog/290/175455/","www.galantholding.ru")</f>
        <v>www.galantholding.ru</v>
      </c>
      <c r="F1253" s="34"/>
      <c r="G1253" s="34"/>
    </row>
    <row r="1254" spans="2:7" ht="11.1" customHeight="1" outlineLevel="2">
      <c r="B1254" s="32" t="s">
        <v>101</v>
      </c>
      <c r="C1254" s="32"/>
      <c r="D1254" s="32"/>
      <c r="E1254" s="32"/>
      <c r="F1254" s="9"/>
      <c r="G1254" s="9"/>
    </row>
    <row r="1255" spans="2:7" ht="12.95" customHeight="1" outlineLevel="2">
      <c r="C1255" s="10" t="s">
        <v>552</v>
      </c>
      <c r="D1255" s="11">
        <v>4606076596483</v>
      </c>
      <c r="E1255" s="17">
        <v>1170.4000000000001</v>
      </c>
      <c r="F1255" s="13"/>
      <c r="G1255" s="14">
        <f>F1255*E1255</f>
        <v>0</v>
      </c>
    </row>
    <row r="1256" spans="2:7" ht="12.95" customHeight="1" outlineLevel="2">
      <c r="C1256" s="10" t="s">
        <v>553</v>
      </c>
      <c r="D1256" s="11">
        <v>4606076596490</v>
      </c>
      <c r="E1256" s="17">
        <v>1170.4000000000001</v>
      </c>
      <c r="F1256" s="13"/>
      <c r="G1256" s="14">
        <f>F1256*E1256</f>
        <v>0</v>
      </c>
    </row>
    <row r="1257" spans="2:7" ht="12.95" customHeight="1" outlineLevel="2">
      <c r="C1257" s="10" t="s">
        <v>554</v>
      </c>
      <c r="D1257" s="11">
        <v>4606076596506</v>
      </c>
      <c r="E1257" s="17">
        <v>1170.4000000000001</v>
      </c>
      <c r="F1257" s="13"/>
      <c r="G1257" s="14">
        <f>F1257*E1257</f>
        <v>0</v>
      </c>
    </row>
    <row r="1258" spans="2:7" ht="12.95" customHeight="1" outlineLevel="2">
      <c r="C1258" s="10" t="s">
        <v>530</v>
      </c>
      <c r="D1258" s="11">
        <v>4606076596100</v>
      </c>
      <c r="E1258" s="17">
        <v>1170.4000000000001</v>
      </c>
      <c r="F1258" s="13"/>
      <c r="G1258" s="14">
        <f>F1258*E1258</f>
        <v>0</v>
      </c>
    </row>
    <row r="1259" spans="2:7" ht="12.95" customHeight="1" outlineLevel="2">
      <c r="C1259" s="10" t="s">
        <v>531</v>
      </c>
      <c r="D1259" s="11">
        <v>4606076596117</v>
      </c>
      <c r="E1259" s="17">
        <v>1170.4000000000001</v>
      </c>
      <c r="F1259" s="13"/>
      <c r="G1259" s="14">
        <f>F1259*E1259</f>
        <v>0</v>
      </c>
    </row>
    <row r="1260" spans="2:7" ht="12.95" customHeight="1" outlineLevel="2">
      <c r="C1260" s="10" t="s">
        <v>532</v>
      </c>
      <c r="D1260" s="11">
        <v>4606076596124</v>
      </c>
      <c r="E1260" s="17">
        <v>1170.4000000000001</v>
      </c>
      <c r="F1260" s="13"/>
      <c r="G1260" s="14">
        <f>F1260*E1260</f>
        <v>0</v>
      </c>
    </row>
    <row r="1261" spans="2:7" ht="12.95" customHeight="1" outlineLevel="2">
      <c r="C1261" s="10" t="s">
        <v>555</v>
      </c>
      <c r="D1261" s="11">
        <v>4606076596131</v>
      </c>
      <c r="E1261" s="17">
        <v>1170.4000000000001</v>
      </c>
      <c r="F1261" s="13"/>
      <c r="G1261" s="14">
        <f>F1261*E1261</f>
        <v>0</v>
      </c>
    </row>
    <row r="1262" spans="2:7" ht="12.95" customHeight="1" outlineLevel="2">
      <c r="C1262" s="10" t="s">
        <v>556</v>
      </c>
      <c r="D1262" s="11">
        <v>4606076596148</v>
      </c>
      <c r="E1262" s="17">
        <v>1170.4000000000001</v>
      </c>
      <c r="F1262" s="13"/>
      <c r="G1262" s="14">
        <f>F1262*E1262</f>
        <v>0</v>
      </c>
    </row>
    <row r="1263" spans="2:7" ht="12.95" customHeight="1" outlineLevel="2">
      <c r="C1263" s="10" t="s">
        <v>557</v>
      </c>
      <c r="D1263" s="11">
        <v>4606076596155</v>
      </c>
      <c r="E1263" s="17">
        <v>1170.4000000000001</v>
      </c>
      <c r="F1263" s="13"/>
      <c r="G1263" s="14">
        <f>F1263*E1263</f>
        <v>0</v>
      </c>
    </row>
    <row r="1264" spans="2:7" ht="12.95" customHeight="1" outlineLevel="2">
      <c r="C1264" s="10" t="s">
        <v>534</v>
      </c>
      <c r="D1264" s="11">
        <v>4606076596162</v>
      </c>
      <c r="E1264" s="17">
        <v>1170.4000000000001</v>
      </c>
      <c r="F1264" s="13"/>
      <c r="G1264" s="14">
        <f>F1264*E1264</f>
        <v>0</v>
      </c>
    </row>
    <row r="1265" spans="2:7" ht="12.95" customHeight="1" outlineLevel="2">
      <c r="C1265" s="10" t="s">
        <v>535</v>
      </c>
      <c r="D1265" s="11">
        <v>4606076596179</v>
      </c>
      <c r="E1265" s="17">
        <v>1170.4000000000001</v>
      </c>
      <c r="F1265" s="13"/>
      <c r="G1265" s="14">
        <f>F1265*E1265</f>
        <v>0</v>
      </c>
    </row>
    <row r="1266" spans="2:7" ht="12.95" customHeight="1" outlineLevel="2">
      <c r="B1266" s="37" t="str">
        <f>HYPERLINK("http://galantphoto.ru/pictures_for_form/Tribuna/moda/353-1181.jpg","увеличить")</f>
        <v>увеличить</v>
      </c>
      <c r="C1266" s="10" t="s">
        <v>536</v>
      </c>
      <c r="D1266" s="11">
        <v>4606076596186</v>
      </c>
      <c r="E1266" s="17">
        <v>1170.4000000000001</v>
      </c>
      <c r="F1266" s="13"/>
      <c r="G1266" s="14">
        <f>F1266*E1266</f>
        <v>0</v>
      </c>
    </row>
    <row r="1267" spans="2:7" ht="12.95" customHeight="1" outlineLevel="2">
      <c r="C1267" s="10" t="s">
        <v>537</v>
      </c>
      <c r="D1267" s="11">
        <v>4606076596193</v>
      </c>
      <c r="E1267" s="17">
        <v>1170.4000000000001</v>
      </c>
      <c r="F1267" s="13"/>
      <c r="G1267" s="14">
        <f>F1267*E1267</f>
        <v>0</v>
      </c>
    </row>
    <row r="1268" spans="2:7" ht="12.95" customHeight="1" outlineLevel="2">
      <c r="C1268" s="10" t="s">
        <v>538</v>
      </c>
      <c r="D1268" s="11">
        <v>4606076596209</v>
      </c>
      <c r="E1268" s="17">
        <v>1170.4000000000001</v>
      </c>
      <c r="F1268" s="13"/>
      <c r="G1268" s="14">
        <f>F1268*E1268</f>
        <v>0</v>
      </c>
    </row>
    <row r="1269" spans="2:7" ht="12.95" customHeight="1" outlineLevel="2">
      <c r="C1269" s="10" t="s">
        <v>558</v>
      </c>
      <c r="D1269" s="11">
        <v>4606076596216</v>
      </c>
      <c r="E1269" s="17">
        <v>1170.4000000000001</v>
      </c>
      <c r="F1269" s="13"/>
      <c r="G1269" s="14">
        <f>F1269*E1269</f>
        <v>0</v>
      </c>
    </row>
    <row r="1270" spans="2:7" ht="12.95" customHeight="1" outlineLevel="2">
      <c r="C1270" s="10" t="s">
        <v>559</v>
      </c>
      <c r="D1270" s="11">
        <v>4606076596223</v>
      </c>
      <c r="E1270" s="17">
        <v>1170.4000000000001</v>
      </c>
      <c r="F1270" s="13"/>
      <c r="G1270" s="14">
        <f>F1270*E1270</f>
        <v>0</v>
      </c>
    </row>
    <row r="1271" spans="2:7" ht="12.95" customHeight="1" outlineLevel="2">
      <c r="C1271" s="10" t="s">
        <v>560</v>
      </c>
      <c r="D1271" s="11">
        <v>4606076596230</v>
      </c>
      <c r="E1271" s="17">
        <v>1170.4000000000001</v>
      </c>
      <c r="F1271" s="13"/>
      <c r="G1271" s="14">
        <f>F1271*E1271</f>
        <v>0</v>
      </c>
    </row>
    <row r="1272" spans="2:7" ht="12.95" customHeight="1" outlineLevel="2">
      <c r="C1272" s="10" t="s">
        <v>539</v>
      </c>
      <c r="D1272" s="11">
        <v>4606076596247</v>
      </c>
      <c r="E1272" s="17">
        <v>1170.4000000000001</v>
      </c>
      <c r="F1272" s="13"/>
      <c r="G1272" s="14">
        <f>F1272*E1272</f>
        <v>0</v>
      </c>
    </row>
    <row r="1273" spans="2:7" ht="12.95" customHeight="1" outlineLevel="2">
      <c r="C1273" s="10" t="s">
        <v>541</v>
      </c>
      <c r="D1273" s="11">
        <v>4606076596261</v>
      </c>
      <c r="E1273" s="17">
        <v>1170.4000000000001</v>
      </c>
      <c r="F1273" s="13"/>
      <c r="G1273" s="14">
        <f>F1273*E1273</f>
        <v>0</v>
      </c>
    </row>
    <row r="1274" spans="2:7" ht="12.95" customHeight="1" outlineLevel="2">
      <c r="C1274" s="10" t="s">
        <v>561</v>
      </c>
      <c r="D1274" s="11">
        <v>4606076596292</v>
      </c>
      <c r="E1274" s="17">
        <v>1170.4000000000001</v>
      </c>
      <c r="F1274" s="13"/>
      <c r="G1274" s="14">
        <f>F1274*E1274</f>
        <v>0</v>
      </c>
    </row>
    <row r="1275" spans="2:7" ht="12.95" customHeight="1" outlineLevel="2">
      <c r="C1275" s="10" t="s">
        <v>562</v>
      </c>
      <c r="D1275" s="11">
        <v>4606076596308</v>
      </c>
      <c r="E1275" s="17">
        <v>1170.4000000000001</v>
      </c>
      <c r="F1275" s="13"/>
      <c r="G1275" s="14">
        <f>F1275*E1275</f>
        <v>0</v>
      </c>
    </row>
    <row r="1276" spans="2:7" ht="12.95" customHeight="1" outlineLevel="2">
      <c r="C1276" s="10" t="s">
        <v>563</v>
      </c>
      <c r="D1276" s="11">
        <v>4606076596315</v>
      </c>
      <c r="E1276" s="17">
        <v>1170.4000000000001</v>
      </c>
      <c r="F1276" s="13"/>
      <c r="G1276" s="14">
        <f>F1276*E1276</f>
        <v>0</v>
      </c>
    </row>
    <row r="1277" spans="2:7" ht="12.95" customHeight="1" outlineLevel="2">
      <c r="C1277" s="10" t="s">
        <v>545</v>
      </c>
      <c r="D1277" s="11">
        <v>4606076596346</v>
      </c>
      <c r="E1277" s="17">
        <v>1170.4000000000001</v>
      </c>
      <c r="F1277" s="13"/>
      <c r="G1277" s="14">
        <f>F1277*E1277</f>
        <v>0</v>
      </c>
    </row>
    <row r="1278" spans="2:7" ht="12.95" customHeight="1" outlineLevel="2">
      <c r="C1278" s="10" t="s">
        <v>564</v>
      </c>
      <c r="D1278" s="11">
        <v>4606076596377</v>
      </c>
      <c r="E1278" s="17">
        <v>1170.4000000000001</v>
      </c>
      <c r="F1278" s="13"/>
      <c r="G1278" s="14">
        <f>F1278*E1278</f>
        <v>0</v>
      </c>
    </row>
    <row r="1279" spans="2:7" ht="12.95" customHeight="1" outlineLevel="2">
      <c r="C1279" s="10" t="s">
        <v>565</v>
      </c>
      <c r="D1279" s="11">
        <v>4606076596391</v>
      </c>
      <c r="E1279" s="17">
        <v>1170.4000000000001</v>
      </c>
      <c r="F1279" s="13"/>
      <c r="G1279" s="14">
        <f>F1279*E1279</f>
        <v>0</v>
      </c>
    </row>
    <row r="1280" spans="2:7" ht="12.95" customHeight="1" outlineLevel="2">
      <c r="C1280" s="10" t="s">
        <v>549</v>
      </c>
      <c r="D1280" s="11">
        <v>4606076596421</v>
      </c>
      <c r="E1280" s="17">
        <v>1170.4000000000001</v>
      </c>
      <c r="F1280" s="13"/>
      <c r="G1280" s="14">
        <f>F1280*E1280</f>
        <v>0</v>
      </c>
    </row>
    <row r="1281" spans="2:7" ht="12.95" customHeight="1" outlineLevel="2">
      <c r="C1281" s="10" t="s">
        <v>566</v>
      </c>
      <c r="D1281" s="11">
        <v>4606076596469</v>
      </c>
      <c r="E1281" s="17">
        <v>1170.4000000000001</v>
      </c>
      <c r="F1281" s="13"/>
      <c r="G1281" s="14">
        <f>F1281*E1281</f>
        <v>0</v>
      </c>
    </row>
    <row r="1282" spans="2:7" ht="11.1" customHeight="1" outlineLevel="2">
      <c r="B1282" s="33" t="s">
        <v>567</v>
      </c>
      <c r="C1282" s="33"/>
      <c r="D1282" s="19"/>
      <c r="E1282" s="36" t="str">
        <f>HYPERLINK("https://www.galantholding.com/catalog/307/175456/","www.galantholding.ru")</f>
        <v>www.galantholding.ru</v>
      </c>
      <c r="F1282" s="34"/>
      <c r="G1282" s="34"/>
    </row>
    <row r="1283" spans="2:7" ht="11.1" customHeight="1" outlineLevel="2">
      <c r="B1283" s="32" t="s">
        <v>13</v>
      </c>
      <c r="C1283" s="32"/>
      <c r="D1283" s="32"/>
      <c r="E1283" s="32"/>
      <c r="F1283" s="9"/>
      <c r="G1283" s="9"/>
    </row>
    <row r="1284" spans="2:7" ht="12.95" customHeight="1" outlineLevel="2">
      <c r="C1284" s="10" t="s">
        <v>568</v>
      </c>
      <c r="D1284" s="11">
        <v>4606076596728</v>
      </c>
      <c r="E1284" s="12">
        <v>565.6</v>
      </c>
      <c r="F1284" s="13"/>
      <c r="G1284" s="14">
        <f>F1284*E1284</f>
        <v>0</v>
      </c>
    </row>
    <row r="1285" spans="2:7" ht="12.95" customHeight="1" outlineLevel="2">
      <c r="C1285" s="10" t="s">
        <v>569</v>
      </c>
      <c r="D1285" s="11">
        <v>4606076596735</v>
      </c>
      <c r="E1285" s="12">
        <v>565.6</v>
      </c>
      <c r="F1285" s="13"/>
      <c r="G1285" s="14">
        <f>F1285*E1285</f>
        <v>0</v>
      </c>
    </row>
    <row r="1286" spans="2:7" ht="12.95" customHeight="1" outlineLevel="2">
      <c r="C1286" s="10" t="s">
        <v>570</v>
      </c>
      <c r="D1286" s="11">
        <v>4606076596742</v>
      </c>
      <c r="E1286" s="12">
        <v>565.6</v>
      </c>
      <c r="F1286" s="13"/>
      <c r="G1286" s="14">
        <f>F1286*E1286</f>
        <v>0</v>
      </c>
    </row>
    <row r="1287" spans="2:7" ht="12.95" customHeight="1" outlineLevel="2">
      <c r="C1287" s="10" t="s">
        <v>571</v>
      </c>
      <c r="D1287" s="11">
        <v>4606076596704</v>
      </c>
      <c r="E1287" s="12">
        <v>565.6</v>
      </c>
      <c r="F1287" s="13"/>
      <c r="G1287" s="14">
        <f>F1287*E1287</f>
        <v>0</v>
      </c>
    </row>
    <row r="1288" spans="2:7" ht="12.95" customHeight="1" outlineLevel="2">
      <c r="C1288" s="10" t="s">
        <v>572</v>
      </c>
      <c r="D1288" s="11">
        <v>4606076596711</v>
      </c>
      <c r="E1288" s="12">
        <v>565.6</v>
      </c>
      <c r="F1288" s="13"/>
      <c r="G1288" s="14">
        <f>F1288*E1288</f>
        <v>0</v>
      </c>
    </row>
    <row r="1289" spans="2:7" ht="12.95" customHeight="1" outlineLevel="2">
      <c r="C1289" s="10"/>
      <c r="D1289" s="10"/>
      <c r="E1289" s="15"/>
      <c r="F1289" s="13"/>
      <c r="G1289" s="14"/>
    </row>
    <row r="1290" spans="2:7" ht="12.95" customHeight="1" outlineLevel="2">
      <c r="C1290" s="10"/>
      <c r="D1290" s="10"/>
      <c r="E1290" s="15"/>
      <c r="F1290" s="13"/>
      <c r="G1290" s="14"/>
    </row>
    <row r="1291" spans="2:7" ht="12.95" customHeight="1" outlineLevel="2">
      <c r="C1291" s="10"/>
      <c r="D1291" s="10"/>
      <c r="E1291" s="15"/>
      <c r="F1291" s="13"/>
      <c r="G1291" s="14"/>
    </row>
    <row r="1292" spans="2:7" ht="12.95" customHeight="1" outlineLevel="2">
      <c r="C1292" s="10"/>
      <c r="D1292" s="10"/>
      <c r="E1292" s="15"/>
      <c r="F1292" s="13"/>
      <c r="G1292" s="14"/>
    </row>
    <row r="1293" spans="2:7" ht="12.95" customHeight="1" outlineLevel="2">
      <c r="C1293" s="10"/>
      <c r="D1293" s="10"/>
      <c r="E1293" s="15"/>
      <c r="F1293" s="13"/>
      <c r="G1293" s="14"/>
    </row>
    <row r="1294" spans="2:7" ht="12.95" customHeight="1" outlineLevel="2">
      <c r="C1294" s="10"/>
      <c r="D1294" s="10"/>
      <c r="E1294" s="15"/>
      <c r="F1294" s="13"/>
      <c r="G1294" s="14"/>
    </row>
    <row r="1295" spans="2:7" ht="12.95" customHeight="1" outlineLevel="2">
      <c r="B1295" s="37" t="str">
        <f>HYPERLINK("http://galantphoto.ru/pictures_for_form/Tribuna/moda/606-1181.jpg","увеличить")</f>
        <v>увеличить</v>
      </c>
      <c r="C1295" s="10"/>
      <c r="D1295" s="10"/>
      <c r="E1295" s="15"/>
      <c r="F1295" s="13"/>
      <c r="G1295" s="14"/>
    </row>
    <row r="1296" spans="2:7" ht="11.1" customHeight="1" outlineLevel="2">
      <c r="B1296" s="33" t="s">
        <v>573</v>
      </c>
      <c r="C1296" s="33"/>
      <c r="D1296" s="19"/>
      <c r="E1296" s="36" t="str">
        <f>HYPERLINK("https://www.galantholding.com/catalog/307/175457/","www.galantholding.ru")</f>
        <v>www.galantholding.ru</v>
      </c>
      <c r="F1296" s="34"/>
      <c r="G1296" s="34"/>
    </row>
    <row r="1297" spans="2:7" ht="11.1" customHeight="1" outlineLevel="2">
      <c r="B1297" s="32" t="s">
        <v>13</v>
      </c>
      <c r="C1297" s="32"/>
      <c r="D1297" s="32"/>
      <c r="E1297" s="32"/>
      <c r="F1297" s="9"/>
      <c r="G1297" s="9"/>
    </row>
    <row r="1298" spans="2:7" ht="12.95" customHeight="1" outlineLevel="2">
      <c r="C1298" s="10" t="s">
        <v>569</v>
      </c>
      <c r="D1298" s="11">
        <v>4606076596643</v>
      </c>
      <c r="E1298" s="12">
        <v>632.79999999999995</v>
      </c>
      <c r="F1298" s="13"/>
      <c r="G1298" s="14">
        <f>F1298*E1298</f>
        <v>0</v>
      </c>
    </row>
    <row r="1299" spans="2:7" ht="12.95" customHeight="1" outlineLevel="2">
      <c r="C1299" s="10" t="s">
        <v>570</v>
      </c>
      <c r="D1299" s="11">
        <v>4606076596650</v>
      </c>
      <c r="E1299" s="12">
        <v>632.79999999999995</v>
      </c>
      <c r="F1299" s="13"/>
      <c r="G1299" s="14">
        <f>F1299*E1299</f>
        <v>0</v>
      </c>
    </row>
    <row r="1300" spans="2:7" ht="12.95" customHeight="1" outlineLevel="2">
      <c r="C1300" s="10" t="s">
        <v>574</v>
      </c>
      <c r="D1300" s="11">
        <v>4606076596667</v>
      </c>
      <c r="E1300" s="12">
        <v>632.79999999999995</v>
      </c>
      <c r="F1300" s="13"/>
      <c r="G1300" s="14">
        <f>F1300*E1300</f>
        <v>0</v>
      </c>
    </row>
    <row r="1301" spans="2:7" ht="12.95" customHeight="1" outlineLevel="2">
      <c r="C1301" s="10" t="s">
        <v>575</v>
      </c>
      <c r="D1301" s="11">
        <v>4606076596674</v>
      </c>
      <c r="E1301" s="12">
        <v>632.79999999999995</v>
      </c>
      <c r="F1301" s="13"/>
      <c r="G1301" s="14">
        <f>F1301*E1301</f>
        <v>0</v>
      </c>
    </row>
    <row r="1302" spans="2:7" ht="12.95" customHeight="1" outlineLevel="2">
      <c r="C1302" s="10"/>
      <c r="D1302" s="10"/>
      <c r="E1302" s="15"/>
      <c r="F1302" s="13"/>
      <c r="G1302" s="14"/>
    </row>
    <row r="1303" spans="2:7" ht="12.95" customHeight="1" outlineLevel="2">
      <c r="C1303" s="10"/>
      <c r="D1303" s="10"/>
      <c r="E1303" s="15"/>
      <c r="F1303" s="13"/>
      <c r="G1303" s="14"/>
    </row>
    <row r="1304" spans="2:7" ht="12.95" customHeight="1" outlineLevel="2">
      <c r="C1304" s="10"/>
      <c r="D1304" s="10"/>
      <c r="E1304" s="15"/>
      <c r="F1304" s="13"/>
      <c r="G1304" s="14"/>
    </row>
    <row r="1305" spans="2:7" ht="12.95" customHeight="1" outlineLevel="2">
      <c r="C1305" s="10"/>
      <c r="D1305" s="10"/>
      <c r="E1305" s="15"/>
      <c r="F1305" s="13"/>
      <c r="G1305" s="14"/>
    </row>
    <row r="1306" spans="2:7" ht="12.95" customHeight="1" outlineLevel="2">
      <c r="C1306" s="10"/>
      <c r="D1306" s="10"/>
      <c r="E1306" s="15"/>
      <c r="F1306" s="13"/>
      <c r="G1306" s="14"/>
    </row>
    <row r="1307" spans="2:7" ht="12.95" customHeight="1" outlineLevel="2">
      <c r="C1307" s="10"/>
      <c r="D1307" s="10"/>
      <c r="E1307" s="15"/>
      <c r="F1307" s="13"/>
      <c r="G1307" s="14"/>
    </row>
    <row r="1308" spans="2:7" ht="12.95" customHeight="1" outlineLevel="2">
      <c r="C1308" s="10"/>
      <c r="D1308" s="10"/>
      <c r="E1308" s="15"/>
      <c r="F1308" s="13"/>
      <c r="G1308" s="14"/>
    </row>
    <row r="1309" spans="2:7" ht="12.95" customHeight="1" outlineLevel="2">
      <c r="B1309" s="37" t="str">
        <f>HYPERLINK("http://galantphoto.ru/pictures_for_form/Tribuna/moda/1153-1181.jpg","увеличить")</f>
        <v>увеличить</v>
      </c>
      <c r="C1309" s="10"/>
      <c r="D1309" s="10"/>
      <c r="E1309" s="15"/>
      <c r="F1309" s="13"/>
      <c r="G1309" s="14"/>
    </row>
    <row r="1310" spans="2:7" ht="11.1" customHeight="1" outlineLevel="1">
      <c r="B1310" s="18" t="s">
        <v>576</v>
      </c>
      <c r="C1310" s="18"/>
      <c r="D1310" s="18"/>
      <c r="E1310" s="18"/>
      <c r="F1310" s="18"/>
      <c r="G1310" s="18"/>
    </row>
    <row r="1311" spans="2:7" ht="11.1" customHeight="1" outlineLevel="2">
      <c r="B1311" s="33" t="s">
        <v>577</v>
      </c>
      <c r="C1311" s="33"/>
      <c r="D1311" s="19"/>
      <c r="E1311" s="36" t="str">
        <f>HYPERLINK("https://www.galantholding.com/catalog/290/176166/","www.galantholding.ru")</f>
        <v>www.galantholding.ru</v>
      </c>
      <c r="F1311" s="34"/>
      <c r="G1311" s="34"/>
    </row>
    <row r="1312" spans="2:7" ht="11.1" customHeight="1" outlineLevel="2">
      <c r="B1312" s="32" t="s">
        <v>176</v>
      </c>
      <c r="C1312" s="32"/>
      <c r="D1312" s="32"/>
      <c r="E1312" s="32"/>
      <c r="F1312" s="9"/>
      <c r="G1312" s="9"/>
    </row>
    <row r="1313" spans="2:7" ht="12.95" customHeight="1" outlineLevel="2">
      <c r="C1313" s="10" t="s">
        <v>578</v>
      </c>
      <c r="D1313" s="11">
        <v>4606076611087</v>
      </c>
      <c r="E1313" s="17">
        <v>1338.4</v>
      </c>
      <c r="F1313" s="13"/>
      <c r="G1313" s="14">
        <f>F1313*E1313</f>
        <v>0</v>
      </c>
    </row>
    <row r="1314" spans="2:7" ht="12.95" customHeight="1" outlineLevel="2">
      <c r="C1314" s="10" t="s">
        <v>579</v>
      </c>
      <c r="D1314" s="11">
        <v>4606076611094</v>
      </c>
      <c r="E1314" s="17">
        <v>1338.4</v>
      </c>
      <c r="F1314" s="13"/>
      <c r="G1314" s="14">
        <f>F1314*E1314</f>
        <v>0</v>
      </c>
    </row>
    <row r="1315" spans="2:7" ht="12.95" customHeight="1" outlineLevel="2">
      <c r="C1315" s="10" t="s">
        <v>580</v>
      </c>
      <c r="D1315" s="11">
        <v>4606076611100</v>
      </c>
      <c r="E1315" s="17">
        <v>1338.4</v>
      </c>
      <c r="F1315" s="13"/>
      <c r="G1315" s="14">
        <f>F1315*E1315</f>
        <v>0</v>
      </c>
    </row>
    <row r="1316" spans="2:7" ht="12.95" customHeight="1" outlineLevel="2">
      <c r="C1316" s="10" t="s">
        <v>581</v>
      </c>
      <c r="D1316" s="11">
        <v>4606076611117</v>
      </c>
      <c r="E1316" s="17">
        <v>1338.4</v>
      </c>
      <c r="F1316" s="13"/>
      <c r="G1316" s="14">
        <f>F1316*E1316</f>
        <v>0</v>
      </c>
    </row>
    <row r="1317" spans="2:7" ht="12.95" customHeight="1" outlineLevel="2">
      <c r="C1317" s="10" t="s">
        <v>582</v>
      </c>
      <c r="D1317" s="11">
        <v>4606076611124</v>
      </c>
      <c r="E1317" s="17">
        <v>1338.4</v>
      </c>
      <c r="F1317" s="13"/>
      <c r="G1317" s="14">
        <f>F1317*E1317</f>
        <v>0</v>
      </c>
    </row>
    <row r="1318" spans="2:7" ht="12.95" customHeight="1" outlineLevel="2">
      <c r="C1318" s="10" t="s">
        <v>583</v>
      </c>
      <c r="D1318" s="11">
        <v>4606076611148</v>
      </c>
      <c r="E1318" s="17">
        <v>1338.4</v>
      </c>
      <c r="F1318" s="13"/>
      <c r="G1318" s="14">
        <f>F1318*E1318</f>
        <v>0</v>
      </c>
    </row>
    <row r="1319" spans="2:7" ht="12.95" customHeight="1" outlineLevel="2">
      <c r="C1319" s="10" t="s">
        <v>584</v>
      </c>
      <c r="D1319" s="11">
        <v>4606076611155</v>
      </c>
      <c r="E1319" s="17">
        <v>1338.4</v>
      </c>
      <c r="F1319" s="13"/>
      <c r="G1319" s="14">
        <f>F1319*E1319</f>
        <v>0</v>
      </c>
    </row>
    <row r="1320" spans="2:7" ht="12.95" customHeight="1" outlineLevel="2">
      <c r="C1320" s="10" t="s">
        <v>585</v>
      </c>
      <c r="D1320" s="11">
        <v>4606076611162</v>
      </c>
      <c r="E1320" s="17">
        <v>1338.4</v>
      </c>
      <c r="F1320" s="13"/>
      <c r="G1320" s="14">
        <f>F1320*E1320</f>
        <v>0</v>
      </c>
    </row>
    <row r="1321" spans="2:7" ht="12.95" customHeight="1" outlineLevel="2">
      <c r="C1321" s="10" t="s">
        <v>586</v>
      </c>
      <c r="D1321" s="11">
        <v>4606076611186</v>
      </c>
      <c r="E1321" s="17">
        <v>1338.4</v>
      </c>
      <c r="F1321" s="13"/>
      <c r="G1321" s="14">
        <f>F1321*E1321</f>
        <v>0</v>
      </c>
    </row>
    <row r="1322" spans="2:7" ht="12.95" customHeight="1" outlineLevel="2">
      <c r="C1322" s="10" t="s">
        <v>587</v>
      </c>
      <c r="D1322" s="11">
        <v>4606076611193</v>
      </c>
      <c r="E1322" s="17">
        <v>1338.4</v>
      </c>
      <c r="F1322" s="13"/>
      <c r="G1322" s="14">
        <f>F1322*E1322</f>
        <v>0</v>
      </c>
    </row>
    <row r="1323" spans="2:7" ht="12.95" customHeight="1" outlineLevel="2">
      <c r="C1323" s="10" t="s">
        <v>588</v>
      </c>
      <c r="D1323" s="11">
        <v>4606076611209</v>
      </c>
      <c r="E1323" s="17">
        <v>1338.4</v>
      </c>
      <c r="F1323" s="13"/>
      <c r="G1323" s="14">
        <f>F1323*E1323</f>
        <v>0</v>
      </c>
    </row>
    <row r="1324" spans="2:7" ht="12.95" customHeight="1" outlineLevel="2">
      <c r="B1324" s="37" t="str">
        <f>HYPERLINK("http://galantphoto.ru/pictures_for_form/Tribuna/moda/BM353B-1192.jpg","увеличить")</f>
        <v>увеличить</v>
      </c>
      <c r="C1324" s="10" t="s">
        <v>589</v>
      </c>
      <c r="D1324" s="11">
        <v>4606076611216</v>
      </c>
      <c r="E1324" s="17">
        <v>1338.4</v>
      </c>
      <c r="F1324" s="13"/>
      <c r="G1324" s="14">
        <f>F1324*E1324</f>
        <v>0</v>
      </c>
    </row>
    <row r="1325" spans="2:7" ht="12.95" customHeight="1" outlineLevel="2">
      <c r="C1325" s="10" t="s">
        <v>590</v>
      </c>
      <c r="D1325" s="11">
        <v>4606076611223</v>
      </c>
      <c r="E1325" s="17">
        <v>1338.4</v>
      </c>
      <c r="F1325" s="13"/>
      <c r="G1325" s="14">
        <f>F1325*E1325</f>
        <v>0</v>
      </c>
    </row>
    <row r="1326" spans="2:7" ht="12.95" customHeight="1" outlineLevel="2">
      <c r="C1326" s="10" t="s">
        <v>591</v>
      </c>
      <c r="D1326" s="11">
        <v>4606076611230</v>
      </c>
      <c r="E1326" s="17">
        <v>1338.4</v>
      </c>
      <c r="F1326" s="13"/>
      <c r="G1326" s="14">
        <f>F1326*E1326</f>
        <v>0</v>
      </c>
    </row>
    <row r="1327" spans="2:7" ht="12.95" customHeight="1" outlineLevel="2">
      <c r="C1327" s="10" t="s">
        <v>592</v>
      </c>
      <c r="D1327" s="11">
        <v>4606076611247</v>
      </c>
      <c r="E1327" s="17">
        <v>1338.4</v>
      </c>
      <c r="F1327" s="13"/>
      <c r="G1327" s="14">
        <f>F1327*E1327</f>
        <v>0</v>
      </c>
    </row>
    <row r="1328" spans="2:7" ht="12.95" customHeight="1" outlineLevel="2">
      <c r="C1328" s="10" t="s">
        <v>593</v>
      </c>
      <c r="D1328" s="11">
        <v>4606076611254</v>
      </c>
      <c r="E1328" s="17">
        <v>1338.4</v>
      </c>
      <c r="F1328" s="13"/>
      <c r="G1328" s="14">
        <f>F1328*E1328</f>
        <v>0</v>
      </c>
    </row>
    <row r="1329" spans="2:7" ht="12.95" customHeight="1" outlineLevel="2">
      <c r="C1329" s="10" t="s">
        <v>594</v>
      </c>
      <c r="D1329" s="11">
        <v>4606076611278</v>
      </c>
      <c r="E1329" s="17">
        <v>1338.4</v>
      </c>
      <c r="F1329" s="13"/>
      <c r="G1329" s="14">
        <f>F1329*E1329</f>
        <v>0</v>
      </c>
    </row>
    <row r="1330" spans="2:7" ht="12.95" customHeight="1" outlineLevel="2">
      <c r="C1330" s="10" t="s">
        <v>595</v>
      </c>
      <c r="D1330" s="11">
        <v>4606076611308</v>
      </c>
      <c r="E1330" s="17">
        <v>1338.4</v>
      </c>
      <c r="F1330" s="13"/>
      <c r="G1330" s="14">
        <f>F1330*E1330</f>
        <v>0</v>
      </c>
    </row>
    <row r="1331" spans="2:7" ht="12.95" customHeight="1" outlineLevel="2">
      <c r="C1331" s="10" t="s">
        <v>596</v>
      </c>
      <c r="D1331" s="11">
        <v>4606076611322</v>
      </c>
      <c r="E1331" s="17">
        <v>1338.4</v>
      </c>
      <c r="F1331" s="13"/>
      <c r="G1331" s="14">
        <f>F1331*E1331</f>
        <v>0</v>
      </c>
    </row>
    <row r="1332" spans="2:7" ht="12.95" customHeight="1" outlineLevel="2">
      <c r="C1332" s="10" t="s">
        <v>597</v>
      </c>
      <c r="D1332" s="11">
        <v>4606076611339</v>
      </c>
      <c r="E1332" s="17">
        <v>1338.4</v>
      </c>
      <c r="F1332" s="13"/>
      <c r="G1332" s="14">
        <f>F1332*E1332</f>
        <v>0</v>
      </c>
    </row>
    <row r="1333" spans="2:7" ht="12.95" customHeight="1" outlineLevel="2">
      <c r="C1333" s="10" t="s">
        <v>598</v>
      </c>
      <c r="D1333" s="11">
        <v>4606076611346</v>
      </c>
      <c r="E1333" s="17">
        <v>1338.4</v>
      </c>
      <c r="F1333" s="13"/>
      <c r="G1333" s="14">
        <f>F1333*E1333</f>
        <v>0</v>
      </c>
    </row>
    <row r="1334" spans="2:7" ht="12.95" customHeight="1" outlineLevel="2">
      <c r="C1334" s="10" t="s">
        <v>599</v>
      </c>
      <c r="D1334" s="11">
        <v>4606076611353</v>
      </c>
      <c r="E1334" s="17">
        <v>1338.4</v>
      </c>
      <c r="F1334" s="13"/>
      <c r="G1334" s="14">
        <f>F1334*E1334</f>
        <v>0</v>
      </c>
    </row>
    <row r="1335" spans="2:7" ht="12.95" customHeight="1" outlineLevel="2">
      <c r="C1335" s="10" t="s">
        <v>600</v>
      </c>
      <c r="D1335" s="11">
        <v>4606076611384</v>
      </c>
      <c r="E1335" s="17">
        <v>1338.4</v>
      </c>
      <c r="F1335" s="13"/>
      <c r="G1335" s="14">
        <f>F1335*E1335</f>
        <v>0</v>
      </c>
    </row>
    <row r="1336" spans="2:7" ht="12.95" customHeight="1" outlineLevel="2">
      <c r="C1336" s="10" t="s">
        <v>601</v>
      </c>
      <c r="D1336" s="11">
        <v>4606076611391</v>
      </c>
      <c r="E1336" s="17">
        <v>1338.4</v>
      </c>
      <c r="F1336" s="13"/>
      <c r="G1336" s="14">
        <f>F1336*E1336</f>
        <v>0</v>
      </c>
    </row>
    <row r="1337" spans="2:7" ht="12.95" customHeight="1" outlineLevel="2">
      <c r="C1337" s="10" t="s">
        <v>602</v>
      </c>
      <c r="D1337" s="11">
        <v>4606076611407</v>
      </c>
      <c r="E1337" s="17">
        <v>1338.4</v>
      </c>
      <c r="F1337" s="13"/>
      <c r="G1337" s="14">
        <f>F1337*E1337</f>
        <v>0</v>
      </c>
    </row>
    <row r="1338" spans="2:7" ht="12.95" customHeight="1" outlineLevel="2">
      <c r="C1338" s="10" t="s">
        <v>603</v>
      </c>
      <c r="D1338" s="11">
        <v>4606076611414</v>
      </c>
      <c r="E1338" s="17">
        <v>1338.4</v>
      </c>
      <c r="F1338" s="13"/>
      <c r="G1338" s="14">
        <f>F1338*E1338</f>
        <v>0</v>
      </c>
    </row>
    <row r="1339" spans="2:7" ht="12.95" customHeight="1" outlineLevel="2">
      <c r="C1339" s="10" t="s">
        <v>604</v>
      </c>
      <c r="D1339" s="11">
        <v>4606076611421</v>
      </c>
      <c r="E1339" s="17">
        <v>1338.4</v>
      </c>
      <c r="F1339" s="13"/>
      <c r="G1339" s="14">
        <f>F1339*E1339</f>
        <v>0</v>
      </c>
    </row>
    <row r="1340" spans="2:7" ht="12.95" customHeight="1" outlineLevel="2">
      <c r="C1340" s="10" t="s">
        <v>605</v>
      </c>
      <c r="D1340" s="11">
        <v>4606076611438</v>
      </c>
      <c r="E1340" s="17">
        <v>1338.4</v>
      </c>
      <c r="F1340" s="13"/>
      <c r="G1340" s="14">
        <f>F1340*E1340</f>
        <v>0</v>
      </c>
    </row>
    <row r="1341" spans="2:7" ht="12.95" customHeight="1" outlineLevel="2">
      <c r="C1341" s="10" t="s">
        <v>606</v>
      </c>
      <c r="D1341" s="11">
        <v>4606076611445</v>
      </c>
      <c r="E1341" s="17">
        <v>1338.4</v>
      </c>
      <c r="F1341" s="13"/>
      <c r="G1341" s="14">
        <f>F1341*E1341</f>
        <v>0</v>
      </c>
    </row>
    <row r="1342" spans="2:7" ht="11.1" customHeight="1" outlineLevel="2">
      <c r="B1342" s="33" t="s">
        <v>607</v>
      </c>
      <c r="C1342" s="33"/>
      <c r="D1342" s="19"/>
      <c r="E1342" s="36" t="str">
        <f>HYPERLINK("https://www.galantholding.com/catalog/259/176167/","www.galantholding.ru")</f>
        <v>www.galantholding.ru</v>
      </c>
      <c r="F1342" s="34"/>
      <c r="G1342" s="34"/>
    </row>
    <row r="1343" spans="2:7" ht="11.1" customHeight="1" outlineLevel="2">
      <c r="B1343" s="32" t="s">
        <v>176</v>
      </c>
      <c r="C1343" s="32"/>
      <c r="D1343" s="32"/>
      <c r="E1343" s="32"/>
      <c r="F1343" s="9"/>
      <c r="G1343" s="9"/>
    </row>
    <row r="1344" spans="2:7" ht="12.95" customHeight="1" outlineLevel="2">
      <c r="C1344" s="10" t="s">
        <v>608</v>
      </c>
      <c r="D1344" s="11">
        <v>4606076610356</v>
      </c>
      <c r="E1344" s="17">
        <v>1338.4</v>
      </c>
      <c r="F1344" s="13"/>
      <c r="G1344" s="14">
        <f>F1344*E1344</f>
        <v>0</v>
      </c>
    </row>
    <row r="1345" spans="2:7" ht="12.95" customHeight="1" outlineLevel="2">
      <c r="C1345" s="10" t="s">
        <v>609</v>
      </c>
      <c r="D1345" s="11">
        <v>4606076610363</v>
      </c>
      <c r="E1345" s="17">
        <v>1338.4</v>
      </c>
      <c r="F1345" s="13"/>
      <c r="G1345" s="14">
        <f>F1345*E1345</f>
        <v>0</v>
      </c>
    </row>
    <row r="1346" spans="2:7" ht="12.95" customHeight="1" outlineLevel="2">
      <c r="C1346" s="10" t="s">
        <v>578</v>
      </c>
      <c r="D1346" s="11">
        <v>4606076610370</v>
      </c>
      <c r="E1346" s="17">
        <v>1338.4</v>
      </c>
      <c r="F1346" s="13"/>
      <c r="G1346" s="14">
        <f>F1346*E1346</f>
        <v>0</v>
      </c>
    </row>
    <row r="1347" spans="2:7" ht="12.95" customHeight="1" outlineLevel="2">
      <c r="C1347" s="10" t="s">
        <v>579</v>
      </c>
      <c r="D1347" s="11">
        <v>4606076610387</v>
      </c>
      <c r="E1347" s="17">
        <v>1338.4</v>
      </c>
      <c r="F1347" s="13"/>
      <c r="G1347" s="14">
        <f>F1347*E1347</f>
        <v>0</v>
      </c>
    </row>
    <row r="1348" spans="2:7" ht="12.95" customHeight="1" outlineLevel="2">
      <c r="C1348" s="10" t="s">
        <v>585</v>
      </c>
      <c r="D1348" s="11">
        <v>4606076610462</v>
      </c>
      <c r="E1348" s="17">
        <v>1338.4</v>
      </c>
      <c r="F1348" s="13"/>
      <c r="G1348" s="14">
        <f>F1348*E1348</f>
        <v>0</v>
      </c>
    </row>
    <row r="1349" spans="2:7" ht="12.95" customHeight="1" outlineLevel="2">
      <c r="C1349" s="10" t="s">
        <v>610</v>
      </c>
      <c r="D1349" s="11">
        <v>4606076610479</v>
      </c>
      <c r="E1349" s="17">
        <v>1338.4</v>
      </c>
      <c r="F1349" s="13"/>
      <c r="G1349" s="14">
        <f>F1349*E1349</f>
        <v>0</v>
      </c>
    </row>
    <row r="1350" spans="2:7" ht="12.95" customHeight="1" outlineLevel="2">
      <c r="C1350" s="10" t="s">
        <v>589</v>
      </c>
      <c r="D1350" s="11">
        <v>4606076610516</v>
      </c>
      <c r="E1350" s="17">
        <v>1338.4</v>
      </c>
      <c r="F1350" s="13"/>
      <c r="G1350" s="14">
        <f>F1350*E1350</f>
        <v>0</v>
      </c>
    </row>
    <row r="1351" spans="2:7" ht="12.95" customHeight="1" outlineLevel="2">
      <c r="C1351" s="10" t="s">
        <v>590</v>
      </c>
      <c r="D1351" s="11">
        <v>4606076610523</v>
      </c>
      <c r="E1351" s="17">
        <v>1338.4</v>
      </c>
      <c r="F1351" s="13"/>
      <c r="G1351" s="14">
        <f>F1351*E1351</f>
        <v>0</v>
      </c>
    </row>
    <row r="1352" spans="2:7" ht="12.95" customHeight="1" outlineLevel="2">
      <c r="C1352" s="10" t="s">
        <v>611</v>
      </c>
      <c r="D1352" s="11">
        <v>4606076610561</v>
      </c>
      <c r="E1352" s="17">
        <v>1338.4</v>
      </c>
      <c r="F1352" s="13"/>
      <c r="G1352" s="14">
        <f>F1352*E1352</f>
        <v>0</v>
      </c>
    </row>
    <row r="1353" spans="2:7" ht="12.95" customHeight="1" outlineLevel="2">
      <c r="C1353" s="10" t="s">
        <v>598</v>
      </c>
      <c r="D1353" s="11">
        <v>4606076610646</v>
      </c>
      <c r="E1353" s="17">
        <v>1338.4</v>
      </c>
      <c r="F1353" s="13"/>
      <c r="G1353" s="14">
        <f>F1353*E1353</f>
        <v>0</v>
      </c>
    </row>
    <row r="1354" spans="2:7" ht="12.95" customHeight="1" outlineLevel="2">
      <c r="C1354" s="10"/>
      <c r="D1354" s="10"/>
      <c r="E1354" s="15"/>
      <c r="F1354" s="13"/>
      <c r="G1354" s="14"/>
    </row>
    <row r="1355" spans="2:7" ht="12.95" customHeight="1" outlineLevel="2">
      <c r="B1355" s="37" t="str">
        <f>HYPERLINK("http://galantphoto.ru/pictures_for_form/Tribuna/moda/BB895A-1192.jpg","увеличить")</f>
        <v>увеличить</v>
      </c>
      <c r="C1355" s="10"/>
      <c r="D1355" s="10"/>
      <c r="E1355" s="15"/>
      <c r="F1355" s="13"/>
      <c r="G1355" s="14"/>
    </row>
    <row r="1356" spans="2:7" ht="11.1" customHeight="1" outlineLevel="2">
      <c r="B1356" s="33" t="s">
        <v>612</v>
      </c>
      <c r="C1356" s="33"/>
      <c r="D1356" s="19"/>
      <c r="E1356" s="36" t="str">
        <f>HYPERLINK("https://www.galantholding.com/catalog/307/176168/","www.galantholding.ru")</f>
        <v>www.galantholding.ru</v>
      </c>
      <c r="F1356" s="34"/>
      <c r="G1356" s="34"/>
    </row>
    <row r="1357" spans="2:7" ht="11.1" customHeight="1" outlineLevel="2">
      <c r="B1357" s="32" t="s">
        <v>176</v>
      </c>
      <c r="C1357" s="32"/>
      <c r="D1357" s="32"/>
      <c r="E1357" s="32"/>
      <c r="F1357" s="9"/>
      <c r="G1357" s="9"/>
    </row>
    <row r="1358" spans="2:7" ht="12.95" customHeight="1" outlineLevel="2">
      <c r="C1358" s="10" t="s">
        <v>613</v>
      </c>
      <c r="D1358" s="11">
        <v>4606076610912</v>
      </c>
      <c r="E1358" s="12">
        <v>666.4</v>
      </c>
      <c r="F1358" s="13"/>
      <c r="G1358" s="14">
        <f>F1358*E1358</f>
        <v>0</v>
      </c>
    </row>
    <row r="1359" spans="2:7" ht="12.95" customHeight="1" outlineLevel="2">
      <c r="C1359" s="10" t="s">
        <v>614</v>
      </c>
      <c r="D1359" s="11">
        <v>4606076610929</v>
      </c>
      <c r="E1359" s="12">
        <v>666.4</v>
      </c>
      <c r="F1359" s="13"/>
      <c r="G1359" s="14">
        <f>F1359*E1359</f>
        <v>0</v>
      </c>
    </row>
    <row r="1360" spans="2:7" ht="12.95" customHeight="1" outlineLevel="2">
      <c r="C1360" s="10" t="s">
        <v>615</v>
      </c>
      <c r="D1360" s="11">
        <v>4606076610936</v>
      </c>
      <c r="E1360" s="12">
        <v>666.4</v>
      </c>
      <c r="F1360" s="13"/>
      <c r="G1360" s="14">
        <f>F1360*E1360</f>
        <v>0</v>
      </c>
    </row>
    <row r="1361" spans="2:7" ht="12.95" customHeight="1" outlineLevel="2">
      <c r="C1361" s="10" t="s">
        <v>616</v>
      </c>
      <c r="D1361" s="11">
        <v>4606076610943</v>
      </c>
      <c r="E1361" s="12">
        <v>666.4</v>
      </c>
      <c r="F1361" s="13"/>
      <c r="G1361" s="14">
        <f>F1361*E1361</f>
        <v>0</v>
      </c>
    </row>
    <row r="1362" spans="2:7" ht="12.95" customHeight="1" outlineLevel="2">
      <c r="C1362" s="10" t="s">
        <v>617</v>
      </c>
      <c r="D1362" s="11">
        <v>4606076610905</v>
      </c>
      <c r="E1362" s="12">
        <v>666.4</v>
      </c>
      <c r="F1362" s="13"/>
      <c r="G1362" s="14">
        <f>F1362*E1362</f>
        <v>0</v>
      </c>
    </row>
    <row r="1363" spans="2:7" ht="12.95" customHeight="1" outlineLevel="2">
      <c r="C1363" s="10"/>
      <c r="D1363" s="10"/>
      <c r="E1363" s="15"/>
      <c r="F1363" s="13"/>
      <c r="G1363" s="14"/>
    </row>
    <row r="1364" spans="2:7" ht="12.95" customHeight="1" outlineLevel="2">
      <c r="C1364" s="10"/>
      <c r="D1364" s="10"/>
      <c r="E1364" s="15"/>
      <c r="F1364" s="13"/>
      <c r="G1364" s="14"/>
    </row>
    <row r="1365" spans="2:7" ht="12.95" customHeight="1" outlineLevel="2">
      <c r="C1365" s="10"/>
      <c r="D1365" s="10"/>
      <c r="E1365" s="15"/>
      <c r="F1365" s="13"/>
      <c r="G1365" s="14"/>
    </row>
    <row r="1366" spans="2:7" ht="12.95" customHeight="1" outlineLevel="2">
      <c r="C1366" s="10"/>
      <c r="D1366" s="10"/>
      <c r="E1366" s="15"/>
      <c r="F1366" s="13"/>
      <c r="G1366" s="14"/>
    </row>
    <row r="1367" spans="2:7" ht="12.95" customHeight="1" outlineLevel="2">
      <c r="C1367" s="10"/>
      <c r="D1367" s="10"/>
      <c r="E1367" s="15"/>
      <c r="F1367" s="13"/>
      <c r="G1367" s="14"/>
    </row>
    <row r="1368" spans="2:7" ht="12.95" customHeight="1" outlineLevel="2">
      <c r="C1368" s="10"/>
      <c r="D1368" s="10"/>
      <c r="E1368" s="15"/>
      <c r="F1368" s="13"/>
      <c r="G1368" s="14"/>
    </row>
    <row r="1369" spans="2:7" ht="12.95" customHeight="1" outlineLevel="2">
      <c r="B1369" s="37" t="str">
        <f>HYPERLINK("http://galantphoto.ru/pictures_for_form/Tribuna/moda/TV1015-1192.jpg","увеличить")</f>
        <v>увеличить</v>
      </c>
      <c r="C1369" s="10"/>
      <c r="D1369" s="10"/>
      <c r="E1369" s="15"/>
      <c r="F1369" s="13"/>
      <c r="G1369" s="14"/>
    </row>
    <row r="1370" spans="2:7" ht="11.1" customHeight="1" outlineLevel="2">
      <c r="B1370" s="33" t="s">
        <v>618</v>
      </c>
      <c r="C1370" s="33"/>
      <c r="D1370" s="19"/>
      <c r="E1370" s="36" t="str">
        <f>HYPERLINK("https://www.galantholding.com/catalog/307/176169/","www.galantholding.ru")</f>
        <v>www.galantholding.ru</v>
      </c>
      <c r="F1370" s="34"/>
      <c r="G1370" s="34"/>
    </row>
    <row r="1371" spans="2:7" ht="11.1" customHeight="1" outlineLevel="2">
      <c r="B1371" s="32" t="s">
        <v>176</v>
      </c>
      <c r="C1371" s="32"/>
      <c r="D1371" s="32"/>
      <c r="E1371" s="32"/>
      <c r="F1371" s="9"/>
      <c r="G1371" s="9"/>
    </row>
    <row r="1372" spans="2:7" ht="12.95" customHeight="1" outlineLevel="2">
      <c r="C1372" s="10" t="s">
        <v>613</v>
      </c>
      <c r="D1372" s="11">
        <v>4606076610981</v>
      </c>
      <c r="E1372" s="12">
        <v>700</v>
      </c>
      <c r="F1372" s="13"/>
      <c r="G1372" s="14">
        <f>F1372*E1372</f>
        <v>0</v>
      </c>
    </row>
    <row r="1373" spans="2:7" ht="12.95" customHeight="1" outlineLevel="2">
      <c r="C1373" s="10" t="s">
        <v>614</v>
      </c>
      <c r="D1373" s="11">
        <v>4606076610998</v>
      </c>
      <c r="E1373" s="12">
        <v>700</v>
      </c>
      <c r="F1373" s="13"/>
      <c r="G1373" s="14">
        <f>F1373*E1373</f>
        <v>0</v>
      </c>
    </row>
    <row r="1374" spans="2:7" ht="12.95" customHeight="1" outlineLevel="2">
      <c r="C1374" s="10" t="s">
        <v>617</v>
      </c>
      <c r="D1374" s="11">
        <v>4606076610974</v>
      </c>
      <c r="E1374" s="12">
        <v>700</v>
      </c>
      <c r="F1374" s="13"/>
      <c r="G1374" s="14">
        <f>F1374*E1374</f>
        <v>0</v>
      </c>
    </row>
    <row r="1375" spans="2:7" ht="12.95" customHeight="1" outlineLevel="2">
      <c r="C1375" s="10"/>
      <c r="D1375" s="10"/>
      <c r="E1375" s="15"/>
      <c r="F1375" s="13"/>
      <c r="G1375" s="14"/>
    </row>
    <row r="1376" spans="2:7" ht="12.95" customHeight="1" outlineLevel="2">
      <c r="C1376" s="10"/>
      <c r="D1376" s="10"/>
      <c r="E1376" s="15"/>
      <c r="F1376" s="13"/>
      <c r="G1376" s="14"/>
    </row>
    <row r="1377" spans="2:7" ht="12.95" customHeight="1" outlineLevel="2">
      <c r="C1377" s="10"/>
      <c r="D1377" s="10"/>
      <c r="E1377" s="15"/>
      <c r="F1377" s="13"/>
      <c r="G1377" s="14"/>
    </row>
    <row r="1378" spans="2:7" ht="12.95" customHeight="1" outlineLevel="2">
      <c r="C1378" s="10"/>
      <c r="D1378" s="10"/>
      <c r="E1378" s="15"/>
      <c r="F1378" s="13"/>
      <c r="G1378" s="14"/>
    </row>
    <row r="1379" spans="2:7" ht="12.95" customHeight="1" outlineLevel="2">
      <c r="C1379" s="10"/>
      <c r="D1379" s="10"/>
      <c r="E1379" s="15"/>
      <c r="F1379" s="13"/>
      <c r="G1379" s="14"/>
    </row>
    <row r="1380" spans="2:7" ht="12.95" customHeight="1" outlineLevel="2">
      <c r="C1380" s="10"/>
      <c r="D1380" s="10"/>
      <c r="E1380" s="15"/>
      <c r="F1380" s="13"/>
      <c r="G1380" s="14"/>
    </row>
    <row r="1381" spans="2:7" ht="12.95" customHeight="1" outlineLevel="2">
      <c r="C1381" s="10"/>
      <c r="D1381" s="10"/>
      <c r="E1381" s="15"/>
      <c r="F1381" s="13"/>
      <c r="G1381" s="14"/>
    </row>
    <row r="1382" spans="2:7" ht="12.95" customHeight="1" outlineLevel="2">
      <c r="C1382" s="10"/>
      <c r="D1382" s="10"/>
      <c r="E1382" s="15"/>
      <c r="F1382" s="13"/>
      <c r="G1382" s="14"/>
    </row>
    <row r="1383" spans="2:7" ht="12.95" customHeight="1" outlineLevel="2">
      <c r="B1383" s="37" t="str">
        <f>HYPERLINK("http://galantphoto.ru/pictures_for_form/Tribuna/moda/TV3025-1192.jpg","увеличить")</f>
        <v>увеличить</v>
      </c>
      <c r="C1383" s="10"/>
      <c r="D1383" s="10"/>
      <c r="E1383" s="15"/>
      <c r="F1383" s="13"/>
      <c r="G1383" s="14"/>
    </row>
    <row r="1384" spans="2:7" ht="11.1" customHeight="1" outlineLevel="1">
      <c r="B1384" s="18" t="s">
        <v>619</v>
      </c>
      <c r="C1384" s="18"/>
      <c r="D1384" s="18"/>
      <c r="E1384" s="18"/>
      <c r="F1384" s="18"/>
      <c r="G1384" s="18"/>
    </row>
    <row r="1385" spans="2:7" ht="11.1" customHeight="1" outlineLevel="2">
      <c r="B1385" s="33" t="s">
        <v>620</v>
      </c>
      <c r="C1385" s="33"/>
      <c r="D1385" s="19"/>
      <c r="E1385" s="36" t="str">
        <f>HYPERLINK("https://www.galantholding.com/catalog/290/163783/","www.galantholding.ru")</f>
        <v>www.galantholding.ru</v>
      </c>
      <c r="F1385" s="34"/>
      <c r="G1385" s="34"/>
    </row>
    <row r="1386" spans="2:7" ht="11.1" customHeight="1" outlineLevel="2">
      <c r="B1386" s="32" t="s">
        <v>101</v>
      </c>
      <c r="C1386" s="32"/>
      <c r="D1386" s="32"/>
      <c r="E1386" s="32"/>
      <c r="F1386" s="9"/>
      <c r="G1386" s="9"/>
    </row>
    <row r="1387" spans="2:7" ht="12.95" customHeight="1" outlineLevel="2">
      <c r="C1387" s="10" t="s">
        <v>621</v>
      </c>
      <c r="D1387" s="11">
        <v>4606076530043</v>
      </c>
      <c r="E1387" s="20">
        <v>890</v>
      </c>
      <c r="F1387" s="13"/>
      <c r="G1387" s="14">
        <f>F1387*E1387</f>
        <v>0</v>
      </c>
    </row>
    <row r="1388" spans="2:7" ht="12.95" customHeight="1" outlineLevel="2">
      <c r="C1388" s="10"/>
      <c r="D1388" s="10"/>
      <c r="E1388" s="21"/>
      <c r="F1388" s="13"/>
      <c r="G1388" s="14"/>
    </row>
    <row r="1389" spans="2:7" ht="12.95" customHeight="1" outlineLevel="2">
      <c r="C1389" s="10"/>
      <c r="D1389" s="10"/>
      <c r="E1389" s="21"/>
      <c r="F1389" s="13"/>
      <c r="G1389" s="14"/>
    </row>
    <row r="1390" spans="2:7" ht="12.95" customHeight="1" outlineLevel="2">
      <c r="C1390" s="10"/>
      <c r="D1390" s="10"/>
      <c r="E1390" s="21"/>
      <c r="F1390" s="13"/>
      <c r="G1390" s="14"/>
    </row>
    <row r="1391" spans="2:7" ht="12.95" customHeight="1" outlineLevel="2">
      <c r="C1391" s="10"/>
      <c r="D1391" s="10"/>
      <c r="E1391" s="21"/>
      <c r="F1391" s="13"/>
      <c r="G1391" s="14"/>
    </row>
    <row r="1392" spans="2:7" ht="12.95" customHeight="1" outlineLevel="2">
      <c r="C1392" s="10"/>
      <c r="D1392" s="10"/>
      <c r="E1392" s="21"/>
      <c r="F1392" s="13"/>
      <c r="G1392" s="14"/>
    </row>
    <row r="1393" spans="2:7" ht="12.95" customHeight="1" outlineLevel="2">
      <c r="C1393" s="10"/>
      <c r="D1393" s="10"/>
      <c r="E1393" s="21"/>
      <c r="F1393" s="13"/>
      <c r="G1393" s="14"/>
    </row>
    <row r="1394" spans="2:7" ht="12.95" customHeight="1" outlineLevel="2">
      <c r="C1394" s="10"/>
      <c r="D1394" s="10"/>
      <c r="E1394" s="21"/>
      <c r="F1394" s="13"/>
      <c r="G1394" s="14"/>
    </row>
    <row r="1395" spans="2:7" ht="12.95" customHeight="1" outlineLevel="2">
      <c r="C1395" s="10"/>
      <c r="D1395" s="10"/>
      <c r="E1395" s="21"/>
      <c r="F1395" s="13"/>
      <c r="G1395" s="14"/>
    </row>
    <row r="1396" spans="2:7" ht="12.95" customHeight="1" outlineLevel="2">
      <c r="C1396" s="10"/>
      <c r="D1396" s="10"/>
      <c r="E1396" s="21"/>
      <c r="F1396" s="13"/>
      <c r="G1396" s="14"/>
    </row>
    <row r="1397" spans="2:7" ht="12.95" customHeight="1" outlineLevel="2">
      <c r="C1397" s="10"/>
      <c r="D1397" s="10"/>
      <c r="E1397" s="21"/>
      <c r="F1397" s="13"/>
      <c r="G1397" s="14"/>
    </row>
    <row r="1398" spans="2:7" ht="12.95" customHeight="1" outlineLevel="2">
      <c r="B1398" s="37" t="str">
        <f>HYPERLINK("https://www.galantholding.com/upload/iblock/7bf/7bf8f329ca2f210f8a444def95881914.jpg","увеличить")</f>
        <v>увеличить</v>
      </c>
      <c r="C1398" s="10"/>
      <c r="D1398" s="10"/>
      <c r="E1398" s="21"/>
      <c r="F1398" s="13"/>
      <c r="G1398" s="14"/>
    </row>
    <row r="1399" spans="2:7" ht="11.1" customHeight="1" outlineLevel="2">
      <c r="B1399" s="33" t="s">
        <v>622</v>
      </c>
      <c r="C1399" s="33"/>
      <c r="D1399" s="19"/>
      <c r="E1399" s="36" t="str">
        <f>HYPERLINK("https://www.galantholding.com/catalog/290/163784/","www.galantholding.ru")</f>
        <v>www.galantholding.ru</v>
      </c>
      <c r="F1399" s="34"/>
      <c r="G1399" s="34"/>
    </row>
    <row r="1400" spans="2:7" ht="11.1" customHeight="1" outlineLevel="2">
      <c r="B1400" s="32" t="s">
        <v>101</v>
      </c>
      <c r="C1400" s="32"/>
      <c r="D1400" s="32"/>
      <c r="E1400" s="32"/>
      <c r="F1400" s="9"/>
      <c r="G1400" s="9"/>
    </row>
    <row r="1401" spans="2:7" ht="12.95" customHeight="1" outlineLevel="2">
      <c r="C1401" s="10" t="s">
        <v>623</v>
      </c>
      <c r="D1401" s="11">
        <v>4606076530432</v>
      </c>
      <c r="E1401" s="20">
        <v>890</v>
      </c>
      <c r="F1401" s="13"/>
      <c r="G1401" s="14">
        <f>F1401*E1401</f>
        <v>0</v>
      </c>
    </row>
    <row r="1402" spans="2:7" ht="12.95" customHeight="1" outlineLevel="2">
      <c r="C1402" s="10" t="s">
        <v>624</v>
      </c>
      <c r="D1402" s="11">
        <v>4606076530449</v>
      </c>
      <c r="E1402" s="20">
        <v>890</v>
      </c>
      <c r="F1402" s="13"/>
      <c r="G1402" s="14">
        <f>F1402*E1402</f>
        <v>0</v>
      </c>
    </row>
    <row r="1403" spans="2:7" ht="12.95" customHeight="1" outlineLevel="2">
      <c r="C1403" s="10" t="s">
        <v>625</v>
      </c>
      <c r="D1403" s="11">
        <v>4606076530456</v>
      </c>
      <c r="E1403" s="20">
        <v>890</v>
      </c>
      <c r="F1403" s="13"/>
      <c r="G1403" s="14">
        <f>F1403*E1403</f>
        <v>0</v>
      </c>
    </row>
    <row r="1404" spans="2:7" ht="12.95" customHeight="1" outlineLevel="2">
      <c r="C1404" s="10" t="s">
        <v>626</v>
      </c>
      <c r="D1404" s="11">
        <v>4606076530463</v>
      </c>
      <c r="E1404" s="20">
        <v>890</v>
      </c>
      <c r="F1404" s="13"/>
      <c r="G1404" s="14">
        <f>F1404*E1404</f>
        <v>0</v>
      </c>
    </row>
    <row r="1405" spans="2:7" ht="12.95" customHeight="1" outlineLevel="2">
      <c r="C1405" s="10" t="s">
        <v>627</v>
      </c>
      <c r="D1405" s="11">
        <v>4606076530500</v>
      </c>
      <c r="E1405" s="20">
        <v>890</v>
      </c>
      <c r="F1405" s="13"/>
      <c r="G1405" s="14">
        <f>F1405*E1405</f>
        <v>0</v>
      </c>
    </row>
    <row r="1406" spans="2:7" ht="12.95" customHeight="1" outlineLevel="2">
      <c r="C1406" s="10"/>
      <c r="D1406" s="10"/>
      <c r="E1406" s="21"/>
      <c r="F1406" s="13"/>
      <c r="G1406" s="14"/>
    </row>
    <row r="1407" spans="2:7" ht="12.95" customHeight="1" outlineLevel="2">
      <c r="C1407" s="10"/>
      <c r="D1407" s="10"/>
      <c r="E1407" s="21"/>
      <c r="F1407" s="13"/>
      <c r="G1407" s="14"/>
    </row>
    <row r="1408" spans="2:7" ht="12.95" customHeight="1" outlineLevel="2">
      <c r="C1408" s="10"/>
      <c r="D1408" s="10"/>
      <c r="E1408" s="21"/>
      <c r="F1408" s="13"/>
      <c r="G1408" s="14"/>
    </row>
    <row r="1409" spans="2:7" ht="12.95" customHeight="1" outlineLevel="2">
      <c r="C1409" s="10"/>
      <c r="D1409" s="10"/>
      <c r="E1409" s="21"/>
      <c r="F1409" s="13"/>
      <c r="G1409" s="14"/>
    </row>
    <row r="1410" spans="2:7" ht="12.95" customHeight="1" outlineLevel="2">
      <c r="C1410" s="10"/>
      <c r="D1410" s="10"/>
      <c r="E1410" s="21"/>
      <c r="F1410" s="13"/>
      <c r="G1410" s="14"/>
    </row>
    <row r="1411" spans="2:7" ht="12.95" customHeight="1" outlineLevel="2">
      <c r="C1411" s="10"/>
      <c r="D1411" s="10"/>
      <c r="E1411" s="21"/>
      <c r="F1411" s="13"/>
      <c r="G1411" s="14"/>
    </row>
    <row r="1412" spans="2:7" ht="12.95" customHeight="1" outlineLevel="2">
      <c r="B1412" s="37" t="str">
        <f>HYPERLINK("https://www.galantholding.com/upload/iblock/4e3/4e36c52870c1aa881ad687545c0c8eed.jpg","увеличить")</f>
        <v>увеличить</v>
      </c>
      <c r="C1412" s="10"/>
      <c r="D1412" s="10"/>
      <c r="E1412" s="21"/>
      <c r="F1412" s="13"/>
      <c r="G1412" s="14"/>
    </row>
    <row r="1413" spans="2:7" ht="11.1" customHeight="1" outlineLevel="2">
      <c r="B1413" s="33" t="s">
        <v>628</v>
      </c>
      <c r="C1413" s="33"/>
      <c r="D1413" s="19"/>
      <c r="E1413" s="36" t="str">
        <f>HYPERLINK("https://www.galantholding.com/catalog/259/163785/","www.galantholding.ru")</f>
        <v>www.galantholding.ru</v>
      </c>
      <c r="F1413" s="34"/>
      <c r="G1413" s="34"/>
    </row>
    <row r="1414" spans="2:7" ht="11.1" customHeight="1" outlineLevel="2">
      <c r="B1414" s="32" t="s">
        <v>13</v>
      </c>
      <c r="C1414" s="32"/>
      <c r="D1414" s="32"/>
      <c r="E1414" s="32"/>
      <c r="F1414" s="9"/>
      <c r="G1414" s="9"/>
    </row>
    <row r="1415" spans="2:7" ht="12.95" customHeight="1" outlineLevel="2">
      <c r="C1415" s="10" t="s">
        <v>629</v>
      </c>
      <c r="D1415" s="11">
        <v>4606076529740</v>
      </c>
      <c r="E1415" s="20">
        <v>890</v>
      </c>
      <c r="F1415" s="13"/>
      <c r="G1415" s="14">
        <f>F1415*E1415</f>
        <v>0</v>
      </c>
    </row>
    <row r="1416" spans="2:7" ht="12.95" customHeight="1" outlineLevel="2">
      <c r="C1416" s="10" t="s">
        <v>621</v>
      </c>
      <c r="D1416" s="11">
        <v>4606076529795</v>
      </c>
      <c r="E1416" s="20">
        <v>890</v>
      </c>
      <c r="F1416" s="13"/>
      <c r="G1416" s="14">
        <f>F1416*E1416</f>
        <v>0</v>
      </c>
    </row>
    <row r="1417" spans="2:7" ht="12.95" customHeight="1" outlineLevel="2">
      <c r="C1417" s="10" t="s">
        <v>630</v>
      </c>
      <c r="D1417" s="11">
        <v>4606076529818</v>
      </c>
      <c r="E1417" s="20">
        <v>890</v>
      </c>
      <c r="F1417" s="13"/>
      <c r="G1417" s="14">
        <f>F1417*E1417</f>
        <v>0</v>
      </c>
    </row>
    <row r="1418" spans="2:7" ht="12.95" customHeight="1" outlineLevel="2">
      <c r="C1418" s="10"/>
      <c r="D1418" s="10"/>
      <c r="E1418" s="21"/>
      <c r="F1418" s="13"/>
      <c r="G1418" s="14"/>
    </row>
    <row r="1419" spans="2:7" ht="12.95" customHeight="1" outlineLevel="2">
      <c r="C1419" s="10"/>
      <c r="D1419" s="10"/>
      <c r="E1419" s="21"/>
      <c r="F1419" s="13"/>
      <c r="G1419" s="14"/>
    </row>
    <row r="1420" spans="2:7" ht="12.95" customHeight="1" outlineLevel="2">
      <c r="C1420" s="10"/>
      <c r="D1420" s="10"/>
      <c r="E1420" s="21"/>
      <c r="F1420" s="13"/>
      <c r="G1420" s="14"/>
    </row>
    <row r="1421" spans="2:7" ht="12.95" customHeight="1" outlineLevel="2">
      <c r="C1421" s="10"/>
      <c r="D1421" s="10"/>
      <c r="E1421" s="21"/>
      <c r="F1421" s="13"/>
      <c r="G1421" s="14"/>
    </row>
    <row r="1422" spans="2:7" ht="12.95" customHeight="1" outlineLevel="2">
      <c r="C1422" s="10"/>
      <c r="D1422" s="10"/>
      <c r="E1422" s="21"/>
      <c r="F1422" s="13"/>
      <c r="G1422" s="14"/>
    </row>
    <row r="1423" spans="2:7" ht="12.95" customHeight="1" outlineLevel="2">
      <c r="C1423" s="10"/>
      <c r="D1423" s="10"/>
      <c r="E1423" s="21"/>
      <c r="F1423" s="13"/>
      <c r="G1423" s="14"/>
    </row>
    <row r="1424" spans="2:7" ht="12.95" customHeight="1" outlineLevel="2">
      <c r="C1424" s="10"/>
      <c r="D1424" s="10"/>
      <c r="E1424" s="21"/>
      <c r="F1424" s="13"/>
      <c r="G1424" s="14"/>
    </row>
    <row r="1425" spans="2:7" ht="12.95" customHeight="1" outlineLevel="2">
      <c r="C1425" s="10"/>
      <c r="D1425" s="10"/>
      <c r="E1425" s="21"/>
      <c r="F1425" s="13"/>
      <c r="G1425" s="14"/>
    </row>
    <row r="1426" spans="2:7" ht="12.95" customHeight="1" outlineLevel="2">
      <c r="B1426" s="37" t="str">
        <f>HYPERLINK("https://www.galantholding.com/upload/iblock/e73/e73b97232378c6b9fef07b4c554f63fe.jpg","увеличить")</f>
        <v>увеличить</v>
      </c>
      <c r="C1426" s="10"/>
      <c r="D1426" s="10"/>
      <c r="E1426" s="21"/>
      <c r="F1426" s="13"/>
      <c r="G1426" s="14"/>
    </row>
    <row r="1427" spans="2:7" ht="11.1" customHeight="1" outlineLevel="2">
      <c r="B1427" s="33" t="s">
        <v>631</v>
      </c>
      <c r="C1427" s="33"/>
      <c r="D1427" s="19"/>
      <c r="E1427" s="36" t="str">
        <f>HYPERLINK("https://www.galantholding.com/catalog/307/163786/","www.galantholding.ru")</f>
        <v>www.galantholding.ru</v>
      </c>
      <c r="F1427" s="34"/>
      <c r="G1427" s="34"/>
    </row>
    <row r="1428" spans="2:7" ht="11.1" customHeight="1" outlineLevel="2">
      <c r="B1428" s="32" t="s">
        <v>13</v>
      </c>
      <c r="C1428" s="32"/>
      <c r="D1428" s="32"/>
      <c r="E1428" s="32"/>
      <c r="F1428" s="9"/>
      <c r="G1428" s="9"/>
    </row>
    <row r="1429" spans="2:7" ht="12.95" customHeight="1" outlineLevel="2">
      <c r="C1429" s="10" t="s">
        <v>632</v>
      </c>
      <c r="D1429" s="11">
        <v>4606076531729</v>
      </c>
      <c r="E1429" s="20">
        <v>390</v>
      </c>
      <c r="F1429" s="13"/>
      <c r="G1429" s="14">
        <f>F1429*E1429</f>
        <v>0</v>
      </c>
    </row>
    <row r="1430" spans="2:7" ht="12.95" customHeight="1" outlineLevel="2">
      <c r="C1430" s="10"/>
      <c r="D1430" s="10"/>
      <c r="E1430" s="21"/>
      <c r="F1430" s="13"/>
      <c r="G1430" s="14"/>
    </row>
    <row r="1431" spans="2:7" ht="12.95" customHeight="1" outlineLevel="2">
      <c r="C1431" s="10"/>
      <c r="D1431" s="10"/>
      <c r="E1431" s="21"/>
      <c r="F1431" s="13"/>
      <c r="G1431" s="14"/>
    </row>
    <row r="1432" spans="2:7" ht="12.95" customHeight="1" outlineLevel="2">
      <c r="C1432" s="10"/>
      <c r="D1432" s="10"/>
      <c r="E1432" s="21"/>
      <c r="F1432" s="13"/>
      <c r="G1432" s="14"/>
    </row>
    <row r="1433" spans="2:7" ht="12.95" customHeight="1" outlineLevel="2">
      <c r="C1433" s="10"/>
      <c r="D1433" s="10"/>
      <c r="E1433" s="21"/>
      <c r="F1433" s="13"/>
      <c r="G1433" s="14"/>
    </row>
    <row r="1434" spans="2:7" ht="12.95" customHeight="1" outlineLevel="2">
      <c r="C1434" s="10"/>
      <c r="D1434" s="10"/>
      <c r="E1434" s="21"/>
      <c r="F1434" s="13"/>
      <c r="G1434" s="14"/>
    </row>
    <row r="1435" spans="2:7" ht="12.95" customHeight="1" outlineLevel="2">
      <c r="C1435" s="10"/>
      <c r="D1435" s="10"/>
      <c r="E1435" s="21"/>
      <c r="F1435" s="13"/>
      <c r="G1435" s="14"/>
    </row>
    <row r="1436" spans="2:7" ht="12.95" customHeight="1" outlineLevel="2">
      <c r="C1436" s="10"/>
      <c r="D1436" s="10"/>
      <c r="E1436" s="21"/>
      <c r="F1436" s="13"/>
      <c r="G1436" s="14"/>
    </row>
    <row r="1437" spans="2:7" ht="12.95" customHeight="1" outlineLevel="2">
      <c r="C1437" s="10"/>
      <c r="D1437" s="10"/>
      <c r="E1437" s="21"/>
      <c r="F1437" s="13"/>
      <c r="G1437" s="14"/>
    </row>
    <row r="1438" spans="2:7" ht="12.95" customHeight="1" outlineLevel="2">
      <c r="C1438" s="10"/>
      <c r="D1438" s="10"/>
      <c r="E1438" s="21"/>
      <c r="F1438" s="13"/>
      <c r="G1438" s="14"/>
    </row>
    <row r="1439" spans="2:7" ht="12.95" customHeight="1" outlineLevel="2">
      <c r="C1439" s="10"/>
      <c r="D1439" s="10"/>
      <c r="E1439" s="21"/>
      <c r="F1439" s="13"/>
      <c r="G1439" s="14"/>
    </row>
    <row r="1440" spans="2:7" ht="12.95" customHeight="1" outlineLevel="2">
      <c r="B1440" s="37" t="str">
        <f>HYPERLINK("https://www.galantholding.com/upload/iblock/0c3/0c3f3fa2225a79595ed1d277caa570e6.jpg","увеличить")</f>
        <v>увеличить</v>
      </c>
      <c r="C1440" s="10"/>
      <c r="D1440" s="10"/>
      <c r="E1440" s="21"/>
      <c r="F1440" s="13"/>
      <c r="G1440" s="14"/>
    </row>
    <row r="1441" spans="2:7" ht="11.1" customHeight="1" outlineLevel="2">
      <c r="B1441" s="33" t="s">
        <v>633</v>
      </c>
      <c r="C1441" s="33"/>
      <c r="D1441" s="19"/>
      <c r="E1441" s="36" t="str">
        <f>HYPERLINK("https://www.galantholding.com/catalog/307/163788/","www.galantholding.ru")</f>
        <v>www.galantholding.ru</v>
      </c>
      <c r="F1441" s="34"/>
      <c r="G1441" s="34"/>
    </row>
    <row r="1442" spans="2:7" ht="11.1" customHeight="1" outlineLevel="2">
      <c r="B1442" s="32" t="s">
        <v>13</v>
      </c>
      <c r="C1442" s="32"/>
      <c r="D1442" s="32"/>
      <c r="E1442" s="32"/>
      <c r="F1442" s="9"/>
      <c r="G1442" s="9"/>
    </row>
    <row r="1443" spans="2:7" ht="12.95" customHeight="1" outlineLevel="2">
      <c r="C1443" s="10" t="s">
        <v>634</v>
      </c>
      <c r="D1443" s="11">
        <v>4606076531774</v>
      </c>
      <c r="E1443" s="20">
        <v>390</v>
      </c>
      <c r="F1443" s="13"/>
      <c r="G1443" s="14">
        <f>F1443*E1443</f>
        <v>0</v>
      </c>
    </row>
    <row r="1444" spans="2:7" ht="12.95" customHeight="1" outlineLevel="2">
      <c r="C1444" s="10" t="s">
        <v>635</v>
      </c>
      <c r="D1444" s="11">
        <v>4606076531804</v>
      </c>
      <c r="E1444" s="20">
        <v>390</v>
      </c>
      <c r="F1444" s="13"/>
      <c r="G1444" s="14">
        <f>F1444*E1444</f>
        <v>0</v>
      </c>
    </row>
    <row r="1445" spans="2:7" ht="12.95" customHeight="1" outlineLevel="2">
      <c r="C1445" s="10" t="s">
        <v>636</v>
      </c>
      <c r="D1445" s="11">
        <v>4606076531811</v>
      </c>
      <c r="E1445" s="20">
        <v>390</v>
      </c>
      <c r="F1445" s="13"/>
      <c r="G1445" s="14">
        <f>F1445*E1445</f>
        <v>0</v>
      </c>
    </row>
    <row r="1446" spans="2:7" ht="12.95" customHeight="1" outlineLevel="2">
      <c r="C1446" s="10"/>
      <c r="D1446" s="10"/>
      <c r="E1446" s="21"/>
      <c r="F1446" s="13"/>
      <c r="G1446" s="14"/>
    </row>
    <row r="1447" spans="2:7" ht="12.95" customHeight="1" outlineLevel="2">
      <c r="C1447" s="10"/>
      <c r="D1447" s="10"/>
      <c r="E1447" s="21"/>
      <c r="F1447" s="13"/>
      <c r="G1447" s="14"/>
    </row>
    <row r="1448" spans="2:7" ht="12.95" customHeight="1" outlineLevel="2">
      <c r="C1448" s="10"/>
      <c r="D1448" s="10"/>
      <c r="E1448" s="21"/>
      <c r="F1448" s="13"/>
      <c r="G1448" s="14"/>
    </row>
    <row r="1449" spans="2:7" ht="12.95" customHeight="1" outlineLevel="2">
      <c r="C1449" s="10"/>
      <c r="D1449" s="10"/>
      <c r="E1449" s="21"/>
      <c r="F1449" s="13"/>
      <c r="G1449" s="14"/>
    </row>
    <row r="1450" spans="2:7" ht="12.95" customHeight="1" outlineLevel="2">
      <c r="C1450" s="10"/>
      <c r="D1450" s="10"/>
      <c r="E1450" s="21"/>
      <c r="F1450" s="13"/>
      <c r="G1450" s="14"/>
    </row>
    <row r="1451" spans="2:7" ht="12.95" customHeight="1" outlineLevel="2">
      <c r="C1451" s="10"/>
      <c r="D1451" s="10"/>
      <c r="E1451" s="21"/>
      <c r="F1451" s="13"/>
      <c r="G1451" s="14"/>
    </row>
    <row r="1452" spans="2:7" ht="12.95" customHeight="1" outlineLevel="2">
      <c r="C1452" s="10"/>
      <c r="D1452" s="10"/>
      <c r="E1452" s="21"/>
      <c r="F1452" s="13"/>
      <c r="G1452" s="14"/>
    </row>
    <row r="1453" spans="2:7" ht="12.95" customHeight="1" outlineLevel="2">
      <c r="C1453" s="10"/>
      <c r="D1453" s="10"/>
      <c r="E1453" s="21"/>
      <c r="F1453" s="13"/>
      <c r="G1453" s="14"/>
    </row>
    <row r="1454" spans="2:7" ht="12.95" customHeight="1" outlineLevel="2">
      <c r="B1454" s="37" t="str">
        <f>HYPERLINK("https://www.galantholding.com/upload/iblock/1ef/1ef28302916842ba4a3b5b48bac87e98.jpg","увеличить")</f>
        <v>увеличить</v>
      </c>
      <c r="C1454" s="10"/>
      <c r="D1454" s="10"/>
      <c r="E1454" s="21"/>
      <c r="F1454" s="13"/>
      <c r="G1454" s="14"/>
    </row>
    <row r="1455" spans="2:7" ht="11.1" customHeight="1" outlineLevel="2">
      <c r="B1455" s="33" t="s">
        <v>637</v>
      </c>
      <c r="C1455" s="33"/>
      <c r="D1455" s="19"/>
      <c r="E1455" s="36" t="str">
        <f>HYPERLINK("https://www.galantholding.com/catalog/307/163787/","www.galantholding.ru")</f>
        <v>www.galantholding.ru</v>
      </c>
      <c r="F1455" s="34"/>
      <c r="G1455" s="34"/>
    </row>
    <row r="1456" spans="2:7" ht="11.1" customHeight="1" outlineLevel="2">
      <c r="B1456" s="32" t="s">
        <v>13</v>
      </c>
      <c r="C1456" s="32"/>
      <c r="D1456" s="32"/>
      <c r="E1456" s="32"/>
      <c r="F1456" s="9"/>
      <c r="G1456" s="9"/>
    </row>
    <row r="1457" spans="2:7" ht="12.95" customHeight="1" outlineLevel="2">
      <c r="C1457" s="10" t="s">
        <v>634</v>
      </c>
      <c r="D1457" s="11">
        <v>4606076531859</v>
      </c>
      <c r="E1457" s="20">
        <v>390</v>
      </c>
      <c r="F1457" s="13"/>
      <c r="G1457" s="14">
        <f>F1457*E1457</f>
        <v>0</v>
      </c>
    </row>
    <row r="1458" spans="2:7" ht="12.95" customHeight="1" outlineLevel="2">
      <c r="C1458" s="10" t="s">
        <v>638</v>
      </c>
      <c r="D1458" s="11">
        <v>4606076531866</v>
      </c>
      <c r="E1458" s="20">
        <v>390</v>
      </c>
      <c r="F1458" s="13"/>
      <c r="G1458" s="14">
        <f>F1458*E1458</f>
        <v>0</v>
      </c>
    </row>
    <row r="1459" spans="2:7" ht="12.95" customHeight="1" outlineLevel="2">
      <c r="C1459" s="10" t="s">
        <v>639</v>
      </c>
      <c r="D1459" s="11">
        <v>4606076531873</v>
      </c>
      <c r="E1459" s="20">
        <v>390</v>
      </c>
      <c r="F1459" s="13"/>
      <c r="G1459" s="14">
        <f>F1459*E1459</f>
        <v>0</v>
      </c>
    </row>
    <row r="1460" spans="2:7" ht="12.95" customHeight="1" outlineLevel="2">
      <c r="C1460" s="10" t="s">
        <v>640</v>
      </c>
      <c r="D1460" s="11">
        <v>4606076531842</v>
      </c>
      <c r="E1460" s="20">
        <v>390</v>
      </c>
      <c r="F1460" s="13"/>
      <c r="G1460" s="14">
        <f>F1460*E1460</f>
        <v>0</v>
      </c>
    </row>
    <row r="1461" spans="2:7" ht="12.95" customHeight="1" outlineLevel="2">
      <c r="C1461" s="10"/>
      <c r="D1461" s="10"/>
      <c r="E1461" s="21"/>
      <c r="F1461" s="13"/>
      <c r="G1461" s="14"/>
    </row>
    <row r="1462" spans="2:7" ht="12.95" customHeight="1" outlineLevel="2">
      <c r="C1462" s="10"/>
      <c r="D1462" s="10"/>
      <c r="E1462" s="21"/>
      <c r="F1462" s="13"/>
      <c r="G1462" s="14"/>
    </row>
    <row r="1463" spans="2:7" ht="12.95" customHeight="1" outlineLevel="2">
      <c r="C1463" s="10"/>
      <c r="D1463" s="10"/>
      <c r="E1463" s="21"/>
      <c r="F1463" s="13"/>
      <c r="G1463" s="14"/>
    </row>
    <row r="1464" spans="2:7" ht="12.95" customHeight="1" outlineLevel="2">
      <c r="C1464" s="10"/>
      <c r="D1464" s="10"/>
      <c r="E1464" s="21"/>
      <c r="F1464" s="13"/>
      <c r="G1464" s="14"/>
    </row>
    <row r="1465" spans="2:7" ht="12.95" customHeight="1" outlineLevel="2">
      <c r="C1465" s="10"/>
      <c r="D1465" s="10"/>
      <c r="E1465" s="21"/>
      <c r="F1465" s="13"/>
      <c r="G1465" s="14"/>
    </row>
    <row r="1466" spans="2:7" ht="12.95" customHeight="1" outlineLevel="2">
      <c r="C1466" s="10"/>
      <c r="D1466" s="10"/>
      <c r="E1466" s="21"/>
      <c r="F1466" s="13"/>
      <c r="G1466" s="14"/>
    </row>
    <row r="1467" spans="2:7" ht="12.95" customHeight="1" outlineLevel="2">
      <c r="C1467" s="10"/>
      <c r="D1467" s="10"/>
      <c r="E1467" s="21"/>
      <c r="F1467" s="13"/>
      <c r="G1467" s="14"/>
    </row>
    <row r="1468" spans="2:7" ht="12.95" customHeight="1" outlineLevel="2">
      <c r="B1468" s="37" t="str">
        <f>HYPERLINK("https://www.galantholding.com/upload/iblock/2b1/2b19388a6df78133178a18d7d9da3ab0.jpg","увеличить")</f>
        <v>увеличить</v>
      </c>
      <c r="C1468" s="10"/>
      <c r="D1468" s="10"/>
      <c r="E1468" s="21"/>
      <c r="F1468" s="13"/>
      <c r="G1468" s="14"/>
    </row>
    <row r="1469" spans="2:7" ht="11.1" customHeight="1" outlineLevel="1">
      <c r="B1469" s="18" t="s">
        <v>641</v>
      </c>
      <c r="C1469" s="18"/>
      <c r="D1469" s="18"/>
      <c r="E1469" s="18"/>
      <c r="F1469" s="18"/>
      <c r="G1469" s="18"/>
    </row>
    <row r="1470" spans="2:7" ht="11.1" customHeight="1" outlineLevel="2">
      <c r="B1470" s="33" t="s">
        <v>642</v>
      </c>
      <c r="C1470" s="33"/>
      <c r="D1470" s="19"/>
      <c r="E1470" s="36" t="str">
        <f>HYPERLINK("http://www.galantholding.ru/catalog/289/142982/","www.galantholding.ru")</f>
        <v>www.galantholding.ru</v>
      </c>
      <c r="F1470" s="34"/>
      <c r="G1470" s="34"/>
    </row>
    <row r="1471" spans="2:7" ht="11.1" customHeight="1" outlineLevel="2">
      <c r="B1471" s="32" t="s">
        <v>101</v>
      </c>
      <c r="C1471" s="32"/>
      <c r="D1471" s="32"/>
      <c r="E1471" s="32"/>
      <c r="F1471" s="9"/>
      <c r="G1471" s="9"/>
    </row>
    <row r="1472" spans="2:7" ht="12.95" customHeight="1" outlineLevel="2">
      <c r="C1472" s="10" t="s">
        <v>643</v>
      </c>
      <c r="D1472" s="11">
        <v>4606076425134</v>
      </c>
      <c r="E1472" s="20">
        <v>790</v>
      </c>
      <c r="F1472" s="13"/>
      <c r="G1472" s="14">
        <f>F1472*E1472</f>
        <v>0</v>
      </c>
    </row>
    <row r="1473" spans="2:7" ht="12.95" customHeight="1" outlineLevel="2">
      <c r="C1473" s="10"/>
      <c r="D1473" s="10"/>
      <c r="E1473" s="21"/>
      <c r="F1473" s="13"/>
      <c r="G1473" s="14"/>
    </row>
    <row r="1474" spans="2:7" ht="12.95" customHeight="1" outlineLevel="2">
      <c r="C1474" s="10"/>
      <c r="D1474" s="10"/>
      <c r="E1474" s="21"/>
      <c r="F1474" s="13"/>
      <c r="G1474" s="14"/>
    </row>
    <row r="1475" spans="2:7" ht="12.95" customHeight="1" outlineLevel="2">
      <c r="C1475" s="10"/>
      <c r="D1475" s="10"/>
      <c r="E1475" s="21"/>
      <c r="F1475" s="13"/>
      <c r="G1475" s="14"/>
    </row>
    <row r="1476" spans="2:7" ht="12.95" customHeight="1" outlineLevel="2">
      <c r="C1476" s="10"/>
      <c r="D1476" s="10"/>
      <c r="E1476" s="21"/>
      <c r="F1476" s="13"/>
      <c r="G1476" s="14"/>
    </row>
    <row r="1477" spans="2:7" ht="12.95" customHeight="1" outlineLevel="2">
      <c r="C1477" s="10"/>
      <c r="D1477" s="10"/>
      <c r="E1477" s="21"/>
      <c r="F1477" s="13"/>
      <c r="G1477" s="14"/>
    </row>
    <row r="1478" spans="2:7" ht="12.95" customHeight="1" outlineLevel="2">
      <c r="C1478" s="10"/>
      <c r="D1478" s="10"/>
      <c r="E1478" s="21"/>
      <c r="F1478" s="13"/>
      <c r="G1478" s="14"/>
    </row>
    <row r="1479" spans="2:7" ht="12.95" customHeight="1" outlineLevel="2">
      <c r="C1479" s="10"/>
      <c r="D1479" s="10"/>
      <c r="E1479" s="21"/>
      <c r="F1479" s="13"/>
      <c r="G1479" s="14"/>
    </row>
    <row r="1480" spans="2:7" ht="12.95" customHeight="1" outlineLevel="2">
      <c r="C1480" s="10"/>
      <c r="D1480" s="10"/>
      <c r="E1480" s="21"/>
      <c r="F1480" s="13"/>
      <c r="G1480" s="14"/>
    </row>
    <row r="1481" spans="2:7" ht="12.95" customHeight="1" outlineLevel="2">
      <c r="C1481" s="10"/>
      <c r="D1481" s="10"/>
      <c r="E1481" s="21"/>
      <c r="F1481" s="13"/>
      <c r="G1481" s="14"/>
    </row>
    <row r="1482" spans="2:7" ht="12.95" customHeight="1" outlineLevel="2">
      <c r="C1482" s="10"/>
      <c r="D1482" s="10"/>
      <c r="E1482" s="21"/>
      <c r="F1482" s="13"/>
      <c r="G1482" s="14"/>
    </row>
    <row r="1483" spans="2:7" ht="12.95" customHeight="1" outlineLevel="2">
      <c r="B1483" s="37" t="str">
        <f>HYPERLINK("http://galantphoto.ru/pictures_for_form/Tribuna/moda/TR-BP590m.jpg","увеличить")</f>
        <v>увеличить</v>
      </c>
      <c r="C1483" s="10"/>
      <c r="D1483" s="10"/>
      <c r="E1483" s="21"/>
      <c r="F1483" s="13"/>
      <c r="G1483" s="14"/>
    </row>
    <row r="1484" spans="2:7" ht="11.1" customHeight="1" outlineLevel="1">
      <c r="B1484" s="18" t="s">
        <v>644</v>
      </c>
      <c r="C1484" s="18"/>
      <c r="D1484" s="18"/>
      <c r="E1484" s="18"/>
      <c r="F1484" s="18"/>
      <c r="G1484" s="18"/>
    </row>
    <row r="1485" spans="2:7" ht="11.1" customHeight="1" outlineLevel="2">
      <c r="B1485" s="33" t="s">
        <v>645</v>
      </c>
      <c r="C1485" s="33"/>
      <c r="D1485" s="19"/>
      <c r="E1485" s="36" t="str">
        <f>HYPERLINK("http://www.galantholding.ru/catalog/290/160209/","www.galantholding.ru")</f>
        <v>www.galantholding.ru</v>
      </c>
      <c r="F1485" s="34"/>
      <c r="G1485" s="34"/>
    </row>
    <row r="1486" spans="2:7" ht="11.1" customHeight="1" outlineLevel="2">
      <c r="B1486" s="32" t="s">
        <v>101</v>
      </c>
      <c r="C1486" s="32"/>
      <c r="D1486" s="32"/>
      <c r="E1486" s="32"/>
      <c r="F1486" s="9"/>
      <c r="G1486" s="9"/>
    </row>
    <row r="1487" spans="2:7" ht="12.95" customHeight="1" outlineLevel="2">
      <c r="C1487" s="10" t="s">
        <v>646</v>
      </c>
      <c r="D1487" s="11">
        <v>4606076514944</v>
      </c>
      <c r="E1487" s="20">
        <v>890</v>
      </c>
      <c r="F1487" s="13"/>
      <c r="G1487" s="14">
        <f>F1487*E1487</f>
        <v>0</v>
      </c>
    </row>
    <row r="1488" spans="2:7" ht="12.95" customHeight="1" outlineLevel="2">
      <c r="C1488" s="10" t="s">
        <v>647</v>
      </c>
      <c r="D1488" s="11">
        <v>4606076515002</v>
      </c>
      <c r="E1488" s="20">
        <v>890</v>
      </c>
      <c r="F1488" s="13"/>
      <c r="G1488" s="14">
        <f>F1488*E1488</f>
        <v>0</v>
      </c>
    </row>
    <row r="1489" spans="2:7" ht="12.95" customHeight="1" outlineLevel="2">
      <c r="C1489" s="10"/>
      <c r="D1489" s="10"/>
      <c r="E1489" s="21"/>
      <c r="F1489" s="13"/>
      <c r="G1489" s="14"/>
    </row>
    <row r="1490" spans="2:7" ht="12.95" customHeight="1" outlineLevel="2">
      <c r="C1490" s="10"/>
      <c r="D1490" s="10"/>
      <c r="E1490" s="21"/>
      <c r="F1490" s="13"/>
      <c r="G1490" s="14"/>
    </row>
    <row r="1491" spans="2:7" ht="12.95" customHeight="1" outlineLevel="2">
      <c r="C1491" s="10"/>
      <c r="D1491" s="10"/>
      <c r="E1491" s="21"/>
      <c r="F1491" s="13"/>
      <c r="G1491" s="14"/>
    </row>
    <row r="1492" spans="2:7" ht="12.95" customHeight="1" outlineLevel="2">
      <c r="C1492" s="10"/>
      <c r="D1492" s="10"/>
      <c r="E1492" s="21"/>
      <c r="F1492" s="13"/>
      <c r="G1492" s="14"/>
    </row>
    <row r="1493" spans="2:7" ht="12.95" customHeight="1" outlineLevel="2">
      <c r="C1493" s="10"/>
      <c r="D1493" s="10"/>
      <c r="E1493" s="21"/>
      <c r="F1493" s="13"/>
      <c r="G1493" s="14"/>
    </row>
    <row r="1494" spans="2:7" ht="12.95" customHeight="1" outlineLevel="2">
      <c r="C1494" s="10"/>
      <c r="D1494" s="10"/>
      <c r="E1494" s="21"/>
      <c r="F1494" s="13"/>
      <c r="G1494" s="14"/>
    </row>
    <row r="1495" spans="2:7" ht="12.95" customHeight="1" outlineLevel="2">
      <c r="C1495" s="10"/>
      <c r="D1495" s="10"/>
      <c r="E1495" s="21"/>
      <c r="F1495" s="13"/>
      <c r="G1495" s="14"/>
    </row>
    <row r="1496" spans="2:7" ht="12.95" customHeight="1" outlineLevel="2">
      <c r="C1496" s="10"/>
      <c r="D1496" s="10"/>
      <c r="E1496" s="21"/>
      <c r="F1496" s="13"/>
      <c r="G1496" s="14"/>
    </row>
    <row r="1497" spans="2:7" ht="12.95" customHeight="1" outlineLevel="2">
      <c r="C1497" s="10"/>
      <c r="D1497" s="10"/>
      <c r="E1497" s="21"/>
      <c r="F1497" s="13"/>
      <c r="G1497" s="14"/>
    </row>
    <row r="1498" spans="2:7" ht="12.95" customHeight="1" outlineLevel="2">
      <c r="B1498" s="37" t="str">
        <f>HYPERLINK("http://galantphoto.ru/pictures_for_form/Tribuna/moda/TR-BM510-1136.jpg","увеличить")</f>
        <v>увеличить</v>
      </c>
      <c r="C1498" s="10"/>
      <c r="D1498" s="10"/>
      <c r="E1498" s="21"/>
      <c r="F1498" s="13"/>
      <c r="G1498" s="14"/>
    </row>
    <row r="1499" spans="2:7" ht="11.1" customHeight="1" outlineLevel="2">
      <c r="B1499" s="33" t="s">
        <v>648</v>
      </c>
      <c r="C1499" s="33"/>
      <c r="D1499" s="19"/>
      <c r="E1499" s="36" t="str">
        <f>HYPERLINK("http://www.galantholding.ru/catalog/307/160210/","www.galantholding.ru")</f>
        <v>www.galantholding.ru</v>
      </c>
      <c r="F1499" s="34"/>
      <c r="G1499" s="34"/>
    </row>
    <row r="1500" spans="2:7" ht="11.1" customHeight="1" outlineLevel="2">
      <c r="B1500" s="32" t="s">
        <v>101</v>
      </c>
      <c r="C1500" s="32"/>
      <c r="D1500" s="32"/>
      <c r="E1500" s="32"/>
      <c r="F1500" s="9"/>
      <c r="G1500" s="9"/>
    </row>
    <row r="1501" spans="2:7" ht="12.95" customHeight="1" outlineLevel="2">
      <c r="C1501" s="10" t="s">
        <v>649</v>
      </c>
      <c r="D1501" s="11">
        <v>4606076514289</v>
      </c>
      <c r="E1501" s="20">
        <v>390</v>
      </c>
      <c r="F1501" s="13"/>
      <c r="G1501" s="14">
        <f>F1501*E1501</f>
        <v>0</v>
      </c>
    </row>
    <row r="1502" spans="2:7" ht="12.95" customHeight="1" outlineLevel="2">
      <c r="C1502" s="10" t="s">
        <v>650</v>
      </c>
      <c r="D1502" s="11">
        <v>4606076514296</v>
      </c>
      <c r="E1502" s="20">
        <v>390</v>
      </c>
      <c r="F1502" s="13"/>
      <c r="G1502" s="14">
        <f>F1502*E1502</f>
        <v>0</v>
      </c>
    </row>
    <row r="1503" spans="2:7" ht="12.95" customHeight="1" outlineLevel="2">
      <c r="C1503" s="10" t="s">
        <v>651</v>
      </c>
      <c r="D1503" s="11">
        <v>4606076514272</v>
      </c>
      <c r="E1503" s="20">
        <v>390</v>
      </c>
      <c r="F1503" s="13"/>
      <c r="G1503" s="14">
        <f>F1503*E1503</f>
        <v>0</v>
      </c>
    </row>
    <row r="1504" spans="2:7" ht="12.95" customHeight="1" outlineLevel="2">
      <c r="C1504" s="10"/>
      <c r="D1504" s="10"/>
      <c r="E1504" s="21"/>
      <c r="F1504" s="13"/>
      <c r="G1504" s="14"/>
    </row>
    <row r="1505" spans="2:7" ht="12.95" customHeight="1" outlineLevel="2">
      <c r="C1505" s="10"/>
      <c r="D1505" s="10"/>
      <c r="E1505" s="21"/>
      <c r="F1505" s="13"/>
      <c r="G1505" s="14"/>
    </row>
    <row r="1506" spans="2:7" ht="12.95" customHeight="1" outlineLevel="2">
      <c r="C1506" s="10"/>
      <c r="D1506" s="10"/>
      <c r="E1506" s="21"/>
      <c r="F1506" s="13"/>
      <c r="G1506" s="14"/>
    </row>
    <row r="1507" spans="2:7" ht="12.95" customHeight="1" outlineLevel="2">
      <c r="C1507" s="10"/>
      <c r="D1507" s="10"/>
      <c r="E1507" s="21"/>
      <c r="F1507" s="13"/>
      <c r="G1507" s="14"/>
    </row>
    <row r="1508" spans="2:7" ht="12.95" customHeight="1" outlineLevel="2">
      <c r="C1508" s="10"/>
      <c r="D1508" s="10"/>
      <c r="E1508" s="21"/>
      <c r="F1508" s="13"/>
      <c r="G1508" s="14"/>
    </row>
    <row r="1509" spans="2:7" ht="12.95" customHeight="1" outlineLevel="2">
      <c r="C1509" s="10"/>
      <c r="D1509" s="10"/>
      <c r="E1509" s="21"/>
      <c r="F1509" s="13"/>
      <c r="G1509" s="14"/>
    </row>
    <row r="1510" spans="2:7" ht="12.95" customHeight="1" outlineLevel="2">
      <c r="C1510" s="10"/>
      <c r="D1510" s="10"/>
      <c r="E1510" s="21"/>
      <c r="F1510" s="13"/>
      <c r="G1510" s="14"/>
    </row>
    <row r="1511" spans="2:7" ht="12.95" customHeight="1" outlineLevel="2">
      <c r="C1511" s="10"/>
      <c r="D1511" s="10"/>
      <c r="E1511" s="21"/>
      <c r="F1511" s="13"/>
      <c r="G1511" s="14"/>
    </row>
    <row r="1512" spans="2:7" ht="12.95" customHeight="1" outlineLevel="2">
      <c r="B1512" s="37" t="str">
        <f>HYPERLINK("http://galantphoto.ru/pictures_for_form/Tribuna/moda/TR-TN122-1136.jpg","увеличить")</f>
        <v>увеличить</v>
      </c>
      <c r="C1512" s="10"/>
      <c r="D1512" s="10"/>
      <c r="E1512" s="21"/>
      <c r="F1512" s="13"/>
      <c r="G1512" s="14"/>
    </row>
    <row r="1513" spans="2:7" ht="11.1" customHeight="1" outlineLevel="2">
      <c r="B1513" s="33" t="s">
        <v>652</v>
      </c>
      <c r="C1513" s="33"/>
      <c r="D1513" s="19"/>
      <c r="E1513" s="36" t="str">
        <f>HYPERLINK("http://www.galantholding.ru/catalog/307/160211/","www.galantholding.ru")</f>
        <v>www.galantholding.ru</v>
      </c>
      <c r="F1513" s="34"/>
      <c r="G1513" s="34"/>
    </row>
    <row r="1514" spans="2:7" ht="11.1" customHeight="1" outlineLevel="2">
      <c r="B1514" s="32" t="s">
        <v>101</v>
      </c>
      <c r="C1514" s="32"/>
      <c r="D1514" s="32"/>
      <c r="E1514" s="32"/>
      <c r="F1514" s="9"/>
      <c r="G1514" s="9"/>
    </row>
    <row r="1515" spans="2:7" ht="12.95" customHeight="1" outlineLevel="2">
      <c r="C1515" s="10" t="s">
        <v>650</v>
      </c>
      <c r="D1515" s="11">
        <v>4606076514319</v>
      </c>
      <c r="E1515" s="20">
        <v>390</v>
      </c>
      <c r="F1515" s="13"/>
      <c r="G1515" s="14">
        <f>F1515*E1515</f>
        <v>0</v>
      </c>
    </row>
    <row r="1516" spans="2:7" ht="12.95" customHeight="1" outlineLevel="2">
      <c r="C1516" s="10" t="s">
        <v>653</v>
      </c>
      <c r="D1516" s="11">
        <v>4606076514326</v>
      </c>
      <c r="E1516" s="20">
        <v>390</v>
      </c>
      <c r="F1516" s="13"/>
      <c r="G1516" s="14">
        <f>F1516*E1516</f>
        <v>0</v>
      </c>
    </row>
    <row r="1517" spans="2:7" ht="12.95" customHeight="1" outlineLevel="2">
      <c r="C1517" s="10"/>
      <c r="D1517" s="10"/>
      <c r="E1517" s="21"/>
      <c r="F1517" s="13"/>
      <c r="G1517" s="14"/>
    </row>
    <row r="1518" spans="2:7" ht="12.95" customHeight="1" outlineLevel="2">
      <c r="C1518" s="10"/>
      <c r="D1518" s="10"/>
      <c r="E1518" s="21"/>
      <c r="F1518" s="13"/>
      <c r="G1518" s="14"/>
    </row>
    <row r="1519" spans="2:7" ht="12.95" customHeight="1" outlineLevel="2">
      <c r="C1519" s="10"/>
      <c r="D1519" s="10"/>
      <c r="E1519" s="21"/>
      <c r="F1519" s="13"/>
      <c r="G1519" s="14"/>
    </row>
    <row r="1520" spans="2:7" ht="12.95" customHeight="1" outlineLevel="2">
      <c r="C1520" s="10"/>
      <c r="D1520" s="10"/>
      <c r="E1520" s="21"/>
      <c r="F1520" s="13"/>
      <c r="G1520" s="14"/>
    </row>
    <row r="1521" spans="2:7" ht="12.95" customHeight="1" outlineLevel="2">
      <c r="C1521" s="10"/>
      <c r="D1521" s="10"/>
      <c r="E1521" s="21"/>
      <c r="F1521" s="13"/>
      <c r="G1521" s="14"/>
    </row>
    <row r="1522" spans="2:7" ht="12.95" customHeight="1" outlineLevel="2">
      <c r="C1522" s="10"/>
      <c r="D1522" s="10"/>
      <c r="E1522" s="21"/>
      <c r="F1522" s="13"/>
      <c r="G1522" s="14"/>
    </row>
    <row r="1523" spans="2:7" ht="12.95" customHeight="1" outlineLevel="2">
      <c r="C1523" s="10"/>
      <c r="D1523" s="10"/>
      <c r="E1523" s="21"/>
      <c r="F1523" s="13"/>
      <c r="G1523" s="14"/>
    </row>
    <row r="1524" spans="2:7" ht="12.95" customHeight="1" outlineLevel="2">
      <c r="C1524" s="10"/>
      <c r="D1524" s="10"/>
      <c r="E1524" s="21"/>
      <c r="F1524" s="13"/>
      <c r="G1524" s="14"/>
    </row>
    <row r="1525" spans="2:7" ht="12.95" customHeight="1" outlineLevel="2">
      <c r="C1525" s="10"/>
      <c r="D1525" s="10"/>
      <c r="E1525" s="21"/>
      <c r="F1525" s="13"/>
      <c r="G1525" s="14"/>
    </row>
    <row r="1526" spans="2:7" ht="12.95" customHeight="1" outlineLevel="2">
      <c r="B1526" s="37" t="str">
        <f>HYPERLINK("http://galantphoto.ru/pictures_for_form/Tribuna/moda/TR-TV913-1136.jpg","увеличить")</f>
        <v>увеличить</v>
      </c>
      <c r="C1526" s="10"/>
      <c r="D1526" s="10"/>
      <c r="E1526" s="21"/>
      <c r="F1526" s="13"/>
      <c r="G1526" s="14"/>
    </row>
    <row r="1527" spans="2:7" ht="11.1" customHeight="1" outlineLevel="1">
      <c r="B1527" s="18" t="s">
        <v>654</v>
      </c>
      <c r="C1527" s="18"/>
      <c r="D1527" s="18"/>
      <c r="E1527" s="18"/>
      <c r="F1527" s="18"/>
      <c r="G1527" s="18"/>
    </row>
    <row r="1528" spans="2:7" ht="11.1" customHeight="1" outlineLevel="2">
      <c r="B1528" s="33" t="s">
        <v>655</v>
      </c>
      <c r="C1528" s="33"/>
      <c r="D1528" s="19"/>
      <c r="E1528" s="36" t="str">
        <f>HYPERLINK("https://www.galantholding.com/catalog/290/162884/","www.galantholding.ru")</f>
        <v>www.galantholding.ru</v>
      </c>
      <c r="F1528" s="34"/>
      <c r="G1528" s="34"/>
    </row>
    <row r="1529" spans="2:7" ht="11.1" customHeight="1" outlineLevel="2">
      <c r="B1529" s="32" t="s">
        <v>101</v>
      </c>
      <c r="C1529" s="32"/>
      <c r="D1529" s="32"/>
      <c r="E1529" s="32"/>
      <c r="F1529" s="9"/>
      <c r="G1529" s="9"/>
    </row>
    <row r="1530" spans="2:7" ht="12.95" customHeight="1" outlineLevel="2">
      <c r="C1530" s="10" t="s">
        <v>656</v>
      </c>
      <c r="D1530" s="11">
        <v>4606076522215</v>
      </c>
      <c r="E1530" s="20">
        <v>890</v>
      </c>
      <c r="F1530" s="13"/>
      <c r="G1530" s="14">
        <f>F1530*E1530</f>
        <v>0</v>
      </c>
    </row>
    <row r="1531" spans="2:7" ht="12.95" customHeight="1" outlineLevel="2">
      <c r="C1531" s="10"/>
      <c r="D1531" s="10"/>
      <c r="E1531" s="21"/>
      <c r="F1531" s="13"/>
      <c r="G1531" s="14"/>
    </row>
    <row r="1532" spans="2:7" ht="12.95" customHeight="1" outlineLevel="2">
      <c r="C1532" s="10"/>
      <c r="D1532" s="10"/>
      <c r="E1532" s="21"/>
      <c r="F1532" s="13"/>
      <c r="G1532" s="14"/>
    </row>
    <row r="1533" spans="2:7" ht="12.95" customHeight="1" outlineLevel="2">
      <c r="C1533" s="10"/>
      <c r="D1533" s="10"/>
      <c r="E1533" s="21"/>
      <c r="F1533" s="13"/>
      <c r="G1533" s="14"/>
    </row>
    <row r="1534" spans="2:7" ht="12.95" customHeight="1" outlineLevel="2">
      <c r="C1534" s="10"/>
      <c r="D1534" s="10"/>
      <c r="E1534" s="21"/>
      <c r="F1534" s="13"/>
      <c r="G1534" s="14"/>
    </row>
    <row r="1535" spans="2:7" ht="12.95" customHeight="1" outlineLevel="2">
      <c r="C1535" s="10"/>
      <c r="D1535" s="10"/>
      <c r="E1535" s="21"/>
      <c r="F1535" s="13"/>
      <c r="G1535" s="14"/>
    </row>
    <row r="1536" spans="2:7" ht="12.95" customHeight="1" outlineLevel="2">
      <c r="C1536" s="10"/>
      <c r="D1536" s="10"/>
      <c r="E1536" s="21"/>
      <c r="F1536" s="13"/>
      <c r="G1536" s="14"/>
    </row>
    <row r="1537" spans="2:7" ht="12.95" customHeight="1" outlineLevel="2">
      <c r="C1537" s="10"/>
      <c r="D1537" s="10"/>
      <c r="E1537" s="21"/>
      <c r="F1537" s="13"/>
      <c r="G1537" s="14"/>
    </row>
    <row r="1538" spans="2:7" ht="12.95" customHeight="1" outlineLevel="2">
      <c r="C1538" s="10"/>
      <c r="D1538" s="10"/>
      <c r="E1538" s="21"/>
      <c r="F1538" s="13"/>
      <c r="G1538" s="14"/>
    </row>
    <row r="1539" spans="2:7" ht="12.95" customHeight="1" outlineLevel="2">
      <c r="C1539" s="10"/>
      <c r="D1539" s="10"/>
      <c r="E1539" s="21"/>
      <c r="F1539" s="13"/>
      <c r="G1539" s="14"/>
    </row>
    <row r="1540" spans="2:7" ht="12.95" customHeight="1" outlineLevel="2">
      <c r="C1540" s="10"/>
      <c r="D1540" s="10"/>
      <c r="E1540" s="21"/>
      <c r="F1540" s="13"/>
      <c r="G1540" s="14"/>
    </row>
    <row r="1541" spans="2:7" ht="12.95" customHeight="1" outlineLevel="2">
      <c r="B1541" s="37" t="str">
        <f>HYPERLINK("http://galantphoto.ru/pictures_for_form/Tribuna/moda/TR-BB899-1139.jpg","увеличить")</f>
        <v>увеличить</v>
      </c>
      <c r="C1541" s="10"/>
      <c r="D1541" s="10"/>
      <c r="E1541" s="21"/>
      <c r="F1541" s="13"/>
      <c r="G1541" s="14"/>
    </row>
    <row r="1542" spans="2:7" ht="11.1" customHeight="1" outlineLevel="2">
      <c r="B1542" s="33" t="s">
        <v>657</v>
      </c>
      <c r="C1542" s="33"/>
      <c r="D1542" s="19"/>
      <c r="E1542" s="36" t="str">
        <f>HYPERLINK("https://www.galantholding.com/catalog/259/162886/","www.galantholding.ru")</f>
        <v>www.galantholding.ru</v>
      </c>
      <c r="F1542" s="34"/>
      <c r="G1542" s="34"/>
    </row>
    <row r="1543" spans="2:7" ht="11.1" customHeight="1" outlineLevel="2">
      <c r="B1543" s="32" t="s">
        <v>101</v>
      </c>
      <c r="C1543" s="32"/>
      <c r="D1543" s="32"/>
      <c r="E1543" s="32"/>
      <c r="F1543" s="9"/>
      <c r="G1543" s="9"/>
    </row>
    <row r="1544" spans="2:7" ht="12.95" customHeight="1" outlineLevel="2">
      <c r="C1544" s="10" t="s">
        <v>658</v>
      </c>
      <c r="D1544" s="11">
        <v>4606076523427</v>
      </c>
      <c r="E1544" s="20">
        <v>790</v>
      </c>
      <c r="F1544" s="13"/>
      <c r="G1544" s="14">
        <f>F1544*E1544</f>
        <v>0</v>
      </c>
    </row>
    <row r="1545" spans="2:7" ht="12.95" customHeight="1" outlineLevel="2">
      <c r="C1545" s="10"/>
      <c r="D1545" s="10"/>
      <c r="E1545" s="21"/>
      <c r="F1545" s="13"/>
      <c r="G1545" s="14"/>
    </row>
    <row r="1546" spans="2:7" ht="12.95" customHeight="1" outlineLevel="2">
      <c r="C1546" s="10"/>
      <c r="D1546" s="10"/>
      <c r="E1546" s="21"/>
      <c r="F1546" s="13"/>
      <c r="G1546" s="14"/>
    </row>
    <row r="1547" spans="2:7" ht="12.95" customHeight="1" outlineLevel="2">
      <c r="C1547" s="10"/>
      <c r="D1547" s="10"/>
      <c r="E1547" s="21"/>
      <c r="F1547" s="13"/>
      <c r="G1547" s="14"/>
    </row>
    <row r="1548" spans="2:7" ht="12.95" customHeight="1" outlineLevel="2">
      <c r="C1548" s="10"/>
      <c r="D1548" s="10"/>
      <c r="E1548" s="21"/>
      <c r="F1548" s="13"/>
      <c r="G1548" s="14"/>
    </row>
    <row r="1549" spans="2:7" ht="12.95" customHeight="1" outlineLevel="2">
      <c r="C1549" s="10"/>
      <c r="D1549" s="10"/>
      <c r="E1549" s="21"/>
      <c r="F1549" s="13"/>
      <c r="G1549" s="14"/>
    </row>
    <row r="1550" spans="2:7" ht="12.95" customHeight="1" outlineLevel="2">
      <c r="C1550" s="10"/>
      <c r="D1550" s="10"/>
      <c r="E1550" s="21"/>
      <c r="F1550" s="13"/>
      <c r="G1550" s="14"/>
    </row>
    <row r="1551" spans="2:7" ht="12.95" customHeight="1" outlineLevel="2">
      <c r="C1551" s="10"/>
      <c r="D1551" s="10"/>
      <c r="E1551" s="21"/>
      <c r="F1551" s="13"/>
      <c r="G1551" s="14"/>
    </row>
    <row r="1552" spans="2:7" ht="12.95" customHeight="1" outlineLevel="2">
      <c r="C1552" s="10"/>
      <c r="D1552" s="10"/>
      <c r="E1552" s="21"/>
      <c r="F1552" s="13"/>
      <c r="G1552" s="14"/>
    </row>
    <row r="1553" spans="2:7" ht="12.95" customHeight="1" outlineLevel="2">
      <c r="C1553" s="10"/>
      <c r="D1553" s="10"/>
      <c r="E1553" s="21"/>
      <c r="F1553" s="13"/>
      <c r="G1553" s="14"/>
    </row>
    <row r="1554" spans="2:7" ht="12.95" customHeight="1" outlineLevel="2">
      <c r="C1554" s="10"/>
      <c r="D1554" s="10"/>
      <c r="E1554" s="21"/>
      <c r="F1554" s="13"/>
      <c r="G1554" s="14"/>
    </row>
    <row r="1555" spans="2:7" ht="12.95" customHeight="1" outlineLevel="2">
      <c r="B1555" s="37" t="str">
        <f>HYPERLINK("http://galantphoto.ru/pictures_for_form/Tribuna/moda/TR-BM890V-1139.jpg","увеличить")</f>
        <v>увеличить</v>
      </c>
      <c r="C1555" s="10"/>
      <c r="D1555" s="10"/>
      <c r="E1555" s="21"/>
      <c r="F1555" s="13"/>
      <c r="G1555" s="14"/>
    </row>
    <row r="1556" spans="2:7" ht="11.1" customHeight="1" outlineLevel="2">
      <c r="B1556" s="33" t="s">
        <v>659</v>
      </c>
      <c r="C1556" s="33"/>
      <c r="D1556" s="19"/>
      <c r="E1556" s="36" t="str">
        <f>HYPERLINK("https://www.galantholding.com/catalog/292/162887/","www.galantholding.ru")</f>
        <v>www.galantholding.ru</v>
      </c>
      <c r="F1556" s="34"/>
      <c r="G1556" s="34"/>
    </row>
    <row r="1557" spans="2:7" ht="11.1" customHeight="1" outlineLevel="2">
      <c r="B1557" s="32" t="s">
        <v>13</v>
      </c>
      <c r="C1557" s="32"/>
      <c r="D1557" s="32"/>
      <c r="E1557" s="32"/>
      <c r="F1557" s="9"/>
      <c r="G1557" s="9"/>
    </row>
    <row r="1558" spans="2:7" ht="12.95" customHeight="1" outlineLevel="2">
      <c r="C1558" s="10" t="s">
        <v>660</v>
      </c>
      <c r="D1558" s="11">
        <v>4606076521782</v>
      </c>
      <c r="E1558" s="20">
        <v>890</v>
      </c>
      <c r="F1558" s="13"/>
      <c r="G1558" s="14">
        <f>F1558*E1558</f>
        <v>0</v>
      </c>
    </row>
    <row r="1559" spans="2:7" ht="12.95" customHeight="1" outlineLevel="2">
      <c r="C1559" s="10" t="s">
        <v>661</v>
      </c>
      <c r="D1559" s="11">
        <v>4606076521799</v>
      </c>
      <c r="E1559" s="20">
        <v>890</v>
      </c>
      <c r="F1559" s="13"/>
      <c r="G1559" s="14">
        <f>F1559*E1559</f>
        <v>0</v>
      </c>
    </row>
    <row r="1560" spans="2:7" ht="12.95" customHeight="1" outlineLevel="2">
      <c r="C1560" s="10" t="s">
        <v>662</v>
      </c>
      <c r="D1560" s="11">
        <v>4606076521805</v>
      </c>
      <c r="E1560" s="20">
        <v>890</v>
      </c>
      <c r="F1560" s="13"/>
      <c r="G1560" s="14">
        <f>F1560*E1560</f>
        <v>0</v>
      </c>
    </row>
    <row r="1561" spans="2:7" ht="12.95" customHeight="1" outlineLevel="2">
      <c r="C1561" s="10" t="s">
        <v>663</v>
      </c>
      <c r="D1561" s="11">
        <v>4606076521812</v>
      </c>
      <c r="E1561" s="20">
        <v>890</v>
      </c>
      <c r="F1561" s="13"/>
      <c r="G1561" s="14">
        <f>F1561*E1561</f>
        <v>0</v>
      </c>
    </row>
    <row r="1562" spans="2:7" ht="12.95" customHeight="1" outlineLevel="2">
      <c r="C1562" s="10" t="s">
        <v>664</v>
      </c>
      <c r="D1562" s="11">
        <v>4606076521843</v>
      </c>
      <c r="E1562" s="20">
        <v>890</v>
      </c>
      <c r="F1562" s="13"/>
      <c r="G1562" s="14">
        <f>F1562*E1562</f>
        <v>0</v>
      </c>
    </row>
    <row r="1563" spans="2:7" ht="12.95" customHeight="1" outlineLevel="2">
      <c r="C1563" s="10" t="s">
        <v>665</v>
      </c>
      <c r="D1563" s="11">
        <v>4606076521850</v>
      </c>
      <c r="E1563" s="20">
        <v>890</v>
      </c>
      <c r="F1563" s="13"/>
      <c r="G1563" s="14">
        <f>F1563*E1563</f>
        <v>0</v>
      </c>
    </row>
    <row r="1564" spans="2:7" ht="12.95" customHeight="1" outlineLevel="2">
      <c r="C1564" s="10" t="s">
        <v>666</v>
      </c>
      <c r="D1564" s="11">
        <v>4606076521867</v>
      </c>
      <c r="E1564" s="20">
        <v>890</v>
      </c>
      <c r="F1564" s="13"/>
      <c r="G1564" s="14">
        <f>F1564*E1564</f>
        <v>0</v>
      </c>
    </row>
    <row r="1565" spans="2:7" ht="12.95" customHeight="1" outlineLevel="2">
      <c r="C1565" s="10" t="s">
        <v>667</v>
      </c>
      <c r="D1565" s="11">
        <v>4606076521904</v>
      </c>
      <c r="E1565" s="20">
        <v>890</v>
      </c>
      <c r="F1565" s="13"/>
      <c r="G1565" s="14">
        <f>F1565*E1565</f>
        <v>0</v>
      </c>
    </row>
    <row r="1566" spans="2:7" ht="12.95" customHeight="1" outlineLevel="2">
      <c r="C1566" s="10" t="s">
        <v>656</v>
      </c>
      <c r="D1566" s="11">
        <v>4606076521928</v>
      </c>
      <c r="E1566" s="20">
        <v>890</v>
      </c>
      <c r="F1566" s="13"/>
      <c r="G1566" s="14">
        <f>F1566*E1566</f>
        <v>0</v>
      </c>
    </row>
    <row r="1567" spans="2:7" ht="12.95" customHeight="1" outlineLevel="2">
      <c r="C1567" s="10" t="s">
        <v>668</v>
      </c>
      <c r="D1567" s="11">
        <v>4606076521959</v>
      </c>
      <c r="E1567" s="20">
        <v>890</v>
      </c>
      <c r="F1567" s="13"/>
      <c r="G1567" s="14">
        <f>F1567*E1567</f>
        <v>0</v>
      </c>
    </row>
    <row r="1568" spans="2:7" ht="12.95" customHeight="1" outlineLevel="2">
      <c r="C1568" s="10"/>
      <c r="D1568" s="10"/>
      <c r="E1568" s="21"/>
      <c r="F1568" s="13"/>
      <c r="G1568" s="14"/>
    </row>
    <row r="1569" spans="2:7" ht="12.95" customHeight="1" outlineLevel="2">
      <c r="B1569" s="37" t="str">
        <f>HYPERLINK("http://galantphoto.ru/pictures_for_form/Tribuna/moda/TR-BP564-1139.jpg","увеличить")</f>
        <v>увеличить</v>
      </c>
      <c r="C1569" s="10"/>
      <c r="D1569" s="10"/>
      <c r="E1569" s="21"/>
      <c r="F1569" s="13"/>
      <c r="G1569" s="14"/>
    </row>
    <row r="1570" spans="2:7" ht="11.1" customHeight="1" outlineLevel="2">
      <c r="B1570" s="33" t="s">
        <v>669</v>
      </c>
      <c r="C1570" s="33"/>
      <c r="D1570" s="19"/>
      <c r="E1570" s="36" t="str">
        <f>HYPERLINK("https://www.galantholding.com/catalog/307/162888/","www.galantholding.ru")</f>
        <v>www.galantholding.ru</v>
      </c>
      <c r="F1570" s="34"/>
      <c r="G1570" s="34"/>
    </row>
    <row r="1571" spans="2:7" ht="11.1" customHeight="1" outlineLevel="2">
      <c r="B1571" s="32" t="s">
        <v>13</v>
      </c>
      <c r="C1571" s="32"/>
      <c r="D1571" s="32"/>
      <c r="E1571" s="32"/>
      <c r="F1571" s="9"/>
      <c r="G1571" s="9"/>
    </row>
    <row r="1572" spans="2:7" ht="12.95" customHeight="1" outlineLevel="2">
      <c r="C1572" s="10" t="s">
        <v>670</v>
      </c>
      <c r="D1572" s="11">
        <v>4606076521287</v>
      </c>
      <c r="E1572" s="20">
        <v>390</v>
      </c>
      <c r="F1572" s="13"/>
      <c r="G1572" s="14">
        <f>F1572*E1572</f>
        <v>0</v>
      </c>
    </row>
    <row r="1573" spans="2:7" ht="12.95" customHeight="1" outlineLevel="2">
      <c r="C1573" s="10" t="s">
        <v>671</v>
      </c>
      <c r="D1573" s="11">
        <v>4606076521294</v>
      </c>
      <c r="E1573" s="20">
        <v>390</v>
      </c>
      <c r="F1573" s="13"/>
      <c r="G1573" s="14">
        <f>F1573*E1573</f>
        <v>0</v>
      </c>
    </row>
    <row r="1574" spans="2:7" ht="12.95" customHeight="1" outlineLevel="2">
      <c r="C1574" s="10" t="s">
        <v>672</v>
      </c>
      <c r="D1574" s="11">
        <v>4606076521300</v>
      </c>
      <c r="E1574" s="20">
        <v>390</v>
      </c>
      <c r="F1574" s="13"/>
      <c r="G1574" s="14">
        <f>F1574*E1574</f>
        <v>0</v>
      </c>
    </row>
    <row r="1575" spans="2:7" ht="12.95" customHeight="1" outlineLevel="2">
      <c r="C1575" s="10" t="s">
        <v>673</v>
      </c>
      <c r="D1575" s="11">
        <v>4606076521270</v>
      </c>
      <c r="E1575" s="20">
        <v>390</v>
      </c>
      <c r="F1575" s="13"/>
      <c r="G1575" s="14">
        <f>F1575*E1575</f>
        <v>0</v>
      </c>
    </row>
    <row r="1576" spans="2:7" ht="12.95" customHeight="1" outlineLevel="2">
      <c r="C1576" s="10"/>
      <c r="D1576" s="10"/>
      <c r="E1576" s="21"/>
      <c r="F1576" s="13"/>
      <c r="G1576" s="14"/>
    </row>
    <row r="1577" spans="2:7" ht="12.95" customHeight="1" outlineLevel="2">
      <c r="C1577" s="10"/>
      <c r="D1577" s="10"/>
      <c r="E1577" s="21"/>
      <c r="F1577" s="13"/>
      <c r="G1577" s="14"/>
    </row>
    <row r="1578" spans="2:7" ht="12.95" customHeight="1" outlineLevel="2">
      <c r="C1578" s="10"/>
      <c r="D1578" s="10"/>
      <c r="E1578" s="21"/>
      <c r="F1578" s="13"/>
      <c r="G1578" s="14"/>
    </row>
    <row r="1579" spans="2:7" ht="12.95" customHeight="1" outlineLevel="2">
      <c r="C1579" s="10"/>
      <c r="D1579" s="10"/>
      <c r="E1579" s="21"/>
      <c r="F1579" s="13"/>
      <c r="G1579" s="14"/>
    </row>
    <row r="1580" spans="2:7" ht="12.95" customHeight="1" outlineLevel="2">
      <c r="C1580" s="10"/>
      <c r="D1580" s="10"/>
      <c r="E1580" s="21"/>
      <c r="F1580" s="13"/>
      <c r="G1580" s="14"/>
    </row>
    <row r="1581" spans="2:7" ht="12.95" customHeight="1" outlineLevel="2">
      <c r="C1581" s="10"/>
      <c r="D1581" s="10"/>
      <c r="E1581" s="21"/>
      <c r="F1581" s="13"/>
      <c r="G1581" s="14"/>
    </row>
    <row r="1582" spans="2:7" ht="12.95" customHeight="1" outlineLevel="2">
      <c r="C1582" s="10"/>
      <c r="D1582" s="10"/>
      <c r="E1582" s="21"/>
      <c r="F1582" s="13"/>
      <c r="G1582" s="14"/>
    </row>
    <row r="1583" spans="2:7" ht="12.95" customHeight="1" outlineLevel="2">
      <c r="B1583" s="37" t="str">
        <f>HYPERLINK("http://galantphoto.ru/pictures_for_form/Tribuna/moda/TR-TU230-1139.jpg","увеличить")</f>
        <v>увеличить</v>
      </c>
      <c r="C1583" s="10"/>
      <c r="D1583" s="10"/>
      <c r="E1583" s="21"/>
      <c r="F1583" s="13"/>
      <c r="G1583" s="14"/>
    </row>
    <row r="1584" spans="2:7" ht="11.1" customHeight="1" outlineLevel="2">
      <c r="B1584" s="33" t="s">
        <v>674</v>
      </c>
      <c r="C1584" s="33"/>
      <c r="D1584" s="19"/>
      <c r="E1584" s="36" t="str">
        <f>HYPERLINK("https://www.galantholding.com/catalog/307/162889/","www.galantholding.ru")</f>
        <v>www.galantholding.ru</v>
      </c>
      <c r="F1584" s="34"/>
      <c r="G1584" s="34"/>
    </row>
    <row r="1585" spans="2:7" ht="11.1" customHeight="1" outlineLevel="2">
      <c r="B1585" s="32" t="s">
        <v>398</v>
      </c>
      <c r="C1585" s="32"/>
      <c r="D1585" s="32"/>
      <c r="E1585" s="32"/>
      <c r="F1585" s="9"/>
      <c r="G1585" s="9"/>
    </row>
    <row r="1586" spans="2:7" ht="12.95" customHeight="1" outlineLevel="2">
      <c r="C1586" s="10" t="s">
        <v>670</v>
      </c>
      <c r="D1586" s="11">
        <v>4606076521355</v>
      </c>
      <c r="E1586" s="20">
        <v>390</v>
      </c>
      <c r="F1586" s="13"/>
      <c r="G1586" s="14">
        <f>F1586*E1586</f>
        <v>0</v>
      </c>
    </row>
    <row r="1587" spans="2:7" ht="12.95" customHeight="1" outlineLevel="2">
      <c r="C1587" s="10" t="s">
        <v>671</v>
      </c>
      <c r="D1587" s="11">
        <v>4606076521362</v>
      </c>
      <c r="E1587" s="20">
        <v>390</v>
      </c>
      <c r="F1587" s="13"/>
      <c r="G1587" s="14">
        <f>F1587*E1587</f>
        <v>0</v>
      </c>
    </row>
    <row r="1588" spans="2:7" ht="12.95" customHeight="1" outlineLevel="2">
      <c r="C1588" s="10" t="s">
        <v>673</v>
      </c>
      <c r="D1588" s="11">
        <v>4606076521348</v>
      </c>
      <c r="E1588" s="20">
        <v>390</v>
      </c>
      <c r="F1588" s="13"/>
      <c r="G1588" s="14">
        <f>F1588*E1588</f>
        <v>0</v>
      </c>
    </row>
    <row r="1589" spans="2:7" ht="12.95" customHeight="1" outlineLevel="2">
      <c r="C1589" s="10"/>
      <c r="D1589" s="10"/>
      <c r="E1589" s="21"/>
      <c r="F1589" s="13"/>
      <c r="G1589" s="14"/>
    </row>
    <row r="1590" spans="2:7" ht="12.95" customHeight="1" outlineLevel="2">
      <c r="C1590" s="10"/>
      <c r="D1590" s="10"/>
      <c r="E1590" s="21"/>
      <c r="F1590" s="13"/>
      <c r="G1590" s="14"/>
    </row>
    <row r="1591" spans="2:7" ht="12.95" customHeight="1" outlineLevel="2">
      <c r="C1591" s="10"/>
      <c r="D1591" s="10"/>
      <c r="E1591" s="21"/>
      <c r="F1591" s="13"/>
      <c r="G1591" s="14"/>
    </row>
    <row r="1592" spans="2:7" ht="12.95" customHeight="1" outlineLevel="2">
      <c r="C1592" s="10"/>
      <c r="D1592" s="10"/>
      <c r="E1592" s="21"/>
      <c r="F1592" s="13"/>
      <c r="G1592" s="14"/>
    </row>
    <row r="1593" spans="2:7" ht="12.95" customHeight="1" outlineLevel="2">
      <c r="C1593" s="10"/>
      <c r="D1593" s="10"/>
      <c r="E1593" s="21"/>
      <c r="F1593" s="13"/>
      <c r="G1593" s="14"/>
    </row>
    <row r="1594" spans="2:7" ht="12.95" customHeight="1" outlineLevel="2">
      <c r="C1594" s="10"/>
      <c r="D1594" s="10"/>
      <c r="E1594" s="21"/>
      <c r="F1594" s="13"/>
      <c r="G1594" s="14"/>
    </row>
    <row r="1595" spans="2:7" ht="12.95" customHeight="1" outlineLevel="2">
      <c r="C1595" s="10"/>
      <c r="D1595" s="10"/>
      <c r="E1595" s="21"/>
      <c r="F1595" s="13"/>
      <c r="G1595" s="14"/>
    </row>
    <row r="1596" spans="2:7" ht="12.95" customHeight="1" outlineLevel="2">
      <c r="C1596" s="10"/>
      <c r="D1596" s="10"/>
      <c r="E1596" s="21"/>
      <c r="F1596" s="13"/>
      <c r="G1596" s="14"/>
    </row>
    <row r="1597" spans="2:7" ht="12.95" customHeight="1" outlineLevel="2">
      <c r="B1597" s="37" t="str">
        <f>HYPERLINK("http://galantphoto.ru/pictures_for_form/Tribuna/moda/TR-TV913V-1139.jpg","увеличить")</f>
        <v>увеличить</v>
      </c>
      <c r="C1597" s="10"/>
      <c r="D1597" s="10"/>
      <c r="E1597" s="21"/>
      <c r="F1597" s="13"/>
      <c r="G1597" s="14"/>
    </row>
    <row r="1598" spans="2:7" ht="11.1" customHeight="1" outlineLevel="1">
      <c r="B1598" s="18" t="s">
        <v>675</v>
      </c>
      <c r="C1598" s="18"/>
      <c r="D1598" s="18"/>
      <c r="E1598" s="18"/>
      <c r="F1598" s="18"/>
      <c r="G1598" s="18"/>
    </row>
    <row r="1599" spans="2:7" ht="11.1" customHeight="1" outlineLevel="2">
      <c r="B1599" s="33" t="s">
        <v>676</v>
      </c>
      <c r="C1599" s="33"/>
      <c r="D1599" s="19"/>
      <c r="E1599" s="36" t="str">
        <f>HYPERLINK("https://www.galantholding.com/catalog/290/169785/","www.galantholding.ru")</f>
        <v>www.galantholding.ru</v>
      </c>
      <c r="F1599" s="34"/>
      <c r="G1599" s="34"/>
    </row>
    <row r="1600" spans="2:7" ht="11.1" customHeight="1" outlineLevel="2">
      <c r="B1600" s="32" t="s">
        <v>176</v>
      </c>
      <c r="C1600" s="32"/>
      <c r="D1600" s="32"/>
      <c r="E1600" s="32"/>
      <c r="F1600" s="9"/>
      <c r="G1600" s="9"/>
    </row>
    <row r="1601" spans="2:7" ht="12.95" customHeight="1" outlineLevel="2">
      <c r="C1601" s="10" t="s">
        <v>677</v>
      </c>
      <c r="D1601" s="11">
        <v>4606076581441</v>
      </c>
      <c r="E1601" s="20">
        <v>800</v>
      </c>
      <c r="F1601" s="13"/>
      <c r="G1601" s="14">
        <f>F1601*E1601</f>
        <v>0</v>
      </c>
    </row>
    <row r="1602" spans="2:7" ht="12.95" customHeight="1" outlineLevel="2">
      <c r="C1602" s="10" t="s">
        <v>678</v>
      </c>
      <c r="D1602" s="11">
        <v>4606076581458</v>
      </c>
      <c r="E1602" s="20">
        <v>800</v>
      </c>
      <c r="F1602" s="13"/>
      <c r="G1602" s="14">
        <f>F1602*E1602</f>
        <v>0</v>
      </c>
    </row>
    <row r="1603" spans="2:7" ht="12.95" customHeight="1" outlineLevel="2">
      <c r="C1603" s="10" t="s">
        <v>679</v>
      </c>
      <c r="D1603" s="11">
        <v>4606076581465</v>
      </c>
      <c r="E1603" s="20">
        <v>800</v>
      </c>
      <c r="F1603" s="13"/>
      <c r="G1603" s="14">
        <f>F1603*E1603</f>
        <v>0</v>
      </c>
    </row>
    <row r="1604" spans="2:7" ht="12.95" customHeight="1" outlineLevel="2">
      <c r="C1604" s="10" t="s">
        <v>680</v>
      </c>
      <c r="D1604" s="11">
        <v>4606076581472</v>
      </c>
      <c r="E1604" s="20">
        <v>800</v>
      </c>
      <c r="F1604" s="13"/>
      <c r="G1604" s="14">
        <f>F1604*E1604</f>
        <v>0</v>
      </c>
    </row>
    <row r="1605" spans="2:7" ht="12.95" customHeight="1" outlineLevel="2">
      <c r="C1605" s="10" t="s">
        <v>681</v>
      </c>
      <c r="D1605" s="11">
        <v>4606076581496</v>
      </c>
      <c r="E1605" s="20">
        <v>800</v>
      </c>
      <c r="F1605" s="13"/>
      <c r="G1605" s="14">
        <f>F1605*E1605</f>
        <v>0</v>
      </c>
    </row>
    <row r="1606" spans="2:7" ht="12.95" customHeight="1" outlineLevel="2">
      <c r="C1606" s="10" t="s">
        <v>682</v>
      </c>
      <c r="D1606" s="11">
        <v>4606076581502</v>
      </c>
      <c r="E1606" s="20">
        <v>800</v>
      </c>
      <c r="F1606" s="13"/>
      <c r="G1606" s="14">
        <f>F1606*E1606</f>
        <v>0</v>
      </c>
    </row>
    <row r="1607" spans="2:7" ht="12.95" customHeight="1" outlineLevel="2">
      <c r="C1607" s="10"/>
      <c r="D1607" s="10"/>
      <c r="E1607" s="21"/>
      <c r="F1607" s="13"/>
      <c r="G1607" s="14"/>
    </row>
    <row r="1608" spans="2:7" ht="12.95" customHeight="1" outlineLevel="2">
      <c r="C1608" s="10"/>
      <c r="D1608" s="10"/>
      <c r="E1608" s="21"/>
      <c r="F1608" s="13"/>
      <c r="G1608" s="14"/>
    </row>
    <row r="1609" spans="2:7" ht="12.95" customHeight="1" outlineLevel="2">
      <c r="C1609" s="10"/>
      <c r="D1609" s="10"/>
      <c r="E1609" s="21"/>
      <c r="F1609" s="13"/>
      <c r="G1609" s="14"/>
    </row>
    <row r="1610" spans="2:7" ht="12.95" customHeight="1" outlineLevel="2">
      <c r="C1610" s="10"/>
      <c r="D1610" s="10"/>
      <c r="E1610" s="21"/>
      <c r="F1610" s="13"/>
      <c r="G1610" s="14"/>
    </row>
    <row r="1611" spans="2:7" ht="12.95" customHeight="1" outlineLevel="2">
      <c r="C1611" s="10"/>
      <c r="D1611" s="10"/>
      <c r="E1611" s="21"/>
      <c r="F1611" s="13"/>
      <c r="G1611" s="14"/>
    </row>
    <row r="1612" spans="2:7" ht="12.95" customHeight="1" outlineLevel="2">
      <c r="B1612" s="37" t="str">
        <f>HYPERLINK("http://galantphoto.ru/pictures_for_form/Tribuna/moda/BM890W-1172.jpg","увеличить")</f>
        <v>увеличить</v>
      </c>
      <c r="C1612" s="10"/>
      <c r="D1612" s="10"/>
      <c r="E1612" s="21"/>
      <c r="F1612" s="13"/>
      <c r="G1612" s="14"/>
    </row>
    <row r="1613" spans="2:7" ht="11.1" customHeight="1" outlineLevel="2">
      <c r="B1613" s="33" t="s">
        <v>683</v>
      </c>
      <c r="C1613" s="33"/>
      <c r="D1613" s="19"/>
      <c r="E1613" s="36" t="str">
        <f>HYPERLINK("https://www.galantholding.com/catalog/307/169787/","www.galantholding.ru")</f>
        <v>www.galantholding.ru</v>
      </c>
      <c r="F1613" s="34"/>
      <c r="G1613" s="34"/>
    </row>
    <row r="1614" spans="2:7" ht="11.1" customHeight="1" outlineLevel="2">
      <c r="B1614" s="32" t="s">
        <v>176</v>
      </c>
      <c r="C1614" s="32"/>
      <c r="D1614" s="32"/>
      <c r="E1614" s="32"/>
      <c r="F1614" s="9"/>
      <c r="G1614" s="9"/>
    </row>
    <row r="1615" spans="2:7" ht="12.95" customHeight="1" outlineLevel="2">
      <c r="C1615" s="10" t="s">
        <v>684</v>
      </c>
      <c r="D1615" s="11">
        <v>4606076580970</v>
      </c>
      <c r="E1615" s="20">
        <v>450</v>
      </c>
      <c r="F1615" s="13"/>
      <c r="G1615" s="14">
        <f>F1615*E1615</f>
        <v>0</v>
      </c>
    </row>
    <row r="1616" spans="2:7" ht="12.95" customHeight="1" outlineLevel="2">
      <c r="C1616" s="10"/>
      <c r="D1616" s="10"/>
      <c r="E1616" s="21"/>
      <c r="F1616" s="13"/>
      <c r="G1616" s="14"/>
    </row>
    <row r="1617" spans="2:7" ht="12.95" customHeight="1" outlineLevel="2">
      <c r="C1617" s="10"/>
      <c r="D1617" s="10"/>
      <c r="E1617" s="21"/>
      <c r="F1617" s="13"/>
      <c r="G1617" s="14"/>
    </row>
    <row r="1618" spans="2:7" ht="12.95" customHeight="1" outlineLevel="2">
      <c r="C1618" s="10"/>
      <c r="D1618" s="10"/>
      <c r="E1618" s="21"/>
      <c r="F1618" s="13"/>
      <c r="G1618" s="14"/>
    </row>
    <row r="1619" spans="2:7" ht="12.95" customHeight="1" outlineLevel="2">
      <c r="C1619" s="10"/>
      <c r="D1619" s="10"/>
      <c r="E1619" s="21"/>
      <c r="F1619" s="13"/>
      <c r="G1619" s="14"/>
    </row>
    <row r="1620" spans="2:7" ht="12.95" customHeight="1" outlineLevel="2">
      <c r="C1620" s="10"/>
      <c r="D1620" s="10"/>
      <c r="E1620" s="21"/>
      <c r="F1620" s="13"/>
      <c r="G1620" s="14"/>
    </row>
    <row r="1621" spans="2:7" ht="12.95" customHeight="1" outlineLevel="2">
      <c r="C1621" s="10"/>
      <c r="D1621" s="10"/>
      <c r="E1621" s="21"/>
      <c r="F1621" s="13"/>
      <c r="G1621" s="14"/>
    </row>
    <row r="1622" spans="2:7" ht="12.95" customHeight="1" outlineLevel="2">
      <c r="C1622" s="10"/>
      <c r="D1622" s="10"/>
      <c r="E1622" s="21"/>
      <c r="F1622" s="13"/>
      <c r="G1622" s="14"/>
    </row>
    <row r="1623" spans="2:7" ht="12.95" customHeight="1" outlineLevel="2">
      <c r="C1623" s="10"/>
      <c r="D1623" s="10"/>
      <c r="E1623" s="21"/>
      <c r="F1623" s="13"/>
      <c r="G1623" s="14"/>
    </row>
    <row r="1624" spans="2:7" ht="12.95" customHeight="1" outlineLevel="2">
      <c r="C1624" s="10"/>
      <c r="D1624" s="10"/>
      <c r="E1624" s="21"/>
      <c r="F1624" s="13"/>
      <c r="G1624" s="14"/>
    </row>
    <row r="1625" spans="2:7" ht="12.95" customHeight="1" outlineLevel="2">
      <c r="C1625" s="10"/>
      <c r="D1625" s="10"/>
      <c r="E1625" s="21"/>
      <c r="F1625" s="13"/>
      <c r="G1625" s="14"/>
    </row>
    <row r="1626" spans="2:7" ht="12.95" customHeight="1" outlineLevel="2">
      <c r="B1626" s="37" t="str">
        <f>HYPERLINK("http://galantphoto.ru/pictures_for_form/Tribuna/moda/TV301V-1172.jpg","увеличить")</f>
        <v>увеличить</v>
      </c>
      <c r="C1626" s="10"/>
      <c r="D1626" s="10"/>
      <c r="E1626" s="21"/>
      <c r="F1626" s="13"/>
      <c r="G1626" s="14"/>
    </row>
    <row r="1627" spans="2:7" ht="11.1" customHeight="1" outlineLevel="1">
      <c r="B1627" s="18" t="s">
        <v>685</v>
      </c>
      <c r="C1627" s="18"/>
      <c r="D1627" s="18"/>
      <c r="E1627" s="18"/>
      <c r="F1627" s="18"/>
      <c r="G1627" s="18"/>
    </row>
    <row r="1628" spans="2:7" ht="11.1" customHeight="1" outlineLevel="2">
      <c r="B1628" s="33" t="s">
        <v>686</v>
      </c>
      <c r="C1628" s="33"/>
      <c r="D1628" s="19"/>
      <c r="E1628" s="36" t="str">
        <f>HYPERLINK("http://www.galantholding.ru/catalog/289/149776/","www.galantholding.ru")</f>
        <v>www.galantholding.ru</v>
      </c>
      <c r="F1628" s="34"/>
      <c r="G1628" s="34"/>
    </row>
    <row r="1629" spans="2:7" ht="11.1" customHeight="1" outlineLevel="2">
      <c r="B1629" s="32" t="s">
        <v>98</v>
      </c>
      <c r="C1629" s="32"/>
      <c r="D1629" s="32"/>
      <c r="E1629" s="32"/>
      <c r="F1629" s="9"/>
      <c r="G1629" s="9"/>
    </row>
    <row r="1630" spans="2:7" ht="12.95" customHeight="1" outlineLevel="2">
      <c r="C1630" s="10" t="s">
        <v>687</v>
      </c>
      <c r="D1630" s="11">
        <v>4606076480720</v>
      </c>
      <c r="E1630" s="20">
        <v>790</v>
      </c>
      <c r="F1630" s="13"/>
      <c r="G1630" s="14">
        <f>F1630*E1630</f>
        <v>0</v>
      </c>
    </row>
    <row r="1631" spans="2:7" ht="12.95" customHeight="1" outlineLevel="2">
      <c r="C1631" s="10" t="s">
        <v>688</v>
      </c>
      <c r="D1631" s="11">
        <v>4606076480737</v>
      </c>
      <c r="E1631" s="20">
        <v>790</v>
      </c>
      <c r="F1631" s="13"/>
      <c r="G1631" s="14">
        <f>F1631*E1631</f>
        <v>0</v>
      </c>
    </row>
    <row r="1632" spans="2:7" ht="12.95" customHeight="1" outlineLevel="2">
      <c r="C1632" s="10" t="s">
        <v>689</v>
      </c>
      <c r="D1632" s="11">
        <v>4606076480782</v>
      </c>
      <c r="E1632" s="20">
        <v>790</v>
      </c>
      <c r="F1632" s="13"/>
      <c r="G1632" s="14">
        <f>F1632*E1632</f>
        <v>0</v>
      </c>
    </row>
    <row r="1633" spans="2:7" ht="12.95" customHeight="1" outlineLevel="2">
      <c r="C1633" s="10" t="s">
        <v>690</v>
      </c>
      <c r="D1633" s="11">
        <v>4606076480805</v>
      </c>
      <c r="E1633" s="20">
        <v>790</v>
      </c>
      <c r="F1633" s="13"/>
      <c r="G1633" s="14">
        <f>F1633*E1633</f>
        <v>0</v>
      </c>
    </row>
    <row r="1634" spans="2:7" ht="12.95" customHeight="1" outlineLevel="2">
      <c r="C1634" s="10"/>
      <c r="D1634" s="10"/>
      <c r="E1634" s="21"/>
      <c r="F1634" s="13"/>
      <c r="G1634" s="14"/>
    </row>
    <row r="1635" spans="2:7" ht="12.95" customHeight="1" outlineLevel="2">
      <c r="C1635" s="10"/>
      <c r="D1635" s="10"/>
      <c r="E1635" s="21"/>
      <c r="F1635" s="13"/>
      <c r="G1635" s="14"/>
    </row>
    <row r="1636" spans="2:7" ht="12.95" customHeight="1" outlineLevel="2">
      <c r="C1636" s="10"/>
      <c r="D1636" s="10"/>
      <c r="E1636" s="21"/>
      <c r="F1636" s="13"/>
      <c r="G1636" s="14"/>
    </row>
    <row r="1637" spans="2:7" ht="12.95" customHeight="1" outlineLevel="2">
      <c r="C1637" s="10"/>
      <c r="D1637" s="10"/>
      <c r="E1637" s="21"/>
      <c r="F1637" s="13"/>
      <c r="G1637" s="14"/>
    </row>
    <row r="1638" spans="2:7" ht="12.95" customHeight="1" outlineLevel="2">
      <c r="C1638" s="10"/>
      <c r="D1638" s="10"/>
      <c r="E1638" s="21"/>
      <c r="F1638" s="13"/>
      <c r="G1638" s="14"/>
    </row>
    <row r="1639" spans="2:7" ht="12.95" customHeight="1" outlineLevel="2">
      <c r="C1639" s="10"/>
      <c r="D1639" s="10"/>
      <c r="E1639" s="21"/>
      <c r="F1639" s="13"/>
      <c r="G1639" s="14"/>
    </row>
    <row r="1640" spans="2:7" ht="12.95" customHeight="1" outlineLevel="2">
      <c r="C1640" s="10"/>
      <c r="D1640" s="10"/>
      <c r="E1640" s="21"/>
      <c r="F1640" s="13"/>
      <c r="G1640" s="14"/>
    </row>
    <row r="1641" spans="2:7" ht="12.95" customHeight="1" outlineLevel="2">
      <c r="B1641" s="37" t="str">
        <f>HYPERLINK("http://galantphoto.ru/pictures_for_form/Tribuna/moda/TR-BP974.jpg","увеличить")</f>
        <v>увеличить</v>
      </c>
      <c r="C1641" s="10"/>
      <c r="D1641" s="10"/>
      <c r="E1641" s="21"/>
      <c r="F1641" s="13"/>
      <c r="G1641" s="14"/>
    </row>
    <row r="1642" spans="2:7" ht="11.1" customHeight="1" outlineLevel="2">
      <c r="B1642" s="33" t="s">
        <v>691</v>
      </c>
      <c r="C1642" s="33"/>
      <c r="D1642" s="19"/>
      <c r="E1642" s="36" t="str">
        <f>HYPERLINK("http://www.galantholding.ru/catalog/303/149777/","www.galantholding.ru")</f>
        <v>www.galantholding.ru</v>
      </c>
      <c r="F1642" s="34"/>
      <c r="G1642" s="34"/>
    </row>
    <row r="1643" spans="2:7" ht="11.1" customHeight="1" outlineLevel="2">
      <c r="B1643" s="32" t="s">
        <v>13</v>
      </c>
      <c r="C1643" s="32"/>
      <c r="D1643" s="32"/>
      <c r="E1643" s="32"/>
      <c r="F1643" s="9"/>
      <c r="G1643" s="9"/>
    </row>
    <row r="1644" spans="2:7" ht="12.95" customHeight="1" outlineLevel="2">
      <c r="C1644" s="10" t="s">
        <v>692</v>
      </c>
      <c r="D1644" s="11">
        <v>4606076482045</v>
      </c>
      <c r="E1644" s="20">
        <v>390</v>
      </c>
      <c r="F1644" s="13"/>
      <c r="G1644" s="14">
        <f>F1644*E1644</f>
        <v>0</v>
      </c>
    </row>
    <row r="1645" spans="2:7" ht="12.95" customHeight="1" outlineLevel="2">
      <c r="C1645" s="10" t="s">
        <v>693</v>
      </c>
      <c r="D1645" s="11">
        <v>4606076482052</v>
      </c>
      <c r="E1645" s="20">
        <v>390</v>
      </c>
      <c r="F1645" s="13"/>
      <c r="G1645" s="14">
        <f>F1645*E1645</f>
        <v>0</v>
      </c>
    </row>
    <row r="1646" spans="2:7" ht="12.95" customHeight="1" outlineLevel="2">
      <c r="C1646" s="10"/>
      <c r="D1646" s="10"/>
      <c r="E1646" s="21"/>
      <c r="F1646" s="13"/>
      <c r="G1646" s="14"/>
    </row>
    <row r="1647" spans="2:7" ht="12.95" customHeight="1" outlineLevel="2">
      <c r="C1647" s="10"/>
      <c r="D1647" s="10"/>
      <c r="E1647" s="21"/>
      <c r="F1647" s="13"/>
      <c r="G1647" s="14"/>
    </row>
    <row r="1648" spans="2:7" ht="12.95" customHeight="1" outlineLevel="2">
      <c r="C1648" s="10"/>
      <c r="D1648" s="10"/>
      <c r="E1648" s="21"/>
      <c r="F1648" s="13"/>
      <c r="G1648" s="14"/>
    </row>
    <row r="1649" spans="2:7" ht="12.95" customHeight="1" outlineLevel="2">
      <c r="C1649" s="10"/>
      <c r="D1649" s="10"/>
      <c r="E1649" s="21"/>
      <c r="F1649" s="13"/>
      <c r="G1649" s="14"/>
    </row>
    <row r="1650" spans="2:7" ht="12.95" customHeight="1" outlineLevel="2">
      <c r="C1650" s="10"/>
      <c r="D1650" s="10"/>
      <c r="E1650" s="21"/>
      <c r="F1650" s="13"/>
      <c r="G1650" s="14"/>
    </row>
    <row r="1651" spans="2:7" ht="12.95" customHeight="1" outlineLevel="2">
      <c r="C1651" s="10"/>
      <c r="D1651" s="10"/>
      <c r="E1651" s="21"/>
      <c r="F1651" s="13"/>
      <c r="G1651" s="14"/>
    </row>
    <row r="1652" spans="2:7" ht="12.95" customHeight="1" outlineLevel="2">
      <c r="C1652" s="10"/>
      <c r="D1652" s="10"/>
      <c r="E1652" s="21"/>
      <c r="F1652" s="13"/>
      <c r="G1652" s="14"/>
    </row>
    <row r="1653" spans="2:7" ht="12.95" customHeight="1" outlineLevel="2">
      <c r="C1653" s="10"/>
      <c r="D1653" s="10"/>
      <c r="E1653" s="21"/>
      <c r="F1653" s="13"/>
      <c r="G1653" s="14"/>
    </row>
    <row r="1654" spans="2:7" ht="12.95" customHeight="1" outlineLevel="2">
      <c r="C1654" s="10"/>
      <c r="D1654" s="10"/>
      <c r="E1654" s="21"/>
      <c r="F1654" s="13"/>
      <c r="G1654" s="14"/>
    </row>
    <row r="1655" spans="2:7" ht="12.95" customHeight="1" outlineLevel="2">
      <c r="B1655" s="37" t="str">
        <f>HYPERLINK("http://galantphoto.ru/pictures_for_form/Tribuna/moda/TR-TB1872E.jpg","увеличить")</f>
        <v>увеличить</v>
      </c>
      <c r="C1655" s="10"/>
      <c r="D1655" s="10"/>
      <c r="E1655" s="21"/>
      <c r="F1655" s="13"/>
      <c r="G1655" s="14"/>
    </row>
    <row r="1656" spans="2:7" ht="11.1" customHeight="1" outlineLevel="1">
      <c r="B1656" s="18" t="s">
        <v>694</v>
      </c>
      <c r="C1656" s="18"/>
      <c r="D1656" s="18"/>
      <c r="E1656" s="18"/>
      <c r="F1656" s="18"/>
      <c r="G1656" s="18"/>
    </row>
    <row r="1657" spans="2:7" ht="11.1" customHeight="1" outlineLevel="2">
      <c r="B1657" s="33" t="s">
        <v>695</v>
      </c>
      <c r="C1657" s="33"/>
      <c r="D1657" s="19"/>
      <c r="E1657" s="36" t="str">
        <f>HYPERLINK("https://www.galantholding.com/catalog/307/163022/","www.galantholding.ru")</f>
        <v>www.galantholding.ru</v>
      </c>
      <c r="F1657" s="34"/>
      <c r="G1657" s="34"/>
    </row>
    <row r="1658" spans="2:7" ht="11.1" customHeight="1" outlineLevel="2">
      <c r="B1658" s="32" t="s">
        <v>13</v>
      </c>
      <c r="C1658" s="32"/>
      <c r="D1658" s="32"/>
      <c r="E1658" s="32"/>
      <c r="F1658" s="9"/>
      <c r="G1658" s="9"/>
    </row>
    <row r="1659" spans="2:7" ht="12.95" customHeight="1" outlineLevel="2">
      <c r="C1659" s="10" t="s">
        <v>696</v>
      </c>
      <c r="D1659" s="11">
        <v>4606076525834</v>
      </c>
      <c r="E1659" s="20">
        <v>390</v>
      </c>
      <c r="F1659" s="13"/>
      <c r="G1659" s="14">
        <f>F1659*E1659</f>
        <v>0</v>
      </c>
    </row>
    <row r="1660" spans="2:7" ht="12.95" customHeight="1" outlineLevel="2">
      <c r="C1660" s="10" t="s">
        <v>697</v>
      </c>
      <c r="D1660" s="11">
        <v>4606076525810</v>
      </c>
      <c r="E1660" s="20">
        <v>390</v>
      </c>
      <c r="F1660" s="13"/>
      <c r="G1660" s="14">
        <f>F1660*E1660</f>
        <v>0</v>
      </c>
    </row>
    <row r="1661" spans="2:7" ht="12.95" customHeight="1" outlineLevel="2">
      <c r="C1661" s="10"/>
      <c r="D1661" s="10"/>
      <c r="E1661" s="21"/>
      <c r="F1661" s="13"/>
      <c r="G1661" s="14"/>
    </row>
    <row r="1662" spans="2:7" ht="12.95" customHeight="1" outlineLevel="2">
      <c r="C1662" s="10"/>
      <c r="D1662" s="10"/>
      <c r="E1662" s="21"/>
      <c r="F1662" s="13"/>
      <c r="G1662" s="14"/>
    </row>
    <row r="1663" spans="2:7" ht="12.95" customHeight="1" outlineLevel="2">
      <c r="C1663" s="10"/>
      <c r="D1663" s="10"/>
      <c r="E1663" s="21"/>
      <c r="F1663" s="13"/>
      <c r="G1663" s="14"/>
    </row>
    <row r="1664" spans="2:7" ht="12.95" customHeight="1" outlineLevel="2">
      <c r="C1664" s="10"/>
      <c r="D1664" s="10"/>
      <c r="E1664" s="21"/>
      <c r="F1664" s="13"/>
      <c r="G1664" s="14"/>
    </row>
    <row r="1665" spans="1:7" ht="12.95" customHeight="1" outlineLevel="2">
      <c r="C1665" s="10"/>
      <c r="D1665" s="10"/>
      <c r="E1665" s="21"/>
      <c r="F1665" s="13"/>
      <c r="G1665" s="14"/>
    </row>
    <row r="1666" spans="1:7" ht="12.95" customHeight="1" outlineLevel="2">
      <c r="C1666" s="10"/>
      <c r="D1666" s="10"/>
      <c r="E1666" s="21"/>
      <c r="F1666" s="13"/>
      <c r="G1666" s="14"/>
    </row>
    <row r="1667" spans="1:7" ht="12.95" customHeight="1" outlineLevel="2">
      <c r="C1667" s="10"/>
      <c r="D1667" s="10"/>
      <c r="E1667" s="21"/>
      <c r="F1667" s="13"/>
      <c r="G1667" s="14"/>
    </row>
    <row r="1668" spans="1:7" ht="12.95" customHeight="1" outlineLevel="2">
      <c r="C1668" s="10"/>
      <c r="D1668" s="10"/>
      <c r="E1668" s="21"/>
      <c r="F1668" s="13"/>
      <c r="G1668" s="14"/>
    </row>
    <row r="1669" spans="1:7" ht="12.95" customHeight="1" outlineLevel="2">
      <c r="C1669" s="10"/>
      <c r="D1669" s="10"/>
      <c r="E1669" s="21"/>
      <c r="F1669" s="13"/>
      <c r="G1669" s="14"/>
    </row>
    <row r="1670" spans="1:7" ht="12.95" customHeight="1" outlineLevel="2">
      <c r="B1670" s="37" t="str">
        <f>HYPERLINK("http://galantphoto.ru/pictures_for_form/Tribuna/moda/TR-TV1153-1140.jpg","увеличить")</f>
        <v>увеличить</v>
      </c>
      <c r="C1670" s="10"/>
      <c r="D1670" s="10"/>
      <c r="E1670" s="21"/>
      <c r="F1670" s="13"/>
      <c r="G1670" s="14"/>
    </row>
    <row r="1671" spans="1:7" ht="11.1" customHeight="1">
      <c r="B1671" s="23"/>
      <c r="C1671" s="23"/>
      <c r="D1671" s="23"/>
      <c r="E1671" s="24"/>
    </row>
    <row r="1672" spans="1:7" ht="12.95" customHeight="1">
      <c r="A1672" s="1" t="s">
        <v>698</v>
      </c>
      <c r="E1672" s="25" t="s">
        <v>699</v>
      </c>
      <c r="F1672" s="26">
        <f>SUM(F1:F1670)</f>
        <v>0</v>
      </c>
      <c r="G1672" s="26">
        <f>SUM(G1:G1670)</f>
        <v>0</v>
      </c>
    </row>
  </sheetData>
  <mergeCells count="241">
    <mergeCell ref="B1629:E1629"/>
    <mergeCell ref="B1642:C1642"/>
    <mergeCell ref="E1642:G1642"/>
    <mergeCell ref="B1643:E1643"/>
    <mergeCell ref="B1657:C1657"/>
    <mergeCell ref="E1657:G1657"/>
    <mergeCell ref="B1658:E1658"/>
    <mergeCell ref="B1585:E1585"/>
    <mergeCell ref="B1599:C1599"/>
    <mergeCell ref="E1599:G1599"/>
    <mergeCell ref="B1600:E1600"/>
    <mergeCell ref="B1613:C1613"/>
    <mergeCell ref="E1613:G1613"/>
    <mergeCell ref="B1614:E1614"/>
    <mergeCell ref="B1628:C1628"/>
    <mergeCell ref="E1628:G1628"/>
    <mergeCell ref="B1543:E1543"/>
    <mergeCell ref="B1556:C1556"/>
    <mergeCell ref="E1556:G1556"/>
    <mergeCell ref="B1557:E1557"/>
    <mergeCell ref="B1570:C1570"/>
    <mergeCell ref="E1570:G1570"/>
    <mergeCell ref="B1571:E1571"/>
    <mergeCell ref="B1584:C1584"/>
    <mergeCell ref="E1584:G1584"/>
    <mergeCell ref="B1500:E1500"/>
    <mergeCell ref="B1513:C1513"/>
    <mergeCell ref="E1513:G1513"/>
    <mergeCell ref="B1514:E1514"/>
    <mergeCell ref="B1528:C1528"/>
    <mergeCell ref="E1528:G1528"/>
    <mergeCell ref="B1529:E1529"/>
    <mergeCell ref="B1542:C1542"/>
    <mergeCell ref="E1542:G1542"/>
    <mergeCell ref="B1456:E1456"/>
    <mergeCell ref="B1470:C1470"/>
    <mergeCell ref="E1470:G1470"/>
    <mergeCell ref="B1471:E1471"/>
    <mergeCell ref="B1485:C1485"/>
    <mergeCell ref="E1485:G1485"/>
    <mergeCell ref="B1486:E1486"/>
    <mergeCell ref="B1499:C1499"/>
    <mergeCell ref="E1499:G1499"/>
    <mergeCell ref="B1414:E1414"/>
    <mergeCell ref="B1427:C1427"/>
    <mergeCell ref="E1427:G1427"/>
    <mergeCell ref="B1428:E1428"/>
    <mergeCell ref="B1441:C1441"/>
    <mergeCell ref="E1441:G1441"/>
    <mergeCell ref="B1442:E1442"/>
    <mergeCell ref="B1455:C1455"/>
    <mergeCell ref="E1455:G1455"/>
    <mergeCell ref="B1371:E1371"/>
    <mergeCell ref="B1385:C1385"/>
    <mergeCell ref="E1385:G1385"/>
    <mergeCell ref="B1386:E1386"/>
    <mergeCell ref="B1399:C1399"/>
    <mergeCell ref="E1399:G1399"/>
    <mergeCell ref="B1400:E1400"/>
    <mergeCell ref="B1413:C1413"/>
    <mergeCell ref="E1413:G1413"/>
    <mergeCell ref="B1312:E1312"/>
    <mergeCell ref="B1342:C1342"/>
    <mergeCell ref="E1342:G1342"/>
    <mergeCell ref="B1343:E1343"/>
    <mergeCell ref="B1356:C1356"/>
    <mergeCell ref="E1356:G1356"/>
    <mergeCell ref="B1357:E1357"/>
    <mergeCell ref="B1370:C1370"/>
    <mergeCell ref="E1370:G1370"/>
    <mergeCell ref="B1254:E1254"/>
    <mergeCell ref="B1282:C1282"/>
    <mergeCell ref="E1282:G1282"/>
    <mergeCell ref="B1283:E1283"/>
    <mergeCell ref="B1296:C1296"/>
    <mergeCell ref="E1296:G1296"/>
    <mergeCell ref="B1297:E1297"/>
    <mergeCell ref="B1311:C1311"/>
    <mergeCell ref="E1311:G1311"/>
    <mergeCell ref="B1195:E1195"/>
    <mergeCell ref="B1208:C1208"/>
    <mergeCell ref="E1208:G1208"/>
    <mergeCell ref="B1209:E1209"/>
    <mergeCell ref="B1223:C1223"/>
    <mergeCell ref="E1223:G1223"/>
    <mergeCell ref="B1224:E1224"/>
    <mergeCell ref="B1253:C1253"/>
    <mergeCell ref="E1253:G1253"/>
    <mergeCell ref="B1138:E1138"/>
    <mergeCell ref="B1152:C1152"/>
    <mergeCell ref="E1152:G1152"/>
    <mergeCell ref="B1153:E1153"/>
    <mergeCell ref="B1170:C1170"/>
    <mergeCell ref="E1170:G1170"/>
    <mergeCell ref="B1171:E1171"/>
    <mergeCell ref="B1194:C1194"/>
    <mergeCell ref="E1194:G1194"/>
    <mergeCell ref="B1096:E1096"/>
    <mergeCell ref="B1109:C1109"/>
    <mergeCell ref="E1109:G1109"/>
    <mergeCell ref="B1110:E1110"/>
    <mergeCell ref="B1123:C1123"/>
    <mergeCell ref="E1123:G1123"/>
    <mergeCell ref="B1124:E1124"/>
    <mergeCell ref="B1137:C1137"/>
    <mergeCell ref="E1137:G1137"/>
    <mergeCell ref="B1053:E1053"/>
    <mergeCell ref="B1067:C1067"/>
    <mergeCell ref="E1067:G1067"/>
    <mergeCell ref="B1068:E1068"/>
    <mergeCell ref="B1081:C1081"/>
    <mergeCell ref="E1081:G1081"/>
    <mergeCell ref="B1082:E1082"/>
    <mergeCell ref="B1095:C1095"/>
    <mergeCell ref="E1095:G1095"/>
    <mergeCell ref="B1010:E1010"/>
    <mergeCell ref="B1024:C1024"/>
    <mergeCell ref="E1024:G1024"/>
    <mergeCell ref="B1025:E1025"/>
    <mergeCell ref="B1038:C1038"/>
    <mergeCell ref="E1038:G1038"/>
    <mergeCell ref="B1039:E1039"/>
    <mergeCell ref="B1052:C1052"/>
    <mergeCell ref="E1052:G1052"/>
    <mergeCell ref="B967:E967"/>
    <mergeCell ref="B981:C981"/>
    <mergeCell ref="E981:G981"/>
    <mergeCell ref="B982:E982"/>
    <mergeCell ref="B995:C995"/>
    <mergeCell ref="E995:G995"/>
    <mergeCell ref="B996:E996"/>
    <mergeCell ref="B1009:C1009"/>
    <mergeCell ref="E1009:G1009"/>
    <mergeCell ref="B925:E925"/>
    <mergeCell ref="B938:C938"/>
    <mergeCell ref="E938:G938"/>
    <mergeCell ref="B939:E939"/>
    <mergeCell ref="B952:C952"/>
    <mergeCell ref="E952:G952"/>
    <mergeCell ref="B953:E953"/>
    <mergeCell ref="B966:C966"/>
    <mergeCell ref="E966:G966"/>
    <mergeCell ref="B877:E877"/>
    <mergeCell ref="B895:C895"/>
    <mergeCell ref="E895:G895"/>
    <mergeCell ref="B896:E896"/>
    <mergeCell ref="B909:C909"/>
    <mergeCell ref="E909:G909"/>
    <mergeCell ref="B910:E910"/>
    <mergeCell ref="B924:C924"/>
    <mergeCell ref="E924:G924"/>
    <mergeCell ref="B839:E839"/>
    <mergeCell ref="B841:C841"/>
    <mergeCell ref="E841:G841"/>
    <mergeCell ref="B842:E842"/>
    <mergeCell ref="B856:C856"/>
    <mergeCell ref="E856:G856"/>
    <mergeCell ref="B857:E857"/>
    <mergeCell ref="B876:C876"/>
    <mergeCell ref="E876:G876"/>
    <mergeCell ref="B793:C793"/>
    <mergeCell ref="E793:G793"/>
    <mergeCell ref="B794:E794"/>
    <mergeCell ref="B807:C807"/>
    <mergeCell ref="E807:G807"/>
    <mergeCell ref="B808:E808"/>
    <mergeCell ref="B825:C825"/>
    <mergeCell ref="E825:G825"/>
    <mergeCell ref="B826:E826"/>
    <mergeCell ref="B733:C733"/>
    <mergeCell ref="E733:G733"/>
    <mergeCell ref="B734:E734"/>
    <mergeCell ref="B765:C765"/>
    <mergeCell ref="E765:G765"/>
    <mergeCell ref="B766:E766"/>
    <mergeCell ref="B779:C779"/>
    <mergeCell ref="E779:G779"/>
    <mergeCell ref="B780:E780"/>
    <mergeCell ref="B668:C668"/>
    <mergeCell ref="E668:G668"/>
    <mergeCell ref="B669:E669"/>
    <mergeCell ref="B682:C682"/>
    <mergeCell ref="E682:G682"/>
    <mergeCell ref="B683:E683"/>
    <mergeCell ref="B696:C696"/>
    <mergeCell ref="E696:G696"/>
    <mergeCell ref="B697:E697"/>
    <mergeCell ref="B623:C623"/>
    <mergeCell ref="E623:G623"/>
    <mergeCell ref="B624:E624"/>
    <mergeCell ref="B637:C637"/>
    <mergeCell ref="E637:G637"/>
    <mergeCell ref="B638:E638"/>
    <mergeCell ref="B651:C651"/>
    <mergeCell ref="E651:G651"/>
    <mergeCell ref="B652:E652"/>
    <mergeCell ref="B468:C468"/>
    <mergeCell ref="E468:G468"/>
    <mergeCell ref="B469:E469"/>
    <mergeCell ref="B595:C595"/>
    <mergeCell ref="E595:G595"/>
    <mergeCell ref="B596:E596"/>
    <mergeCell ref="B609:C609"/>
    <mergeCell ref="E609:G609"/>
    <mergeCell ref="B610:E610"/>
    <mergeCell ref="B412:C412"/>
    <mergeCell ref="E412:G412"/>
    <mergeCell ref="B413:E413"/>
    <mergeCell ref="B428:C428"/>
    <mergeCell ref="E428:G428"/>
    <mergeCell ref="B429:E429"/>
    <mergeCell ref="B454:C454"/>
    <mergeCell ref="E454:G454"/>
    <mergeCell ref="B455:E455"/>
    <mergeCell ref="B254:C254"/>
    <mergeCell ref="E254:G254"/>
    <mergeCell ref="B255:E255"/>
    <mergeCell ref="B268:C268"/>
    <mergeCell ref="E268:G268"/>
    <mergeCell ref="B269:E269"/>
    <mergeCell ref="B310:C310"/>
    <mergeCell ref="E310:G310"/>
    <mergeCell ref="B311:E311"/>
    <mergeCell ref="B106:C106"/>
    <mergeCell ref="E106:G106"/>
    <mergeCell ref="B107:E107"/>
    <mergeCell ref="B120:C120"/>
    <mergeCell ref="E120:G120"/>
    <mergeCell ref="B121:E121"/>
    <mergeCell ref="B199:C199"/>
    <mergeCell ref="E199:G199"/>
    <mergeCell ref="B200:E200"/>
    <mergeCell ref="F4:G4"/>
    <mergeCell ref="B7:E7"/>
    <mergeCell ref="B8:C8"/>
    <mergeCell ref="B10:C10"/>
    <mergeCell ref="E10:G10"/>
    <mergeCell ref="B11:E11"/>
    <mergeCell ref="B24:C24"/>
    <mergeCell ref="E24:G24"/>
    <mergeCell ref="B25:E25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2018-10-18T09:13:46Z</dcterms:modified>
</cp:coreProperties>
</file>