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558" i="1"/>
  <c r="B544"/>
  <c r="B530"/>
  <c r="B500"/>
  <c r="B486"/>
  <c r="B397"/>
  <c r="B383"/>
  <c r="B326"/>
  <c r="B234"/>
  <c r="B198"/>
  <c r="B170"/>
  <c r="B155"/>
  <c r="B141"/>
  <c r="B126"/>
  <c r="B68"/>
  <c r="B54"/>
  <c r="B38"/>
  <c r="B23"/>
  <c r="E545"/>
  <c r="E531"/>
  <c r="E517"/>
  <c r="E502"/>
  <c r="E487"/>
  <c r="E473"/>
  <c r="E458"/>
  <c r="E442"/>
  <c r="E428"/>
  <c r="E414"/>
  <c r="E384"/>
  <c r="E370"/>
  <c r="E355"/>
  <c r="E341"/>
  <c r="E327"/>
  <c r="E313"/>
  <c r="E298"/>
  <c r="E284"/>
  <c r="E270"/>
  <c r="E256"/>
  <c r="E221"/>
  <c r="E185"/>
  <c r="E157"/>
  <c r="E142"/>
  <c r="E128"/>
  <c r="E113"/>
  <c r="E98"/>
  <c r="E70"/>
  <c r="E55"/>
  <c r="E41"/>
  <c r="E25"/>
  <c r="E10"/>
  <c r="F560"/>
  <c r="G560"/>
  <c r="G549"/>
  <c r="G548"/>
  <c r="G547"/>
  <c r="G534"/>
  <c r="G533"/>
  <c r="G526"/>
  <c r="G525"/>
  <c r="G524"/>
  <c r="G523"/>
  <c r="G522"/>
  <c r="G521"/>
  <c r="G520"/>
  <c r="G519"/>
  <c r="G504"/>
  <c r="G491"/>
  <c r="G490"/>
  <c r="G489"/>
  <c r="G480"/>
  <c r="G479"/>
  <c r="G478"/>
  <c r="G477"/>
  <c r="G476"/>
  <c r="G475"/>
  <c r="G460"/>
  <c r="G445"/>
  <c r="G444"/>
  <c r="G432"/>
  <c r="G431"/>
  <c r="G430"/>
  <c r="G421"/>
  <c r="G420"/>
  <c r="G419"/>
  <c r="G418"/>
  <c r="G417"/>
  <c r="G416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1"/>
  <c r="G380"/>
  <c r="G379"/>
  <c r="G378"/>
  <c r="G377"/>
  <c r="G376"/>
  <c r="G375"/>
  <c r="G374"/>
  <c r="G373"/>
  <c r="G372"/>
  <c r="G358"/>
  <c r="G357"/>
  <c r="G346"/>
  <c r="G345"/>
  <c r="G344"/>
  <c r="G343"/>
  <c r="G337"/>
  <c r="G336"/>
  <c r="G335"/>
  <c r="G334"/>
  <c r="G333"/>
  <c r="G332"/>
  <c r="G331"/>
  <c r="G330"/>
  <c r="G329"/>
  <c r="G318"/>
  <c r="G317"/>
  <c r="G316"/>
  <c r="G315"/>
  <c r="G307"/>
  <c r="G306"/>
  <c r="G305"/>
  <c r="G304"/>
  <c r="G303"/>
  <c r="G302"/>
  <c r="G301"/>
  <c r="G300"/>
  <c r="G295"/>
  <c r="G294"/>
  <c r="G293"/>
  <c r="G292"/>
  <c r="G291"/>
  <c r="G290"/>
  <c r="G289"/>
  <c r="G288"/>
  <c r="G287"/>
  <c r="G286"/>
  <c r="G281"/>
  <c r="G280"/>
  <c r="G279"/>
  <c r="G278"/>
  <c r="G277"/>
  <c r="G276"/>
  <c r="G275"/>
  <c r="G274"/>
  <c r="G273"/>
  <c r="G272"/>
  <c r="G267"/>
  <c r="G266"/>
  <c r="G265"/>
  <c r="G264"/>
  <c r="G263"/>
  <c r="G262"/>
  <c r="G261"/>
  <c r="G260"/>
  <c r="G259"/>
  <c r="G258"/>
  <c r="G244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16"/>
  <c r="G215"/>
  <c r="G214"/>
  <c r="G213"/>
  <c r="G212"/>
  <c r="G211"/>
  <c r="G210"/>
  <c r="G209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46"/>
  <c r="G145"/>
  <c r="G144"/>
  <c r="G134"/>
  <c r="G133"/>
  <c r="G132"/>
  <c r="G131"/>
  <c r="G130"/>
  <c r="G120"/>
  <c r="G119"/>
  <c r="G118"/>
  <c r="G117"/>
  <c r="G116"/>
  <c r="G115"/>
  <c r="G103"/>
  <c r="G102"/>
  <c r="G101"/>
  <c r="G100"/>
  <c r="G89"/>
  <c r="G88"/>
  <c r="G87"/>
  <c r="G86"/>
  <c r="G75"/>
  <c r="G74"/>
  <c r="G73"/>
  <c r="G72"/>
  <c r="G58"/>
  <c r="G57"/>
  <c r="G45"/>
  <c r="G44"/>
  <c r="G43"/>
  <c r="G40"/>
  <c r="G39"/>
  <c r="G38"/>
  <c r="G37"/>
  <c r="G36"/>
  <c r="G35"/>
  <c r="G34"/>
  <c r="G33"/>
  <c r="G32"/>
  <c r="G31"/>
  <c r="G30"/>
  <c r="G29"/>
  <c r="G28"/>
  <c r="G27"/>
  <c r="G13"/>
  <c r="G12"/>
</calcChain>
</file>

<file path=xl/sharedStrings.xml><?xml version="1.0" encoding="utf-8"?>
<sst xmlns="http://schemas.openxmlformats.org/spreadsheetml/2006/main" count="347" uniqueCount="195">
  <si>
    <t>*Фиксированная цена</t>
  </si>
  <si>
    <t>– скидки не распространяются.</t>
  </si>
  <si>
    <t>01.11.18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</si>
  <si>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</si>
  <si>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</si>
  <si>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</si>
  <si>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</si>
  <si>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</si>
  <si>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</si>
  <si>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</si>
  <si>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Primavera(Примавера)</t>
  </si>
  <si>
    <t>Adele</t>
  </si>
  <si>
    <t>бюстгальтер полудубл. жен. PV-10109*</t>
  </si>
  <si>
    <t>72% полиамид, 15% эластан, 10% полиэстер, 3%хлопок(в уп.-1шт.)</t>
  </si>
  <si>
    <t>80, D, черный</t>
  </si>
  <si>
    <t>80, E, черный</t>
  </si>
  <si>
    <t>Bogemia</t>
  </si>
  <si>
    <t>бюстгальтер пуш-ап жен. PV-10104</t>
  </si>
  <si>
    <t>82% полиамид, 15% эластан, 3% хлопок(в уп.-1шт.)</t>
  </si>
  <si>
    <t>70, B, бежевый</t>
  </si>
  <si>
    <t>70, C, бежевый</t>
  </si>
  <si>
    <t>70, E, бежевый</t>
  </si>
  <si>
    <t>75, B, бежевый</t>
  </si>
  <si>
    <t>75, C, бежевый</t>
  </si>
  <si>
    <t>75, D, бежевый</t>
  </si>
  <si>
    <t>75, E, бежевый</t>
  </si>
  <si>
    <t>80, C, бежевый</t>
  </si>
  <si>
    <t>80, D, бежевый</t>
  </si>
  <si>
    <t>70, D, шампань</t>
  </si>
  <si>
    <t>70, E, шампань</t>
  </si>
  <si>
    <t>75, B, шампань</t>
  </si>
  <si>
    <t>75, C, шампань</t>
  </si>
  <si>
    <t>75, E, шампань</t>
  </si>
  <si>
    <t>бюстгальтер-балконет жен. PV-10105</t>
  </si>
  <si>
    <t>84% полиамид, 16% эластан(в уп.-1шт.)</t>
  </si>
  <si>
    <t>90, B, бежевый</t>
  </si>
  <si>
    <t>85, D, черный</t>
  </si>
  <si>
    <t>трусы слип жен. PV-22104</t>
  </si>
  <si>
    <t>40, бежевый</t>
  </si>
  <si>
    <t>42, бежевый</t>
  </si>
  <si>
    <t>Bra invisible</t>
  </si>
  <si>
    <t>бюстгальтер-невидимка жен. PV-2027</t>
  </si>
  <si>
    <t>100% силикон(в уп.-1шт.)</t>
  </si>
  <si>
    <t>UNICO, A, телесный</t>
  </si>
  <si>
    <t>UNICO, B, телесный</t>
  </si>
  <si>
    <t>UNICO, C, телесный</t>
  </si>
  <si>
    <t>UNICO, D, телесный</t>
  </si>
  <si>
    <t>бюстгальтер-невидимка пуш-ап жен. PV-2037</t>
  </si>
  <si>
    <t>бюстгальтер-невидимка, силикон. спина и бретели PV-2067</t>
  </si>
  <si>
    <t>Cenza</t>
  </si>
  <si>
    <t>бюстгальтер пуш-ап жен. PV-10418*</t>
  </si>
  <si>
    <t>80% полиамид 12% эластан 8 % хлопок(в уп.-1шт.)</t>
  </si>
  <si>
    <t>80, B, бежевый</t>
  </si>
  <si>
    <t>Comfort chic</t>
  </si>
  <si>
    <t>бюстгальтер пуш-ап жен. PV-10099*</t>
  </si>
  <si>
    <t>87%полиамид, 13%эластан(в уп.-1шт.)</t>
  </si>
  <si>
    <t>70, A, бежевый</t>
  </si>
  <si>
    <t>75, AA, бежевый</t>
  </si>
  <si>
    <t>70, A, черный</t>
  </si>
  <si>
    <t>75, A, черный</t>
  </si>
  <si>
    <t>75, AA, черный</t>
  </si>
  <si>
    <t>бюстгальтер-балконет жен. PV-10081</t>
  </si>
  <si>
    <t>90, C, бежевый</t>
  </si>
  <si>
    <t>90, D, бежевый</t>
  </si>
  <si>
    <t>MARCELLA</t>
  </si>
  <si>
    <t>бюстгальтер полудубл. жен. PV-10198*</t>
  </si>
  <si>
    <t>80% полиамид, 15% эластан, 5% хлопок(в уп.-1шт.)</t>
  </si>
  <si>
    <t>75, G, бежевый</t>
  </si>
  <si>
    <t>80, G, бежевый</t>
  </si>
  <si>
    <t>85, C, бежевый</t>
  </si>
  <si>
    <t>85, D, бежевый</t>
  </si>
  <si>
    <t>85, E, бежевый</t>
  </si>
  <si>
    <t>85, F, бежевый</t>
  </si>
  <si>
    <t>75, D, черный</t>
  </si>
  <si>
    <t>75, F, черный</t>
  </si>
  <si>
    <t>75, G, черный</t>
  </si>
  <si>
    <t>80, C, черный</t>
  </si>
  <si>
    <t>80, F, черный</t>
  </si>
  <si>
    <t>80, G, черный</t>
  </si>
  <si>
    <t>85, C, черный</t>
  </si>
  <si>
    <t>85, E, черный</t>
  </si>
  <si>
    <t>85, F, черный</t>
  </si>
  <si>
    <t>90, C, черный</t>
  </si>
  <si>
    <t>90, D, черный</t>
  </si>
  <si>
    <t>90, E, черный</t>
  </si>
  <si>
    <t>95, C, черный</t>
  </si>
  <si>
    <t>бюстгальтер пуш-ап жен. PV-10201</t>
  </si>
  <si>
    <t>70, D, бежевый</t>
  </si>
  <si>
    <t>75, A, бежевый</t>
  </si>
  <si>
    <t>80, A, бежевый</t>
  </si>
  <si>
    <t>80, E, бежевый</t>
  </si>
  <si>
    <t>85, B, бежевый</t>
  </si>
  <si>
    <t>бюстгальтер пуш-ап жен. PV-10201p*</t>
  </si>
  <si>
    <t>70, B, черный</t>
  </si>
  <si>
    <t>70, C, черный</t>
  </si>
  <si>
    <t>70, E, черный</t>
  </si>
  <si>
    <t>80, B, черный</t>
  </si>
  <si>
    <t>бюстгальтер форм. жен. PV-10200</t>
  </si>
  <si>
    <t>80% полиамид, 12% эластан, 8% хлопок(в уп.-1шт.)</t>
  </si>
  <si>
    <t>75, F, бежевый</t>
  </si>
  <si>
    <t>80, F, бежевый</t>
  </si>
  <si>
    <t>95, B, бежевый</t>
  </si>
  <si>
    <t>95, C, бежевый</t>
  </si>
  <si>
    <t>бюстгальтер форм. жен. PV-10200p*</t>
  </si>
  <si>
    <t>85, D, белый</t>
  </si>
  <si>
    <t>трусы бразилианы жен. PV-26197</t>
  </si>
  <si>
    <t>36, бежевый</t>
  </si>
  <si>
    <t>38, бежевый</t>
  </si>
  <si>
    <t>36, белый</t>
  </si>
  <si>
    <t>38, белый</t>
  </si>
  <si>
    <t>40, белый</t>
  </si>
  <si>
    <t>42, белый</t>
  </si>
  <si>
    <t>44, белый</t>
  </si>
  <si>
    <t>46, белый</t>
  </si>
  <si>
    <t>трусы брифы-макси жен. PV-23198</t>
  </si>
  <si>
    <t>85% полиамид, 12% эластан, 3% хлопок(в уп.-1шт.)</t>
  </si>
  <si>
    <t>44, бежевый</t>
  </si>
  <si>
    <t>46, бежевый</t>
  </si>
  <si>
    <t>48, бежевый</t>
  </si>
  <si>
    <t>48, белый</t>
  </si>
  <si>
    <t>трусы слип жен. PV-22197</t>
  </si>
  <si>
    <t>88%полиамид, 12%эластан(в уп.-1шт.)</t>
  </si>
  <si>
    <t>трусы слип жен. PV-22198</t>
  </si>
  <si>
    <t>Novella</t>
  </si>
  <si>
    <t>бюстгальтер форм. жен. PV-10349*</t>
  </si>
  <si>
    <t>75% полиамид, 20% эластан, 5% хлопок(в уп.-1шт.)</t>
  </si>
  <si>
    <t>75, D, шампань</t>
  </si>
  <si>
    <t>80, C, шампань</t>
  </si>
  <si>
    <t>80, D, шампань</t>
  </si>
  <si>
    <t>бюстгальтер-балконет жен. PV-10346*</t>
  </si>
  <si>
    <t>70, C, шампань</t>
  </si>
  <si>
    <t>85, C, шампань</t>
  </si>
  <si>
    <t>85, D, шампань</t>
  </si>
  <si>
    <t>трусы слип жен. PV-22345*</t>
  </si>
  <si>
    <t>38, шампань</t>
  </si>
  <si>
    <t>40, шампань</t>
  </si>
  <si>
    <t>42, шампань</t>
  </si>
  <si>
    <t>44, шампань</t>
  </si>
  <si>
    <t>трусы слип жен. PV-22346*</t>
  </si>
  <si>
    <t>Romantica</t>
  </si>
  <si>
    <t>бюстгальтер пуш-ап жен. PV-10046*</t>
  </si>
  <si>
    <t>70, D, белый</t>
  </si>
  <si>
    <t>70, E, белый</t>
  </si>
  <si>
    <t>75, D, белый</t>
  </si>
  <si>
    <t>75, E, белый</t>
  </si>
  <si>
    <t>80, E, белый</t>
  </si>
  <si>
    <t>бюстгальтер форм. жен. PV-10077*</t>
  </si>
  <si>
    <t>75, C, белый</t>
  </si>
  <si>
    <t>75, F, белый</t>
  </si>
  <si>
    <t>75, G, белый</t>
  </si>
  <si>
    <t>80, C, белый</t>
  </si>
  <si>
    <t>80, D, белый</t>
  </si>
  <si>
    <t>80, F, белый</t>
  </si>
  <si>
    <t>75, E, черный</t>
  </si>
  <si>
    <t>трусы слип жен. PV-22047*</t>
  </si>
  <si>
    <t>трусы стринг жен. PV-24046*</t>
  </si>
  <si>
    <t>трусы шорты жен. PV-22046*</t>
  </si>
  <si>
    <t>Мода</t>
  </si>
  <si>
    <t>Arianna</t>
  </si>
  <si>
    <t>комплект жен.:топ-брюки PV-90513*</t>
  </si>
  <si>
    <t>92% полиамид, 8% эластан(в уп.-1шт.)</t>
  </si>
  <si>
    <t>40, серебристый</t>
  </si>
  <si>
    <t>Diamante</t>
  </si>
  <si>
    <t>бюстгальтер пуш-ап жен. PV-10374*</t>
  </si>
  <si>
    <t>77% полиамид  23%эластан(в уп.-1шт.)</t>
  </si>
  <si>
    <t>75, B, черный</t>
  </si>
  <si>
    <t>75, C, черный</t>
  </si>
  <si>
    <t>трусы слип жен. PV-22500*</t>
  </si>
  <si>
    <t>78% полиамид, 14% эластан, 8% хлопок(в уп.-1шт.)</t>
  </si>
  <si>
    <t>40, черный</t>
  </si>
  <si>
    <t>42, черный</t>
  </si>
  <si>
    <t>44, черный</t>
  </si>
  <si>
    <t>Emilia</t>
  </si>
  <si>
    <t>халат жен. PV-80357*</t>
  </si>
  <si>
    <t>100% хлопок(в уп.-1шт.)</t>
  </si>
  <si>
    <t>Verona</t>
  </si>
  <si>
    <t>бюстгальтер дубл. жен. PV-10526*</t>
  </si>
  <si>
    <t>77% полиамид  15%эластан 8% хлопок(в уп.-1шт.)</t>
  </si>
  <si>
    <t>75, D, каберне</t>
  </si>
  <si>
    <t>75, E, каберне</t>
  </si>
  <si>
    <t>75, F, каберне</t>
  </si>
  <si>
    <t>80, C, каберне</t>
  </si>
  <si>
    <t>80, D, каберне</t>
  </si>
  <si>
    <t>80, E, каберне</t>
  </si>
  <si>
    <t>85, C, каберне</t>
  </si>
  <si>
    <t>90, C, каберне</t>
  </si>
  <si>
    <t>бюстгальтер форм. жен. PV-10527*</t>
  </si>
  <si>
    <t>85% полиамид 15% эластан(в уп.-1шт.)</t>
  </si>
  <si>
    <t>70, C, каберне</t>
  </si>
  <si>
    <t>трусы слип жен. PV-22525*</t>
  </si>
  <si>
    <t>40, каберне</t>
  </si>
  <si>
    <t>42, каберне</t>
  </si>
  <si>
    <t>44, каберне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</si>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</sst>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i/>
      <sz val="8"/>
      <color rgb="FF0000FF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6" borderId="0" xfId="1" applyFill="1" applyAlignment="1" applyProtection="1">
      <alignment horizontal="left" wrapText="1" indent="6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19050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2</xdr:col>
      <xdr:colOff>0</xdr:colOff>
      <xdr:row>37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2</xdr:col>
      <xdr:colOff>0</xdr:colOff>
      <xdr:row>53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2</xdr:col>
      <xdr:colOff>0</xdr:colOff>
      <xdr:row>67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2</xdr:col>
      <xdr:colOff>0</xdr:colOff>
      <xdr:row>82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85</xdr:row>
      <xdr:rowOff>9525</xdr:rowOff>
    </xdr:from>
    <xdr:to>
      <xdr:col>2</xdr:col>
      <xdr:colOff>0</xdr:colOff>
      <xdr:row>96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2</xdr:col>
      <xdr:colOff>0</xdr:colOff>
      <xdr:row>110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2</xdr:col>
      <xdr:colOff>0</xdr:colOff>
      <xdr:row>125</xdr:row>
      <xdr:rowOff>19050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129</xdr:row>
      <xdr:rowOff>9525</xdr:rowOff>
    </xdr:from>
    <xdr:to>
      <xdr:col>2</xdr:col>
      <xdr:colOff>0</xdr:colOff>
      <xdr:row>140</xdr:row>
      <xdr:rowOff>19050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143</xdr:row>
      <xdr:rowOff>9525</xdr:rowOff>
    </xdr:from>
    <xdr:to>
      <xdr:col>2</xdr:col>
      <xdr:colOff>0</xdr:colOff>
      <xdr:row>154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2</xdr:col>
      <xdr:colOff>0</xdr:colOff>
      <xdr:row>169</xdr:row>
      <xdr:rowOff>19050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186</xdr:row>
      <xdr:rowOff>9525</xdr:rowOff>
    </xdr:from>
    <xdr:to>
      <xdr:col>2</xdr:col>
      <xdr:colOff>0</xdr:colOff>
      <xdr:row>197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208</xdr:row>
      <xdr:rowOff>9525</xdr:rowOff>
    </xdr:from>
    <xdr:to>
      <xdr:col>2</xdr:col>
      <xdr:colOff>0</xdr:colOff>
      <xdr:row>219</xdr:row>
      <xdr:rowOff>19050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222</xdr:row>
      <xdr:rowOff>9525</xdr:rowOff>
    </xdr:from>
    <xdr:to>
      <xdr:col>2</xdr:col>
      <xdr:colOff>0</xdr:colOff>
      <xdr:row>233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243</xdr:row>
      <xdr:rowOff>9525</xdr:rowOff>
    </xdr:from>
    <xdr:to>
      <xdr:col>2</xdr:col>
      <xdr:colOff>0</xdr:colOff>
      <xdr:row>254</xdr:row>
      <xdr:rowOff>19050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257</xdr:row>
      <xdr:rowOff>9525</xdr:rowOff>
    </xdr:from>
    <xdr:to>
      <xdr:col>2</xdr:col>
      <xdr:colOff>0</xdr:colOff>
      <xdr:row>268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271</xdr:row>
      <xdr:rowOff>9525</xdr:rowOff>
    </xdr:from>
    <xdr:to>
      <xdr:col>2</xdr:col>
      <xdr:colOff>0</xdr:colOff>
      <xdr:row>282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285</xdr:row>
      <xdr:rowOff>9525</xdr:rowOff>
    </xdr:from>
    <xdr:to>
      <xdr:col>2</xdr:col>
      <xdr:colOff>0</xdr:colOff>
      <xdr:row>296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299</xdr:row>
      <xdr:rowOff>9525</xdr:rowOff>
    </xdr:from>
    <xdr:to>
      <xdr:col>2</xdr:col>
      <xdr:colOff>0</xdr:colOff>
      <xdr:row>310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314</xdr:row>
      <xdr:rowOff>9525</xdr:rowOff>
    </xdr:from>
    <xdr:to>
      <xdr:col>2</xdr:col>
      <xdr:colOff>0</xdr:colOff>
      <xdr:row>325</xdr:row>
      <xdr:rowOff>19050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328</xdr:row>
      <xdr:rowOff>9525</xdr:rowOff>
    </xdr:from>
    <xdr:to>
      <xdr:col>2</xdr:col>
      <xdr:colOff>0</xdr:colOff>
      <xdr:row>339</xdr:row>
      <xdr:rowOff>19050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342</xdr:row>
      <xdr:rowOff>9525</xdr:rowOff>
    </xdr:from>
    <xdr:to>
      <xdr:col>2</xdr:col>
      <xdr:colOff>0</xdr:colOff>
      <xdr:row>353</xdr:row>
      <xdr:rowOff>19050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356</xdr:row>
      <xdr:rowOff>9525</xdr:rowOff>
    </xdr:from>
    <xdr:to>
      <xdr:col>2</xdr:col>
      <xdr:colOff>0</xdr:colOff>
      <xdr:row>367</xdr:row>
      <xdr:rowOff>19050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371</xdr:row>
      <xdr:rowOff>9525</xdr:rowOff>
    </xdr:from>
    <xdr:to>
      <xdr:col>2</xdr:col>
      <xdr:colOff>0</xdr:colOff>
      <xdr:row>382</xdr:row>
      <xdr:rowOff>19050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385</xdr:row>
      <xdr:rowOff>9525</xdr:rowOff>
    </xdr:from>
    <xdr:to>
      <xdr:col>2</xdr:col>
      <xdr:colOff>0</xdr:colOff>
      <xdr:row>396</xdr:row>
      <xdr:rowOff>19050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415</xdr:row>
      <xdr:rowOff>9525</xdr:rowOff>
    </xdr:from>
    <xdr:to>
      <xdr:col>2</xdr:col>
      <xdr:colOff>0</xdr:colOff>
      <xdr:row>426</xdr:row>
      <xdr:rowOff>19050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429</xdr:row>
      <xdr:rowOff>9525</xdr:rowOff>
    </xdr:from>
    <xdr:to>
      <xdr:col>2</xdr:col>
      <xdr:colOff>0</xdr:colOff>
      <xdr:row>440</xdr:row>
      <xdr:rowOff>19050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443</xdr:row>
      <xdr:rowOff>9525</xdr:rowOff>
    </xdr:from>
    <xdr:to>
      <xdr:col>2</xdr:col>
      <xdr:colOff>0</xdr:colOff>
      <xdr:row>454</xdr:row>
      <xdr:rowOff>19050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459</xdr:row>
      <xdr:rowOff>9525</xdr:rowOff>
    </xdr:from>
    <xdr:to>
      <xdr:col>2</xdr:col>
      <xdr:colOff>0</xdr:colOff>
      <xdr:row>470</xdr:row>
      <xdr:rowOff>19050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474</xdr:row>
      <xdr:rowOff>9525</xdr:rowOff>
    </xdr:from>
    <xdr:to>
      <xdr:col>2</xdr:col>
      <xdr:colOff>0</xdr:colOff>
      <xdr:row>485</xdr:row>
      <xdr:rowOff>19050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488</xdr:row>
      <xdr:rowOff>9525</xdr:rowOff>
    </xdr:from>
    <xdr:to>
      <xdr:col>2</xdr:col>
      <xdr:colOff>0</xdr:colOff>
      <xdr:row>499</xdr:row>
      <xdr:rowOff>19050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503</xdr:row>
      <xdr:rowOff>9525</xdr:rowOff>
    </xdr:from>
    <xdr:to>
      <xdr:col>2</xdr:col>
      <xdr:colOff>0</xdr:colOff>
      <xdr:row>514</xdr:row>
      <xdr:rowOff>19050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518</xdr:row>
      <xdr:rowOff>9525</xdr:rowOff>
    </xdr:from>
    <xdr:to>
      <xdr:col>2</xdr:col>
      <xdr:colOff>0</xdr:colOff>
      <xdr:row>529</xdr:row>
      <xdr:rowOff>19050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532</xdr:row>
      <xdr:rowOff>9525</xdr:rowOff>
    </xdr:from>
    <xdr:to>
      <xdr:col>2</xdr:col>
      <xdr:colOff>0</xdr:colOff>
      <xdr:row>543</xdr:row>
      <xdr:rowOff>19050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546</xdr:row>
      <xdr:rowOff>9525</xdr:rowOff>
    </xdr:from>
    <xdr:to>
      <xdr:col>2</xdr:col>
      <xdr:colOff>0</xdr:colOff>
      <xdr:row>557</xdr:row>
      <xdr:rowOff>19050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560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5" t="s">
        <v>1</v>
      </c>
      <c r="G4" s="25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6" t="s">
        <v>9</v>
      </c>
      <c r="C7" s="26"/>
      <c r="D7" s="26"/>
      <c r="E7" s="26"/>
      <c r="F7" s="5"/>
      <c r="G7" s="5"/>
    </row>
    <row r="8" spans="2:7" ht="11.1" customHeight="1" outlineLevel="1">
      <c r="B8" s="27" t="s">
        <v>10</v>
      </c>
      <c r="C8" s="27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8" t="s">
        <v>12</v>
      </c>
      <c r="C10" s="28"/>
      <c r="D10" s="8"/>
      <c r="E10" s="33" t="str">
        <f>HYPERLINK("http://www.galantholding.ru/catalog/289/138661/","www.galantholding.ru")</f>
        <v>www.galantholding.ru</v>
      </c>
      <c r="F10" s="29"/>
      <c r="G10" s="29"/>
    </row>
    <row r="11" spans="2:7" ht="11.1" customHeight="1" outlineLevel="3">
      <c r="B11" s="30" t="s">
        <v>13</v>
      </c>
      <c r="C11" s="30"/>
      <c r="D11" s="30"/>
      <c r="E11" s="30"/>
      <c r="F11" s="9"/>
      <c r="G11" s="9"/>
    </row>
    <row r="12" spans="2:7" ht="12.95" customHeight="1" outlineLevel="3">
      <c r="C12" s="10" t="s">
        <v>14</v>
      </c>
      <c r="D12" s="11">
        <v>2000999122606</v>
      </c>
      <c r="E12" s="12">
        <v>400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2000999122613</v>
      </c>
      <c r="E13" s="12">
        <v>400</v>
      </c>
      <c r="F13" s="13"/>
      <c r="G13" s="14">
        <f>F13*E13</f>
        <v>0</v>
      </c>
    </row>
    <row r="14" spans="2:7" ht="12.95" customHeight="1" outlineLevel="3">
      <c r="C14" s="10"/>
      <c r="D14" s="10"/>
      <c r="E14" s="15"/>
      <c r="F14" s="13"/>
      <c r="G14" s="14"/>
    </row>
    <row r="15" spans="2:7" ht="12.95" customHeight="1" outlineLevel="3">
      <c r="C15" s="10"/>
      <c r="D15" s="10"/>
      <c r="E15" s="15"/>
      <c r="F15" s="13"/>
      <c r="G15" s="14"/>
    </row>
    <row r="16" spans="2:7" ht="12.95" customHeight="1" outlineLevel="3">
      <c r="C16" s="10"/>
      <c r="D16" s="10"/>
      <c r="E16" s="15"/>
      <c r="F16" s="13"/>
      <c r="G16" s="14"/>
    </row>
    <row r="17" spans="2:7" ht="12.95" customHeight="1" outlineLevel="3">
      <c r="C17" s="10"/>
      <c r="D17" s="10"/>
      <c r="E17" s="15"/>
      <c r="F17" s="13"/>
      <c r="G17" s="14"/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35" t="str">
        <f>HYPERLINK("http://galantphoto.ru/pictures_for_form/Primavera/classic/PV-10109.jpg","увеличить")</f>
        <v>увеличить</v>
      </c>
      <c r="C23" s="10"/>
      <c r="D23" s="10"/>
      <c r="E23" s="15"/>
      <c r="F23" s="13"/>
      <c r="G23" s="14"/>
    </row>
    <row r="24" spans="2:7" ht="11.1" customHeight="1" outlineLevel="2">
      <c r="B24" s="7" t="s">
        <v>16</v>
      </c>
      <c r="C24" s="7"/>
      <c r="D24" s="7"/>
      <c r="E24" s="7"/>
      <c r="F24" s="7"/>
      <c r="G24" s="7"/>
    </row>
    <row r="25" spans="2:7" ht="11.1" customHeight="1" outlineLevel="3">
      <c r="B25" s="28" t="s">
        <v>17</v>
      </c>
      <c r="C25" s="28"/>
      <c r="D25" s="8"/>
      <c r="E25" s="33" t="str">
        <f>HYPERLINK("http://www.galantholding.ru/catalog/292/84912/","www.galantholding.ru")</f>
        <v>www.galantholding.ru</v>
      </c>
      <c r="F25" s="29"/>
      <c r="G25" s="29"/>
    </row>
    <row r="26" spans="2:7" ht="11.1" customHeight="1" outlineLevel="3">
      <c r="B26" s="30" t="s">
        <v>18</v>
      </c>
      <c r="C26" s="30"/>
      <c r="D26" s="30"/>
      <c r="E26" s="30"/>
      <c r="F26" s="9"/>
      <c r="G26" s="9"/>
    </row>
    <row r="27" spans="2:7" ht="12.95" customHeight="1" outlineLevel="3">
      <c r="C27" s="10" t="s">
        <v>19</v>
      </c>
      <c r="D27" s="11">
        <v>2000805220267</v>
      </c>
      <c r="E27" s="17">
        <v>799</v>
      </c>
      <c r="F27" s="13"/>
      <c r="G27" s="14">
        <f>F27*E27</f>
        <v>0</v>
      </c>
    </row>
    <row r="28" spans="2:7" ht="12.95" customHeight="1" outlineLevel="3">
      <c r="C28" s="10" t="s">
        <v>20</v>
      </c>
      <c r="D28" s="11">
        <v>2000805220274</v>
      </c>
      <c r="E28" s="17">
        <v>799</v>
      </c>
      <c r="F28" s="13"/>
      <c r="G28" s="14">
        <f>F28*E28</f>
        <v>0</v>
      </c>
    </row>
    <row r="29" spans="2:7" ht="12.95" customHeight="1" outlineLevel="3">
      <c r="C29" s="10" t="s">
        <v>21</v>
      </c>
      <c r="D29" s="11">
        <v>2000805220298</v>
      </c>
      <c r="E29" s="17">
        <v>799</v>
      </c>
      <c r="F29" s="13"/>
      <c r="G29" s="14">
        <f>F29*E29</f>
        <v>0</v>
      </c>
    </row>
    <row r="30" spans="2:7" ht="12.95" customHeight="1" outlineLevel="3">
      <c r="C30" s="10" t="s">
        <v>22</v>
      </c>
      <c r="D30" s="11">
        <v>2000805220311</v>
      </c>
      <c r="E30" s="17">
        <v>799</v>
      </c>
      <c r="F30" s="13"/>
      <c r="G30" s="14">
        <f>F30*E30</f>
        <v>0</v>
      </c>
    </row>
    <row r="31" spans="2:7" ht="12.95" customHeight="1" outlineLevel="3">
      <c r="C31" s="10" t="s">
        <v>23</v>
      </c>
      <c r="D31" s="11">
        <v>2000805220328</v>
      </c>
      <c r="E31" s="17">
        <v>799</v>
      </c>
      <c r="F31" s="13"/>
      <c r="G31" s="14">
        <f>F31*E31</f>
        <v>0</v>
      </c>
    </row>
    <row r="32" spans="2:7" ht="12.95" customHeight="1" outlineLevel="3">
      <c r="C32" s="10" t="s">
        <v>24</v>
      </c>
      <c r="D32" s="11">
        <v>2000805220335</v>
      </c>
      <c r="E32" s="17">
        <v>799</v>
      </c>
      <c r="F32" s="13"/>
      <c r="G32" s="14">
        <f>F32*E32</f>
        <v>0</v>
      </c>
    </row>
    <row r="33" spans="2:7" ht="12.95" customHeight="1" outlineLevel="3">
      <c r="C33" s="10" t="s">
        <v>25</v>
      </c>
      <c r="D33" s="11">
        <v>2000805220342</v>
      </c>
      <c r="E33" s="17">
        <v>799</v>
      </c>
      <c r="F33" s="13"/>
      <c r="G33" s="14">
        <f>F33*E33</f>
        <v>0</v>
      </c>
    </row>
    <row r="34" spans="2:7" ht="12.95" customHeight="1" outlineLevel="3">
      <c r="C34" s="10" t="s">
        <v>26</v>
      </c>
      <c r="D34" s="11">
        <v>2000805220366</v>
      </c>
      <c r="E34" s="17">
        <v>799</v>
      </c>
      <c r="F34" s="13"/>
      <c r="G34" s="14">
        <f>F34*E34</f>
        <v>0</v>
      </c>
    </row>
    <row r="35" spans="2:7" ht="12.95" customHeight="1" outlineLevel="3">
      <c r="C35" s="10" t="s">
        <v>27</v>
      </c>
      <c r="D35" s="11">
        <v>2000805220373</v>
      </c>
      <c r="E35" s="17">
        <v>799</v>
      </c>
      <c r="F35" s="13"/>
      <c r="G35" s="14">
        <f>F35*E35</f>
        <v>0</v>
      </c>
    </row>
    <row r="36" spans="2:7" ht="12.95" customHeight="1" outlineLevel="3">
      <c r="C36" s="10" t="s">
        <v>28</v>
      </c>
      <c r="D36" s="11">
        <v>2000807994968</v>
      </c>
      <c r="E36" s="17">
        <v>799</v>
      </c>
      <c r="F36" s="13"/>
      <c r="G36" s="14">
        <f>F36*E36</f>
        <v>0</v>
      </c>
    </row>
    <row r="37" spans="2:7" ht="12.95" customHeight="1" outlineLevel="3">
      <c r="C37" s="10" t="s">
        <v>29</v>
      </c>
      <c r="D37" s="11">
        <v>2000807994975</v>
      </c>
      <c r="E37" s="17">
        <v>799</v>
      </c>
      <c r="F37" s="13"/>
      <c r="G37" s="14">
        <f>F37*E37</f>
        <v>0</v>
      </c>
    </row>
    <row r="38" spans="2:7" ht="12.95" customHeight="1" outlineLevel="3">
      <c r="B38" s="35" t="str">
        <f>HYPERLINK("http://galantphoto.ru/pictures_for_form/Primavera/classic/PV-10104.jpg","увеличить")</f>
        <v>увеличить</v>
      </c>
      <c r="C38" s="10" t="s">
        <v>30</v>
      </c>
      <c r="D38" s="11">
        <v>2000807994999</v>
      </c>
      <c r="E38" s="17">
        <v>799</v>
      </c>
      <c r="F38" s="13"/>
      <c r="G38" s="14">
        <f>F38*E38</f>
        <v>0</v>
      </c>
    </row>
    <row r="39" spans="2:7" ht="12.95" customHeight="1" outlineLevel="3">
      <c r="C39" s="10" t="s">
        <v>31</v>
      </c>
      <c r="D39" s="11">
        <v>2000807995002</v>
      </c>
      <c r="E39" s="17">
        <v>799</v>
      </c>
      <c r="F39" s="13"/>
      <c r="G39" s="14">
        <f>F39*E39</f>
        <v>0</v>
      </c>
    </row>
    <row r="40" spans="2:7" ht="12.95" customHeight="1" outlineLevel="3">
      <c r="C40" s="10" t="s">
        <v>32</v>
      </c>
      <c r="D40" s="11">
        <v>2000807995026</v>
      </c>
      <c r="E40" s="17">
        <v>799</v>
      </c>
      <c r="F40" s="13"/>
      <c r="G40" s="14">
        <f>F40*E40</f>
        <v>0</v>
      </c>
    </row>
    <row r="41" spans="2:7" ht="11.1" customHeight="1" outlineLevel="3">
      <c r="B41" s="28" t="s">
        <v>33</v>
      </c>
      <c r="C41" s="28"/>
      <c r="D41" s="8"/>
      <c r="E41" s="33" t="str">
        <f>HYPERLINK("http://www.galantholding.ru/catalog/288/84913/","www.galantholding.ru")</f>
        <v>www.galantholding.ru</v>
      </c>
      <c r="F41" s="29"/>
      <c r="G41" s="29"/>
    </row>
    <row r="42" spans="2:7" ht="11.1" customHeight="1" outlineLevel="3">
      <c r="B42" s="30" t="s">
        <v>34</v>
      </c>
      <c r="C42" s="30"/>
      <c r="D42" s="30"/>
      <c r="E42" s="30"/>
      <c r="F42" s="9"/>
      <c r="G42" s="9"/>
    </row>
    <row r="43" spans="2:7" ht="12.95" customHeight="1" outlineLevel="3">
      <c r="C43" s="10" t="s">
        <v>35</v>
      </c>
      <c r="D43" s="11">
        <v>2000999131943</v>
      </c>
      <c r="E43" s="17">
        <v>929</v>
      </c>
      <c r="F43" s="13"/>
      <c r="G43" s="14">
        <f>F43*E43</f>
        <v>0</v>
      </c>
    </row>
    <row r="44" spans="2:7" ht="12.95" customHeight="1" outlineLevel="3">
      <c r="C44" s="10" t="s">
        <v>15</v>
      </c>
      <c r="D44" s="11">
        <v>2000805220229</v>
      </c>
      <c r="E44" s="17">
        <v>929</v>
      </c>
      <c r="F44" s="13"/>
      <c r="G44" s="14">
        <f>F44*E44</f>
        <v>0</v>
      </c>
    </row>
    <row r="45" spans="2:7" ht="12.95" customHeight="1" outlineLevel="3">
      <c r="C45" s="10" t="s">
        <v>36</v>
      </c>
      <c r="D45" s="11">
        <v>2000805220250</v>
      </c>
      <c r="E45" s="17">
        <v>929</v>
      </c>
      <c r="F45" s="13"/>
      <c r="G45" s="14">
        <f>F45*E45</f>
        <v>0</v>
      </c>
    </row>
    <row r="46" spans="2:7" ht="12.95" customHeight="1" outlineLevel="3">
      <c r="C46" s="10"/>
      <c r="D46" s="10"/>
      <c r="E46" s="18"/>
      <c r="F46" s="13"/>
      <c r="G46" s="14"/>
    </row>
    <row r="47" spans="2:7" ht="12.95" customHeight="1" outlineLevel="3">
      <c r="C47" s="10"/>
      <c r="D47" s="10"/>
      <c r="E47" s="18"/>
      <c r="F47" s="13"/>
      <c r="G47" s="14"/>
    </row>
    <row r="48" spans="2:7" ht="12.95" customHeight="1" outlineLevel="3">
      <c r="C48" s="10"/>
      <c r="D48" s="10"/>
      <c r="E48" s="18"/>
      <c r="F48" s="13"/>
      <c r="G48" s="14"/>
    </row>
    <row r="49" spans="2:7" ht="12.95" customHeight="1" outlineLevel="3">
      <c r="C49" s="10"/>
      <c r="D49" s="10"/>
      <c r="E49" s="18"/>
      <c r="F49" s="13"/>
      <c r="G49" s="14"/>
    </row>
    <row r="50" spans="2:7" ht="12.95" customHeight="1" outlineLevel="3">
      <c r="C50" s="10"/>
      <c r="D50" s="10"/>
      <c r="E50" s="18"/>
      <c r="F50" s="13"/>
      <c r="G50" s="14"/>
    </row>
    <row r="51" spans="2:7" ht="12.95" customHeight="1" outlineLevel="3">
      <c r="C51" s="10"/>
      <c r="D51" s="10"/>
      <c r="E51" s="18"/>
      <c r="F51" s="13"/>
      <c r="G51" s="14"/>
    </row>
    <row r="52" spans="2:7" ht="12.95" customHeight="1" outlineLevel="3">
      <c r="C52" s="10"/>
      <c r="D52" s="10"/>
      <c r="E52" s="18"/>
      <c r="F52" s="13"/>
      <c r="G52" s="14"/>
    </row>
    <row r="53" spans="2:7" ht="12.95" customHeight="1" outlineLevel="3">
      <c r="C53" s="10"/>
      <c r="D53" s="10"/>
      <c r="E53" s="18"/>
      <c r="F53" s="13"/>
      <c r="G53" s="14"/>
    </row>
    <row r="54" spans="2:7" ht="12.95" customHeight="1" outlineLevel="3">
      <c r="B54" s="35" t="str">
        <f>HYPERLINK("http://galantphoto.ru/pictures_for_form/Primavera/classic/PV-10105.jpg","увеличить")</f>
        <v>увеличить</v>
      </c>
      <c r="C54" s="10"/>
      <c r="D54" s="10"/>
      <c r="E54" s="18"/>
      <c r="F54" s="13"/>
      <c r="G54" s="14"/>
    </row>
    <row r="55" spans="2:7" ht="11.1" customHeight="1" outlineLevel="3">
      <c r="B55" s="28" t="s">
        <v>37</v>
      </c>
      <c r="C55" s="28"/>
      <c r="D55" s="8"/>
      <c r="E55" s="33" t="str">
        <f>HYPERLINK("http://www.galantholding.ru/catalog/307/84790/","www.galantholding.ru")</f>
        <v>www.galantholding.ru</v>
      </c>
      <c r="F55" s="29"/>
      <c r="G55" s="29"/>
    </row>
    <row r="56" spans="2:7" ht="11.1" customHeight="1" outlineLevel="3">
      <c r="B56" s="30" t="s">
        <v>18</v>
      </c>
      <c r="C56" s="30"/>
      <c r="D56" s="30"/>
      <c r="E56" s="30"/>
      <c r="F56" s="9"/>
      <c r="G56" s="9"/>
    </row>
    <row r="57" spans="2:7" ht="12.95" customHeight="1" outlineLevel="3">
      <c r="C57" s="10" t="s">
        <v>38</v>
      </c>
      <c r="D57" s="11">
        <v>2000805220632</v>
      </c>
      <c r="E57" s="17">
        <v>349</v>
      </c>
      <c r="F57" s="13"/>
      <c r="G57" s="14">
        <f>F57*E57</f>
        <v>0</v>
      </c>
    </row>
    <row r="58" spans="2:7" ht="12.95" customHeight="1" outlineLevel="3">
      <c r="C58" s="10" t="s">
        <v>39</v>
      </c>
      <c r="D58" s="11">
        <v>2000805220649</v>
      </c>
      <c r="E58" s="17">
        <v>349</v>
      </c>
      <c r="F58" s="13"/>
      <c r="G58" s="14">
        <f>F58*E58</f>
        <v>0</v>
      </c>
    </row>
    <row r="59" spans="2:7" ht="12.95" customHeight="1" outlineLevel="3">
      <c r="C59" s="10"/>
      <c r="D59" s="10"/>
      <c r="E59" s="18"/>
      <c r="F59" s="13"/>
      <c r="G59" s="14"/>
    </row>
    <row r="60" spans="2:7" ht="12.95" customHeight="1" outlineLevel="3">
      <c r="C60" s="10"/>
      <c r="D60" s="10"/>
      <c r="E60" s="18"/>
      <c r="F60" s="13"/>
      <c r="G60" s="14"/>
    </row>
    <row r="61" spans="2:7" ht="12.95" customHeight="1" outlineLevel="3">
      <c r="C61" s="10"/>
      <c r="D61" s="10"/>
      <c r="E61" s="18"/>
      <c r="F61" s="13"/>
      <c r="G61" s="14"/>
    </row>
    <row r="62" spans="2:7" ht="12.95" customHeight="1" outlineLevel="3">
      <c r="C62" s="10"/>
      <c r="D62" s="10"/>
      <c r="E62" s="18"/>
      <c r="F62" s="13"/>
      <c r="G62" s="14"/>
    </row>
    <row r="63" spans="2:7" ht="12.95" customHeight="1" outlineLevel="3">
      <c r="C63" s="10"/>
      <c r="D63" s="10"/>
      <c r="E63" s="18"/>
      <c r="F63" s="13"/>
      <c r="G63" s="14"/>
    </row>
    <row r="64" spans="2:7" ht="12.95" customHeight="1" outlineLevel="3">
      <c r="C64" s="10"/>
      <c r="D64" s="10"/>
      <c r="E64" s="18"/>
      <c r="F64" s="13"/>
      <c r="G64" s="14"/>
    </row>
    <row r="65" spans="2:7" ht="12.95" customHeight="1" outlineLevel="3">
      <c r="C65" s="10"/>
      <c r="D65" s="10"/>
      <c r="E65" s="18"/>
      <c r="F65" s="13"/>
      <c r="G65" s="14"/>
    </row>
    <row r="66" spans="2:7" ht="12.95" customHeight="1" outlineLevel="3">
      <c r="C66" s="10"/>
      <c r="D66" s="10"/>
      <c r="E66" s="18"/>
      <c r="F66" s="13"/>
      <c r="G66" s="14"/>
    </row>
    <row r="67" spans="2:7" ht="12.95" customHeight="1" outlineLevel="3">
      <c r="C67" s="10"/>
      <c r="D67" s="10"/>
      <c r="E67" s="18"/>
      <c r="F67" s="13"/>
      <c r="G67" s="14"/>
    </row>
    <row r="68" spans="2:7" ht="12.95" customHeight="1" outlineLevel="3">
      <c r="B68" s="35" t="str">
        <f>HYPERLINK("http://galantphoto.ru/pictures_for_form/Primavera/classic/PV-22104.jpg","увеличить")</f>
        <v>увеличить</v>
      </c>
      <c r="C68" s="10"/>
      <c r="D68" s="10"/>
      <c r="E68" s="18"/>
      <c r="F68" s="13"/>
      <c r="G68" s="14"/>
    </row>
    <row r="69" spans="2:7" ht="11.1" customHeight="1" outlineLevel="2">
      <c r="B69" s="7" t="s">
        <v>40</v>
      </c>
      <c r="C69" s="7"/>
      <c r="D69" s="7"/>
      <c r="E69" s="7"/>
      <c r="F69" s="7"/>
      <c r="G69" s="7"/>
    </row>
    <row r="70" spans="2:7" ht="11.1" customHeight="1" outlineLevel="3">
      <c r="B70" s="28" t="s">
        <v>41</v>
      </c>
      <c r="C70" s="28"/>
      <c r="D70" s="8"/>
      <c r="E70" s="33" t="str">
        <f>HYPERLINK("http://www.galantholding.ru/catalog/291/100344/","www.galantholding.ru")</f>
        <v>www.galantholding.ru</v>
      </c>
      <c r="F70" s="29"/>
      <c r="G70" s="29"/>
    </row>
    <row r="71" spans="2:7" ht="11.1" customHeight="1" outlineLevel="3">
      <c r="B71" s="30" t="s">
        <v>42</v>
      </c>
      <c r="C71" s="30"/>
      <c r="D71" s="30"/>
      <c r="E71" s="30"/>
      <c r="F71" s="9"/>
      <c r="G71" s="9"/>
    </row>
    <row r="72" spans="2:7" ht="12.95" customHeight="1" outlineLevel="3">
      <c r="C72" s="10" t="s">
        <v>43</v>
      </c>
      <c r="D72" s="11">
        <v>2000999101540</v>
      </c>
      <c r="E72" s="17">
        <v>490</v>
      </c>
      <c r="F72" s="13"/>
      <c r="G72" s="14">
        <f>F72*E72</f>
        <v>0</v>
      </c>
    </row>
    <row r="73" spans="2:7" ht="12.95" customHeight="1" outlineLevel="3">
      <c r="C73" s="10" t="s">
        <v>44</v>
      </c>
      <c r="D73" s="11">
        <v>2000999101557</v>
      </c>
      <c r="E73" s="17">
        <v>490</v>
      </c>
      <c r="F73" s="13"/>
      <c r="G73" s="14">
        <f>F73*E73</f>
        <v>0</v>
      </c>
    </row>
    <row r="74" spans="2:7" ht="12.95" customHeight="1" outlineLevel="3">
      <c r="C74" s="10" t="s">
        <v>45</v>
      </c>
      <c r="D74" s="11">
        <v>2000999101564</v>
      </c>
      <c r="E74" s="17">
        <v>490</v>
      </c>
      <c r="F74" s="13"/>
      <c r="G74" s="14">
        <f>F74*E74</f>
        <v>0</v>
      </c>
    </row>
    <row r="75" spans="2:7" ht="12.95" customHeight="1" outlineLevel="3">
      <c r="C75" s="10" t="s">
        <v>46</v>
      </c>
      <c r="D75" s="11">
        <v>2000785498991</v>
      </c>
      <c r="E75" s="17">
        <v>490</v>
      </c>
      <c r="F75" s="13"/>
      <c r="G75" s="14">
        <f>F75*E75</f>
        <v>0</v>
      </c>
    </row>
    <row r="76" spans="2:7" ht="12.95" customHeight="1" outlineLevel="3">
      <c r="C76" s="10"/>
      <c r="D76" s="10"/>
      <c r="E76" s="18"/>
      <c r="F76" s="13"/>
      <c r="G76" s="14"/>
    </row>
    <row r="77" spans="2:7" ht="12.95" customHeight="1" outlineLevel="3">
      <c r="C77" s="10"/>
      <c r="D77" s="10"/>
      <c r="E77" s="18"/>
      <c r="F77" s="13"/>
      <c r="G77" s="14"/>
    </row>
    <row r="78" spans="2:7" ht="12.95" customHeight="1" outlineLevel="3">
      <c r="C78" s="10"/>
      <c r="D78" s="10"/>
      <c r="E78" s="18"/>
      <c r="F78" s="13"/>
      <c r="G78" s="14"/>
    </row>
    <row r="79" spans="2:7" ht="12.95" customHeight="1" outlineLevel="3">
      <c r="C79" s="10"/>
      <c r="D79" s="10"/>
      <c r="E79" s="18"/>
      <c r="F79" s="13"/>
      <c r="G79" s="14"/>
    </row>
    <row r="80" spans="2:7" ht="12.95" customHeight="1" outlineLevel="3">
      <c r="C80" s="10"/>
      <c r="D80" s="10"/>
      <c r="E80" s="18"/>
      <c r="F80" s="13"/>
      <c r="G80" s="14"/>
    </row>
    <row r="81" spans="2:7" ht="12.95" customHeight="1" outlineLevel="3">
      <c r="C81" s="10"/>
      <c r="D81" s="10"/>
      <c r="E81" s="18"/>
      <c r="F81" s="13"/>
      <c r="G81" s="14"/>
    </row>
    <row r="82" spans="2:7" ht="12.95" customHeight="1" outlineLevel="3">
      <c r="C82" s="10"/>
      <c r="D82" s="10"/>
      <c r="E82" s="18"/>
      <c r="F82" s="13"/>
      <c r="G82" s="14"/>
    </row>
    <row r="83" spans="2:7" ht="12.95" customHeight="1" outlineLevel="3">
      <c r="B83" s="16"/>
      <c r="C83" s="10"/>
      <c r="D83" s="10"/>
      <c r="E83" s="18"/>
      <c r="F83" s="13"/>
      <c r="G83" s="14"/>
    </row>
    <row r="84" spans="2:7" ht="11.1" customHeight="1" outlineLevel="3">
      <c r="B84" s="28" t="s">
        <v>47</v>
      </c>
      <c r="C84" s="28"/>
      <c r="D84" s="8"/>
      <c r="E84" s="29"/>
      <c r="F84" s="29"/>
      <c r="G84" s="29"/>
    </row>
    <row r="85" spans="2:7" ht="11.1" customHeight="1" outlineLevel="3">
      <c r="B85" s="30" t="s">
        <v>42</v>
      </c>
      <c r="C85" s="30"/>
      <c r="D85" s="30"/>
      <c r="E85" s="30"/>
      <c r="F85" s="9"/>
      <c r="G85" s="9"/>
    </row>
    <row r="86" spans="2:7" ht="12.95" customHeight="1" outlineLevel="3">
      <c r="C86" s="10" t="s">
        <v>43</v>
      </c>
      <c r="D86" s="11">
        <v>2000999101625</v>
      </c>
      <c r="E86" s="17">
        <v>540</v>
      </c>
      <c r="F86" s="13"/>
      <c r="G86" s="14">
        <f>F86*E86</f>
        <v>0</v>
      </c>
    </row>
    <row r="87" spans="2:7" ht="12.95" customHeight="1" outlineLevel="3">
      <c r="C87" s="10" t="s">
        <v>44</v>
      </c>
      <c r="D87" s="11">
        <v>2000999101632</v>
      </c>
      <c r="E87" s="17">
        <v>540</v>
      </c>
      <c r="F87" s="13"/>
      <c r="G87" s="14">
        <f>F87*E87</f>
        <v>0</v>
      </c>
    </row>
    <row r="88" spans="2:7" ht="12.95" customHeight="1" outlineLevel="3">
      <c r="C88" s="10" t="s">
        <v>45</v>
      </c>
      <c r="D88" s="11">
        <v>2000999101649</v>
      </c>
      <c r="E88" s="17">
        <v>540</v>
      </c>
      <c r="F88" s="13"/>
      <c r="G88" s="14">
        <f>F88*E88</f>
        <v>0</v>
      </c>
    </row>
    <row r="89" spans="2:7" ht="12.95" customHeight="1" outlineLevel="3">
      <c r="C89" s="10" t="s">
        <v>46</v>
      </c>
      <c r="D89" s="11">
        <v>2000999101656</v>
      </c>
      <c r="E89" s="17">
        <v>540</v>
      </c>
      <c r="F89" s="13"/>
      <c r="G89" s="14">
        <f>F89*E89</f>
        <v>0</v>
      </c>
    </row>
    <row r="90" spans="2:7" ht="12.95" customHeight="1" outlineLevel="3">
      <c r="C90" s="10"/>
      <c r="D90" s="10"/>
      <c r="E90" s="18"/>
      <c r="F90" s="13"/>
      <c r="G90" s="14"/>
    </row>
    <row r="91" spans="2:7" ht="12.95" customHeight="1" outlineLevel="3">
      <c r="C91" s="10"/>
      <c r="D91" s="10"/>
      <c r="E91" s="18"/>
      <c r="F91" s="13"/>
      <c r="G91" s="14"/>
    </row>
    <row r="92" spans="2:7" ht="12.95" customHeight="1" outlineLevel="3">
      <c r="C92" s="10"/>
      <c r="D92" s="10"/>
      <c r="E92" s="18"/>
      <c r="F92" s="13"/>
      <c r="G92" s="14"/>
    </row>
    <row r="93" spans="2:7" ht="12.95" customHeight="1" outlineLevel="3">
      <c r="C93" s="10"/>
      <c r="D93" s="10"/>
      <c r="E93" s="18"/>
      <c r="F93" s="13"/>
      <c r="G93" s="14"/>
    </row>
    <row r="94" spans="2:7" ht="12.95" customHeight="1" outlineLevel="3">
      <c r="C94" s="10"/>
      <c r="D94" s="10"/>
      <c r="E94" s="18"/>
      <c r="F94" s="13"/>
      <c r="G94" s="14"/>
    </row>
    <row r="95" spans="2:7" ht="12.95" customHeight="1" outlineLevel="3">
      <c r="C95" s="10"/>
      <c r="D95" s="10"/>
      <c r="E95" s="18"/>
      <c r="F95" s="13"/>
      <c r="G95" s="14"/>
    </row>
    <row r="96" spans="2:7" ht="12.95" customHeight="1" outlineLevel="3">
      <c r="C96" s="10"/>
      <c r="D96" s="10"/>
      <c r="E96" s="18"/>
      <c r="F96" s="13"/>
      <c r="G96" s="14"/>
    </row>
    <row r="97" spans="2:7" ht="12.95" customHeight="1" outlineLevel="3">
      <c r="B97" s="16"/>
      <c r="C97" s="10"/>
      <c r="D97" s="10"/>
      <c r="E97" s="18"/>
      <c r="F97" s="13"/>
      <c r="G97" s="14"/>
    </row>
    <row r="98" spans="2:7" ht="11.1" customHeight="1" outlineLevel="3">
      <c r="B98" s="28" t="s">
        <v>48</v>
      </c>
      <c r="C98" s="28"/>
      <c r="D98" s="8"/>
      <c r="E98" s="33" t="str">
        <f>HYPERLINK("http://www.galantholding.ru/catalog/291/104162/","www.galantholding.ru")</f>
        <v>www.galantholding.ru</v>
      </c>
      <c r="F98" s="29"/>
      <c r="G98" s="29"/>
    </row>
    <row r="99" spans="2:7" ht="11.1" customHeight="1" outlineLevel="3">
      <c r="B99" s="30" t="s">
        <v>42</v>
      </c>
      <c r="C99" s="30"/>
      <c r="D99" s="30"/>
      <c r="E99" s="30"/>
      <c r="F99" s="9"/>
      <c r="G99" s="9"/>
    </row>
    <row r="100" spans="2:7" ht="12.95" customHeight="1" outlineLevel="3">
      <c r="C100" s="10" t="s">
        <v>43</v>
      </c>
      <c r="D100" s="11">
        <v>2000999101472</v>
      </c>
      <c r="E100" s="17">
        <v>580</v>
      </c>
      <c r="F100" s="13"/>
      <c r="G100" s="14">
        <f>F100*E100</f>
        <v>0</v>
      </c>
    </row>
    <row r="101" spans="2:7" ht="12.95" customHeight="1" outlineLevel="3">
      <c r="C101" s="10" t="s">
        <v>44</v>
      </c>
      <c r="D101" s="11">
        <v>2000999101489</v>
      </c>
      <c r="E101" s="17">
        <v>580</v>
      </c>
      <c r="F101" s="13"/>
      <c r="G101" s="14">
        <f>F101*E101</f>
        <v>0</v>
      </c>
    </row>
    <row r="102" spans="2:7" ht="12.95" customHeight="1" outlineLevel="3">
      <c r="C102" s="10" t="s">
        <v>45</v>
      </c>
      <c r="D102" s="11">
        <v>2000999101496</v>
      </c>
      <c r="E102" s="17">
        <v>580</v>
      </c>
      <c r="F102" s="13"/>
      <c r="G102" s="14">
        <f>F102*E102</f>
        <v>0</v>
      </c>
    </row>
    <row r="103" spans="2:7" ht="12.95" customHeight="1" outlineLevel="3">
      <c r="C103" s="10" t="s">
        <v>46</v>
      </c>
      <c r="D103" s="11">
        <v>2000999101502</v>
      </c>
      <c r="E103" s="17">
        <v>580</v>
      </c>
      <c r="F103" s="13"/>
      <c r="G103" s="14">
        <f>F103*E103</f>
        <v>0</v>
      </c>
    </row>
    <row r="104" spans="2:7" ht="12.95" customHeight="1" outlineLevel="3">
      <c r="C104" s="10"/>
      <c r="D104" s="10"/>
      <c r="E104" s="18"/>
      <c r="F104" s="13"/>
      <c r="G104" s="14"/>
    </row>
    <row r="105" spans="2:7" ht="12.95" customHeight="1" outlineLevel="3">
      <c r="C105" s="10"/>
      <c r="D105" s="10"/>
      <c r="E105" s="18"/>
      <c r="F105" s="13"/>
      <c r="G105" s="14"/>
    </row>
    <row r="106" spans="2:7" ht="12.95" customHeight="1" outlineLevel="3">
      <c r="C106" s="10"/>
      <c r="D106" s="10"/>
      <c r="E106" s="18"/>
      <c r="F106" s="13"/>
      <c r="G106" s="14"/>
    </row>
    <row r="107" spans="2:7" ht="12.95" customHeight="1" outlineLevel="3">
      <c r="C107" s="10"/>
      <c r="D107" s="10"/>
      <c r="E107" s="18"/>
      <c r="F107" s="13"/>
      <c r="G107" s="14"/>
    </row>
    <row r="108" spans="2:7" ht="12.95" customHeight="1" outlineLevel="3">
      <c r="C108" s="10"/>
      <c r="D108" s="10"/>
      <c r="E108" s="18"/>
      <c r="F108" s="13"/>
      <c r="G108" s="14"/>
    </row>
    <row r="109" spans="2:7" ht="12.95" customHeight="1" outlineLevel="3">
      <c r="C109" s="10"/>
      <c r="D109" s="10"/>
      <c r="E109" s="18"/>
      <c r="F109" s="13"/>
      <c r="G109" s="14"/>
    </row>
    <row r="110" spans="2:7" ht="12.95" customHeight="1" outlineLevel="3">
      <c r="C110" s="10"/>
      <c r="D110" s="10"/>
      <c r="E110" s="18"/>
      <c r="F110" s="13"/>
      <c r="G110" s="14"/>
    </row>
    <row r="111" spans="2:7" ht="12.95" customHeight="1" outlineLevel="3">
      <c r="B111" s="16"/>
      <c r="C111" s="10"/>
      <c r="D111" s="10"/>
      <c r="E111" s="18"/>
      <c r="F111" s="13"/>
      <c r="G111" s="14"/>
    </row>
    <row r="112" spans="2:7" ht="11.1" customHeight="1" outlineLevel="2">
      <c r="B112" s="7" t="s">
        <v>49</v>
      </c>
      <c r="C112" s="7"/>
      <c r="D112" s="7"/>
      <c r="E112" s="7"/>
      <c r="F112" s="7"/>
      <c r="G112" s="7"/>
    </row>
    <row r="113" spans="2:7" ht="11.1" customHeight="1" outlineLevel="3">
      <c r="B113" s="28" t="s">
        <v>50</v>
      </c>
      <c r="C113" s="28"/>
      <c r="D113" s="8"/>
      <c r="E113" s="33" t="str">
        <f>HYPERLINK("http://www.galantholding.ru/catalog/292/135879/","www.galantholding.ru")</f>
        <v>www.galantholding.ru</v>
      </c>
      <c r="F113" s="29"/>
      <c r="G113" s="29"/>
    </row>
    <row r="114" spans="2:7" ht="11.1" customHeight="1" outlineLevel="3">
      <c r="B114" s="30" t="s">
        <v>51</v>
      </c>
      <c r="C114" s="30"/>
      <c r="D114" s="30"/>
      <c r="E114" s="30"/>
      <c r="F114" s="9"/>
      <c r="G114" s="9"/>
    </row>
    <row r="115" spans="2:7" ht="12.95" customHeight="1" outlineLevel="3">
      <c r="C115" s="10" t="s">
        <v>19</v>
      </c>
      <c r="D115" s="11">
        <v>2000999153402</v>
      </c>
      <c r="E115" s="12">
        <v>400</v>
      </c>
      <c r="F115" s="13"/>
      <c r="G115" s="14">
        <f>F115*E115</f>
        <v>0</v>
      </c>
    </row>
    <row r="116" spans="2:7" ht="12.95" customHeight="1" outlineLevel="3">
      <c r="C116" s="10" t="s">
        <v>22</v>
      </c>
      <c r="D116" s="11">
        <v>2000999153525</v>
      </c>
      <c r="E116" s="12">
        <v>400</v>
      </c>
      <c r="F116" s="13"/>
      <c r="G116" s="14">
        <f>F116*E116</f>
        <v>0</v>
      </c>
    </row>
    <row r="117" spans="2:7" ht="12.95" customHeight="1" outlineLevel="3">
      <c r="C117" s="10" t="s">
        <v>23</v>
      </c>
      <c r="D117" s="11">
        <v>2000999153556</v>
      </c>
      <c r="E117" s="12">
        <v>400</v>
      </c>
      <c r="F117" s="13"/>
      <c r="G117" s="14">
        <f>F117*E117</f>
        <v>0</v>
      </c>
    </row>
    <row r="118" spans="2:7" ht="12.95" customHeight="1" outlineLevel="3">
      <c r="C118" s="10" t="s">
        <v>24</v>
      </c>
      <c r="D118" s="11">
        <v>2000999153587</v>
      </c>
      <c r="E118" s="12">
        <v>400</v>
      </c>
      <c r="F118" s="13"/>
      <c r="G118" s="14">
        <f>F118*E118</f>
        <v>0</v>
      </c>
    </row>
    <row r="119" spans="2:7" ht="12.95" customHeight="1" outlineLevel="3">
      <c r="C119" s="10" t="s">
        <v>52</v>
      </c>
      <c r="D119" s="11">
        <v>2000999153648</v>
      </c>
      <c r="E119" s="12">
        <v>400</v>
      </c>
      <c r="F119" s="13"/>
      <c r="G119" s="14">
        <f>F119*E119</f>
        <v>0</v>
      </c>
    </row>
    <row r="120" spans="2:7" ht="12.95" customHeight="1" outlineLevel="3">
      <c r="C120" s="10" t="s">
        <v>26</v>
      </c>
      <c r="D120" s="11">
        <v>2000999153679</v>
      </c>
      <c r="E120" s="12">
        <v>400</v>
      </c>
      <c r="F120" s="13"/>
      <c r="G120" s="14">
        <f>F120*E120</f>
        <v>0</v>
      </c>
    </row>
    <row r="121" spans="2:7" ht="12.95" customHeight="1" outlineLevel="3">
      <c r="C121" s="10"/>
      <c r="D121" s="10"/>
      <c r="E121" s="15"/>
      <c r="F121" s="13"/>
      <c r="G121" s="14"/>
    </row>
    <row r="122" spans="2:7" ht="12.95" customHeight="1" outlineLevel="3">
      <c r="C122" s="10"/>
      <c r="D122" s="10"/>
      <c r="E122" s="15"/>
      <c r="F122" s="13"/>
      <c r="G122" s="14"/>
    </row>
    <row r="123" spans="2:7" ht="12.95" customHeight="1" outlineLevel="3">
      <c r="C123" s="10"/>
      <c r="D123" s="10"/>
      <c r="E123" s="15"/>
      <c r="F123" s="13"/>
      <c r="G123" s="14"/>
    </row>
    <row r="124" spans="2:7" ht="12.95" customHeight="1" outlineLevel="3">
      <c r="C124" s="10"/>
      <c r="D124" s="10"/>
      <c r="E124" s="15"/>
      <c r="F124" s="13"/>
      <c r="G124" s="14"/>
    </row>
    <row r="125" spans="2:7" ht="12.95" customHeight="1" outlineLevel="3">
      <c r="C125" s="10"/>
      <c r="D125" s="10"/>
      <c r="E125" s="15"/>
      <c r="F125" s="13"/>
      <c r="G125" s="14"/>
    </row>
    <row r="126" spans="2:7" ht="12.95" customHeight="1" outlineLevel="3">
      <c r="B126" s="35" t="str">
        <f>HYPERLINK("http://galantphoto.ru/pictures_for_form/Primavera/classic/PV-10418.jpg","увеличить")</f>
        <v>увеличить</v>
      </c>
      <c r="C126" s="10"/>
      <c r="D126" s="10"/>
      <c r="E126" s="15"/>
      <c r="F126" s="13"/>
      <c r="G126" s="14"/>
    </row>
    <row r="127" spans="2:7" ht="11.1" customHeight="1" outlineLevel="2">
      <c r="B127" s="7" t="s">
        <v>53</v>
      </c>
      <c r="C127" s="7"/>
      <c r="D127" s="7"/>
      <c r="E127" s="7"/>
      <c r="F127" s="7"/>
      <c r="G127" s="7"/>
    </row>
    <row r="128" spans="2:7" ht="11.1" customHeight="1" outlineLevel="3">
      <c r="B128" s="28" t="s">
        <v>54</v>
      </c>
      <c r="C128" s="28"/>
      <c r="D128" s="8"/>
      <c r="E128" s="33" t="str">
        <f>HYPERLINK("http://www.galantholding.ru/catalog/292/80558/","www.galantholding.ru")</f>
        <v>www.galantholding.ru</v>
      </c>
      <c r="F128" s="29"/>
      <c r="G128" s="29"/>
    </row>
    <row r="129" spans="2:7" ht="11.1" customHeight="1" outlineLevel="3">
      <c r="B129" s="30" t="s">
        <v>55</v>
      </c>
      <c r="C129" s="30"/>
      <c r="D129" s="30"/>
      <c r="E129" s="30"/>
      <c r="F129" s="9"/>
      <c r="G129" s="9"/>
    </row>
    <row r="130" spans="2:7" ht="12.95" customHeight="1" outlineLevel="3">
      <c r="C130" s="10" t="s">
        <v>56</v>
      </c>
      <c r="D130" s="11">
        <v>2000785539939</v>
      </c>
      <c r="E130" s="12">
        <v>400</v>
      </c>
      <c r="F130" s="13"/>
      <c r="G130" s="14">
        <f>F130*E130</f>
        <v>0</v>
      </c>
    </row>
    <row r="131" spans="2:7" ht="12.95" customHeight="1" outlineLevel="3">
      <c r="C131" s="10" t="s">
        <v>57</v>
      </c>
      <c r="D131" s="11">
        <v>2000785539960</v>
      </c>
      <c r="E131" s="12">
        <v>400</v>
      </c>
      <c r="F131" s="13"/>
      <c r="G131" s="14">
        <f>F131*E131</f>
        <v>0</v>
      </c>
    </row>
    <row r="132" spans="2:7" ht="12.95" customHeight="1" outlineLevel="3">
      <c r="C132" s="10" t="s">
        <v>58</v>
      </c>
      <c r="D132" s="11">
        <v>2000785539991</v>
      </c>
      <c r="E132" s="12">
        <v>400</v>
      </c>
      <c r="F132" s="13"/>
      <c r="G132" s="14">
        <f>F132*E132</f>
        <v>0</v>
      </c>
    </row>
    <row r="133" spans="2:7" ht="12.95" customHeight="1" outlineLevel="3">
      <c r="C133" s="10" t="s">
        <v>59</v>
      </c>
      <c r="D133" s="11">
        <v>2000785540010</v>
      </c>
      <c r="E133" s="12">
        <v>400</v>
      </c>
      <c r="F133" s="13"/>
      <c r="G133" s="14">
        <f>F133*E133</f>
        <v>0</v>
      </c>
    </row>
    <row r="134" spans="2:7" ht="12.95" customHeight="1" outlineLevel="3">
      <c r="C134" s="10" t="s">
        <v>60</v>
      </c>
      <c r="D134" s="11">
        <v>2000785540027</v>
      </c>
      <c r="E134" s="12">
        <v>400</v>
      </c>
      <c r="F134" s="13"/>
      <c r="G134" s="14">
        <f>F134*E134</f>
        <v>0</v>
      </c>
    </row>
    <row r="135" spans="2:7" ht="12.95" customHeight="1" outlineLevel="3">
      <c r="C135" s="10"/>
      <c r="D135" s="10"/>
      <c r="E135" s="15"/>
      <c r="F135" s="13"/>
      <c r="G135" s="14"/>
    </row>
    <row r="136" spans="2:7" ht="12.95" customHeight="1" outlineLevel="3">
      <c r="C136" s="10"/>
      <c r="D136" s="10"/>
      <c r="E136" s="15"/>
      <c r="F136" s="13"/>
      <c r="G136" s="14"/>
    </row>
    <row r="137" spans="2:7" ht="12.95" customHeight="1" outlineLevel="3">
      <c r="C137" s="10"/>
      <c r="D137" s="10"/>
      <c r="E137" s="15"/>
      <c r="F137" s="13"/>
      <c r="G137" s="14"/>
    </row>
    <row r="138" spans="2:7" ht="12.95" customHeight="1" outlineLevel="3">
      <c r="C138" s="10"/>
      <c r="D138" s="10"/>
      <c r="E138" s="15"/>
      <c r="F138" s="13"/>
      <c r="G138" s="14"/>
    </row>
    <row r="139" spans="2:7" ht="12.95" customHeight="1" outlineLevel="3">
      <c r="C139" s="10"/>
      <c r="D139" s="10"/>
      <c r="E139" s="15"/>
      <c r="F139" s="13"/>
      <c r="G139" s="14"/>
    </row>
    <row r="140" spans="2:7" ht="12.95" customHeight="1" outlineLevel="3">
      <c r="C140" s="10"/>
      <c r="D140" s="10"/>
      <c r="E140" s="15"/>
      <c r="F140" s="13"/>
      <c r="G140" s="14"/>
    </row>
    <row r="141" spans="2:7" ht="12.95" customHeight="1" outlineLevel="3">
      <c r="B141" s="35" t="str">
        <f>HYPERLINK("http://galantphoto.ru/pictures_for_form/Primavera/classic/PV-10099.jpg","увеличить")</f>
        <v>увеличить</v>
      </c>
      <c r="C141" s="10"/>
      <c r="D141" s="10"/>
      <c r="E141" s="15"/>
      <c r="F141" s="13"/>
      <c r="G141" s="14"/>
    </row>
    <row r="142" spans="2:7" ht="11.1" customHeight="1" outlineLevel="3">
      <c r="B142" s="28" t="s">
        <v>61</v>
      </c>
      <c r="C142" s="28"/>
      <c r="D142" s="8"/>
      <c r="E142" s="33" t="str">
        <f>HYPERLINK("http://www.galantholding.ru/catalog/288/80559/","www.galantholding.ru")</f>
        <v>www.galantholding.ru</v>
      </c>
      <c r="F142" s="29"/>
      <c r="G142" s="29"/>
    </row>
    <row r="143" spans="2:7" ht="11.1" customHeight="1" outlineLevel="3">
      <c r="B143" s="30" t="s">
        <v>55</v>
      </c>
      <c r="C143" s="30"/>
      <c r="D143" s="30"/>
      <c r="E143" s="30"/>
      <c r="F143" s="9"/>
      <c r="G143" s="9"/>
    </row>
    <row r="144" spans="2:7" ht="12.95" customHeight="1" outlineLevel="3">
      <c r="C144" s="10" t="s">
        <v>35</v>
      </c>
      <c r="D144" s="11">
        <v>2000999109904</v>
      </c>
      <c r="E144" s="17">
        <v>889</v>
      </c>
      <c r="F144" s="13"/>
      <c r="G144" s="14">
        <f>F144*E144</f>
        <v>0</v>
      </c>
    </row>
    <row r="145" spans="2:7" ht="12.95" customHeight="1" outlineLevel="3">
      <c r="C145" s="10" t="s">
        <v>62</v>
      </c>
      <c r="D145" s="11">
        <v>2000999109911</v>
      </c>
      <c r="E145" s="17">
        <v>889</v>
      </c>
      <c r="F145" s="13"/>
      <c r="G145" s="14">
        <f>F145*E145</f>
        <v>0</v>
      </c>
    </row>
    <row r="146" spans="2:7" ht="12.95" customHeight="1" outlineLevel="3">
      <c r="C146" s="10" t="s">
        <v>63</v>
      </c>
      <c r="D146" s="11">
        <v>2000999109928</v>
      </c>
      <c r="E146" s="17">
        <v>889</v>
      </c>
      <c r="F146" s="13"/>
      <c r="G146" s="14">
        <f>F146*E146</f>
        <v>0</v>
      </c>
    </row>
    <row r="147" spans="2:7" ht="12.95" customHeight="1" outlineLevel="3">
      <c r="C147" s="10"/>
      <c r="D147" s="10"/>
      <c r="E147" s="18"/>
      <c r="F147" s="13"/>
      <c r="G147" s="14"/>
    </row>
    <row r="148" spans="2:7" ht="12.95" customHeight="1" outlineLevel="3">
      <c r="C148" s="10"/>
      <c r="D148" s="10"/>
      <c r="E148" s="18"/>
      <c r="F148" s="13"/>
      <c r="G148" s="14"/>
    </row>
    <row r="149" spans="2:7" ht="12.95" customHeight="1" outlineLevel="3">
      <c r="C149" s="10"/>
      <c r="D149" s="10"/>
      <c r="E149" s="18"/>
      <c r="F149" s="13"/>
      <c r="G149" s="14"/>
    </row>
    <row r="150" spans="2:7" ht="12.95" customHeight="1" outlineLevel="3">
      <c r="C150" s="10"/>
      <c r="D150" s="10"/>
      <c r="E150" s="18"/>
      <c r="F150" s="13"/>
      <c r="G150" s="14"/>
    </row>
    <row r="151" spans="2:7" ht="12.95" customHeight="1" outlineLevel="3">
      <c r="C151" s="10"/>
      <c r="D151" s="10"/>
      <c r="E151" s="18"/>
      <c r="F151" s="13"/>
      <c r="G151" s="14"/>
    </row>
    <row r="152" spans="2:7" ht="12.95" customHeight="1" outlineLevel="3">
      <c r="C152" s="10"/>
      <c r="D152" s="10"/>
      <c r="E152" s="18"/>
      <c r="F152" s="13"/>
      <c r="G152" s="14"/>
    </row>
    <row r="153" spans="2:7" ht="12.95" customHeight="1" outlineLevel="3">
      <c r="C153" s="10"/>
      <c r="D153" s="10"/>
      <c r="E153" s="18"/>
      <c r="F153" s="13"/>
      <c r="G153" s="14"/>
    </row>
    <row r="154" spans="2:7" ht="12.95" customHeight="1" outlineLevel="3">
      <c r="C154" s="10"/>
      <c r="D154" s="10"/>
      <c r="E154" s="18"/>
      <c r="F154" s="13"/>
      <c r="G154" s="14"/>
    </row>
    <row r="155" spans="2:7" ht="12.95" customHeight="1" outlineLevel="3">
      <c r="B155" s="35" t="str">
        <f>HYPERLINK("http://galantphoto.ru/pictures_for_form/Primavera/classic/PV-10081.jpg","увеличить")</f>
        <v>увеличить</v>
      </c>
      <c r="C155" s="10"/>
      <c r="D155" s="10"/>
      <c r="E155" s="18"/>
      <c r="F155" s="13"/>
      <c r="G155" s="14"/>
    </row>
    <row r="156" spans="2:7" ht="11.1" customHeight="1" outlineLevel="2">
      <c r="B156" s="7" t="s">
        <v>64</v>
      </c>
      <c r="C156" s="7"/>
      <c r="D156" s="7"/>
      <c r="E156" s="7"/>
      <c r="F156" s="7"/>
      <c r="G156" s="7"/>
    </row>
    <row r="157" spans="2:7" ht="11.1" customHeight="1" outlineLevel="3">
      <c r="B157" s="28" t="s">
        <v>65</v>
      </c>
      <c r="C157" s="28"/>
      <c r="D157" s="8"/>
      <c r="E157" s="33" t="str">
        <f>HYPERLINK("http://www.galantholding.ru/catalog/290/113304/","www.galantholding.ru")</f>
        <v>www.galantholding.ru</v>
      </c>
      <c r="F157" s="29"/>
      <c r="G157" s="29"/>
    </row>
    <row r="158" spans="2:7" ht="11.1" customHeight="1" outlineLevel="3">
      <c r="B158" s="30" t="s">
        <v>66</v>
      </c>
      <c r="C158" s="30"/>
      <c r="D158" s="30"/>
      <c r="E158" s="30"/>
      <c r="F158" s="9"/>
      <c r="G158" s="9"/>
    </row>
    <row r="159" spans="2:7" ht="12.95" customHeight="1" outlineLevel="3">
      <c r="C159" s="10" t="s">
        <v>24</v>
      </c>
      <c r="D159" s="11">
        <v>2000999119972</v>
      </c>
      <c r="E159" s="12">
        <v>400</v>
      </c>
      <c r="F159" s="13"/>
      <c r="G159" s="14">
        <f>F159*E159</f>
        <v>0</v>
      </c>
    </row>
    <row r="160" spans="2:7" ht="12.95" customHeight="1" outlineLevel="3">
      <c r="C160" s="10" t="s">
        <v>67</v>
      </c>
      <c r="D160" s="11">
        <v>2000999120008</v>
      </c>
      <c r="E160" s="12">
        <v>400</v>
      </c>
      <c r="F160" s="13"/>
      <c r="G160" s="14">
        <f>F160*E160</f>
        <v>0</v>
      </c>
    </row>
    <row r="161" spans="2:7" ht="12.95" customHeight="1" outlineLevel="3">
      <c r="C161" s="10" t="s">
        <v>26</v>
      </c>
      <c r="D161" s="11">
        <v>2000999120015</v>
      </c>
      <c r="E161" s="12">
        <v>400</v>
      </c>
      <c r="F161" s="13"/>
      <c r="G161" s="14">
        <f>F161*E161</f>
        <v>0</v>
      </c>
    </row>
    <row r="162" spans="2:7" ht="12.95" customHeight="1" outlineLevel="3">
      <c r="C162" s="10" t="s">
        <v>68</v>
      </c>
      <c r="D162" s="11">
        <v>2000999120053</v>
      </c>
      <c r="E162" s="12">
        <v>400</v>
      </c>
      <c r="F162" s="13"/>
      <c r="G162" s="14">
        <f>F162*E162</f>
        <v>0</v>
      </c>
    </row>
    <row r="163" spans="2:7" ht="12.95" customHeight="1" outlineLevel="3">
      <c r="C163" s="10" t="s">
        <v>69</v>
      </c>
      <c r="D163" s="11">
        <v>2000999120060</v>
      </c>
      <c r="E163" s="12">
        <v>400</v>
      </c>
      <c r="F163" s="13"/>
      <c r="G163" s="14">
        <f>F163*E163</f>
        <v>0</v>
      </c>
    </row>
    <row r="164" spans="2:7" ht="12.95" customHeight="1" outlineLevel="3">
      <c r="C164" s="10" t="s">
        <v>70</v>
      </c>
      <c r="D164" s="11">
        <v>2000999120077</v>
      </c>
      <c r="E164" s="12">
        <v>400</v>
      </c>
      <c r="F164" s="13"/>
      <c r="G164" s="14">
        <f>F164*E164</f>
        <v>0</v>
      </c>
    </row>
    <row r="165" spans="2:7" ht="12.95" customHeight="1" outlineLevel="3">
      <c r="C165" s="10" t="s">
        <v>71</v>
      </c>
      <c r="D165" s="11">
        <v>2000999120084</v>
      </c>
      <c r="E165" s="12">
        <v>400</v>
      </c>
      <c r="F165" s="13"/>
      <c r="G165" s="14">
        <f>F165*E165</f>
        <v>0</v>
      </c>
    </row>
    <row r="166" spans="2:7" ht="12.95" customHeight="1" outlineLevel="3">
      <c r="C166" s="10" t="s">
        <v>72</v>
      </c>
      <c r="D166" s="11">
        <v>2000999120091</v>
      </c>
      <c r="E166" s="12">
        <v>400</v>
      </c>
      <c r="F166" s="13"/>
      <c r="G166" s="14">
        <f>F166*E166</f>
        <v>0</v>
      </c>
    </row>
    <row r="167" spans="2:7" ht="12.95" customHeight="1" outlineLevel="3">
      <c r="C167" s="10" t="s">
        <v>62</v>
      </c>
      <c r="D167" s="11">
        <v>2000999120107</v>
      </c>
      <c r="E167" s="12">
        <v>400</v>
      </c>
      <c r="F167" s="13"/>
      <c r="G167" s="14">
        <f>F167*E167</f>
        <v>0</v>
      </c>
    </row>
    <row r="168" spans="2:7" ht="12.95" customHeight="1" outlineLevel="3">
      <c r="C168" s="10" t="s">
        <v>63</v>
      </c>
      <c r="D168" s="11">
        <v>2000999120114</v>
      </c>
      <c r="E168" s="12">
        <v>400</v>
      </c>
      <c r="F168" s="13"/>
      <c r="G168" s="14">
        <f>F168*E168</f>
        <v>0</v>
      </c>
    </row>
    <row r="169" spans="2:7" ht="12.95" customHeight="1" outlineLevel="3">
      <c r="C169" s="10" t="s">
        <v>73</v>
      </c>
      <c r="D169" s="11">
        <v>2000999103438</v>
      </c>
      <c r="E169" s="12">
        <v>400</v>
      </c>
      <c r="F169" s="13"/>
      <c r="G169" s="14">
        <f>F169*E169</f>
        <v>0</v>
      </c>
    </row>
    <row r="170" spans="2:7" ht="12.95" customHeight="1" outlineLevel="3">
      <c r="B170" s="35" t="str">
        <f>HYPERLINK("http://galantphoto.ru/pictures_for_form/Primavera/classic/PV-10198.jpg","увеличить")</f>
        <v>увеличить</v>
      </c>
      <c r="C170" s="10" t="s">
        <v>74</v>
      </c>
      <c r="D170" s="11">
        <v>2000999103452</v>
      </c>
      <c r="E170" s="12">
        <v>400</v>
      </c>
      <c r="F170" s="13"/>
      <c r="G170" s="14">
        <f>F170*E170</f>
        <v>0</v>
      </c>
    </row>
    <row r="171" spans="2:7" ht="12.95" customHeight="1" outlineLevel="3">
      <c r="C171" s="10" t="s">
        <v>75</v>
      </c>
      <c r="D171" s="11">
        <v>2000999103469</v>
      </c>
      <c r="E171" s="12">
        <v>400</v>
      </c>
      <c r="F171" s="13"/>
      <c r="G171" s="14">
        <f>F171*E171</f>
        <v>0</v>
      </c>
    </row>
    <row r="172" spans="2:7" ht="12.95" customHeight="1" outlineLevel="3">
      <c r="C172" s="10" t="s">
        <v>76</v>
      </c>
      <c r="D172" s="11">
        <v>2000999103476</v>
      </c>
      <c r="E172" s="12">
        <v>400</v>
      </c>
      <c r="F172" s="13"/>
      <c r="G172" s="14">
        <f>F172*E172</f>
        <v>0</v>
      </c>
    </row>
    <row r="173" spans="2:7" ht="12.95" customHeight="1" outlineLevel="3">
      <c r="C173" s="10" t="s">
        <v>14</v>
      </c>
      <c r="D173" s="11">
        <v>2000999103483</v>
      </c>
      <c r="E173" s="12">
        <v>400</v>
      </c>
      <c r="F173" s="13"/>
      <c r="G173" s="14">
        <f>F173*E173</f>
        <v>0</v>
      </c>
    </row>
    <row r="174" spans="2:7" ht="12.95" customHeight="1" outlineLevel="3">
      <c r="C174" s="10" t="s">
        <v>15</v>
      </c>
      <c r="D174" s="11">
        <v>2000999103490</v>
      </c>
      <c r="E174" s="12">
        <v>400</v>
      </c>
      <c r="F174" s="13"/>
      <c r="G174" s="14">
        <f>F174*E174</f>
        <v>0</v>
      </c>
    </row>
    <row r="175" spans="2:7" ht="12.95" customHeight="1" outlineLevel="3">
      <c r="C175" s="10" t="s">
        <v>77</v>
      </c>
      <c r="D175" s="11">
        <v>2000999103506</v>
      </c>
      <c r="E175" s="12">
        <v>400</v>
      </c>
      <c r="F175" s="13"/>
      <c r="G175" s="14">
        <f>F175*E175</f>
        <v>0</v>
      </c>
    </row>
    <row r="176" spans="2:7" ht="12.95" customHeight="1" outlineLevel="3">
      <c r="C176" s="10" t="s">
        <v>78</v>
      </c>
      <c r="D176" s="11">
        <v>2000999103513</v>
      </c>
      <c r="E176" s="12">
        <v>400</v>
      </c>
      <c r="F176" s="13"/>
      <c r="G176" s="14">
        <f>F176*E176</f>
        <v>0</v>
      </c>
    </row>
    <row r="177" spans="2:7" ht="12.95" customHeight="1" outlineLevel="3">
      <c r="C177" s="10" t="s">
        <v>79</v>
      </c>
      <c r="D177" s="11">
        <v>2000999103537</v>
      </c>
      <c r="E177" s="12">
        <v>400</v>
      </c>
      <c r="F177" s="13"/>
      <c r="G177" s="14">
        <f>F177*E177</f>
        <v>0</v>
      </c>
    </row>
    <row r="178" spans="2:7" ht="12.95" customHeight="1" outlineLevel="3">
      <c r="C178" s="10" t="s">
        <v>36</v>
      </c>
      <c r="D178" s="11">
        <v>2000999103544</v>
      </c>
      <c r="E178" s="12">
        <v>400</v>
      </c>
      <c r="F178" s="13"/>
      <c r="G178" s="14">
        <f>F178*E178</f>
        <v>0</v>
      </c>
    </row>
    <row r="179" spans="2:7" ht="12.95" customHeight="1" outlineLevel="3">
      <c r="C179" s="10" t="s">
        <v>80</v>
      </c>
      <c r="D179" s="11">
        <v>2000999103551</v>
      </c>
      <c r="E179" s="12">
        <v>400</v>
      </c>
      <c r="F179" s="13"/>
      <c r="G179" s="14">
        <f>F179*E179</f>
        <v>0</v>
      </c>
    </row>
    <row r="180" spans="2:7" ht="12.95" customHeight="1" outlineLevel="3">
      <c r="C180" s="10" t="s">
        <v>81</v>
      </c>
      <c r="D180" s="11">
        <v>2000999103568</v>
      </c>
      <c r="E180" s="12">
        <v>400</v>
      </c>
      <c r="F180" s="13"/>
      <c r="G180" s="14">
        <f>F180*E180</f>
        <v>0</v>
      </c>
    </row>
    <row r="181" spans="2:7" ht="12.95" customHeight="1" outlineLevel="3">
      <c r="C181" s="10" t="s">
        <v>82</v>
      </c>
      <c r="D181" s="11">
        <v>2000999103582</v>
      </c>
      <c r="E181" s="12">
        <v>400</v>
      </c>
      <c r="F181" s="13"/>
      <c r="G181" s="14">
        <f>F181*E181</f>
        <v>0</v>
      </c>
    </row>
    <row r="182" spans="2:7" ht="12.95" customHeight="1" outlineLevel="3">
      <c r="C182" s="10" t="s">
        <v>83</v>
      </c>
      <c r="D182" s="11">
        <v>2000999103599</v>
      </c>
      <c r="E182" s="12">
        <v>400</v>
      </c>
      <c r="F182" s="13"/>
      <c r="G182" s="14">
        <f>F182*E182</f>
        <v>0</v>
      </c>
    </row>
    <row r="183" spans="2:7" ht="12.95" customHeight="1" outlineLevel="3">
      <c r="C183" s="10" t="s">
        <v>84</v>
      </c>
      <c r="D183" s="11">
        <v>2000999103605</v>
      </c>
      <c r="E183" s="12">
        <v>400</v>
      </c>
      <c r="F183" s="13"/>
      <c r="G183" s="14">
        <f>F183*E183</f>
        <v>0</v>
      </c>
    </row>
    <row r="184" spans="2:7" ht="12.95" customHeight="1" outlineLevel="3">
      <c r="C184" s="10" t="s">
        <v>85</v>
      </c>
      <c r="D184" s="11">
        <v>2000999103629</v>
      </c>
      <c r="E184" s="12">
        <v>400</v>
      </c>
      <c r="F184" s="13"/>
      <c r="G184" s="14">
        <f>F184*E184</f>
        <v>0</v>
      </c>
    </row>
    <row r="185" spans="2:7" ht="11.1" customHeight="1" outlineLevel="3">
      <c r="B185" s="28" t="s">
        <v>86</v>
      </c>
      <c r="C185" s="28"/>
      <c r="D185" s="8"/>
      <c r="E185" s="33" t="str">
        <f>HYPERLINK("http://www.galantholding.ru/catalog/292/106935/","www.galantholding.ru")</f>
        <v>www.galantholding.ru</v>
      </c>
      <c r="F185" s="29"/>
      <c r="G185" s="29"/>
    </row>
    <row r="186" spans="2:7" ht="11.1" customHeight="1" outlineLevel="3">
      <c r="B186" s="30" t="s">
        <v>66</v>
      </c>
      <c r="C186" s="30"/>
      <c r="D186" s="30"/>
      <c r="E186" s="30"/>
      <c r="F186" s="9"/>
      <c r="G186" s="9"/>
    </row>
    <row r="187" spans="2:7" ht="12.95" customHeight="1" outlineLevel="3">
      <c r="C187" s="10" t="s">
        <v>56</v>
      </c>
      <c r="D187" s="11">
        <v>2000999099670</v>
      </c>
      <c r="E187" s="17">
        <v>879</v>
      </c>
      <c r="F187" s="13"/>
      <c r="G187" s="14">
        <f>F187*E187</f>
        <v>0</v>
      </c>
    </row>
    <row r="188" spans="2:7" ht="12.95" customHeight="1" outlineLevel="3">
      <c r="C188" s="10" t="s">
        <v>19</v>
      </c>
      <c r="D188" s="11">
        <v>2000999099687</v>
      </c>
      <c r="E188" s="17">
        <v>879</v>
      </c>
      <c r="F188" s="13"/>
      <c r="G188" s="14">
        <f>F188*E188</f>
        <v>0</v>
      </c>
    </row>
    <row r="189" spans="2:7" ht="12.95" customHeight="1" outlineLevel="3">
      <c r="C189" s="10" t="s">
        <v>20</v>
      </c>
      <c r="D189" s="11">
        <v>2000999099694</v>
      </c>
      <c r="E189" s="17">
        <v>879</v>
      </c>
      <c r="F189" s="13"/>
      <c r="G189" s="14">
        <f>F189*E189</f>
        <v>0</v>
      </c>
    </row>
    <row r="190" spans="2:7" ht="12.95" customHeight="1" outlineLevel="3">
      <c r="C190" s="10" t="s">
        <v>87</v>
      </c>
      <c r="D190" s="11">
        <v>2000999134746</v>
      </c>
      <c r="E190" s="17">
        <v>879</v>
      </c>
      <c r="F190" s="13"/>
      <c r="G190" s="14">
        <f>F190*E190</f>
        <v>0</v>
      </c>
    </row>
    <row r="191" spans="2:7" ht="12.95" customHeight="1" outlineLevel="3">
      <c r="C191" s="10" t="s">
        <v>21</v>
      </c>
      <c r="D191" s="11">
        <v>2000999134753</v>
      </c>
      <c r="E191" s="17">
        <v>879</v>
      </c>
      <c r="F191" s="13"/>
      <c r="G191" s="14">
        <f>F191*E191</f>
        <v>0</v>
      </c>
    </row>
    <row r="192" spans="2:7" ht="12.95" customHeight="1" outlineLevel="3">
      <c r="C192" s="10" t="s">
        <v>88</v>
      </c>
      <c r="D192" s="11">
        <v>2000999099700</v>
      </c>
      <c r="E192" s="17">
        <v>879</v>
      </c>
      <c r="F192" s="13"/>
      <c r="G192" s="14">
        <f>F192*E192</f>
        <v>0</v>
      </c>
    </row>
    <row r="193" spans="2:7" ht="12.95" customHeight="1" outlineLevel="3">
      <c r="C193" s="10" t="s">
        <v>22</v>
      </c>
      <c r="D193" s="11">
        <v>2000999099717</v>
      </c>
      <c r="E193" s="17">
        <v>879</v>
      </c>
      <c r="F193" s="13"/>
      <c r="G193" s="14">
        <f>F193*E193</f>
        <v>0</v>
      </c>
    </row>
    <row r="194" spans="2:7" ht="12.95" customHeight="1" outlineLevel="3">
      <c r="C194" s="10" t="s">
        <v>23</v>
      </c>
      <c r="D194" s="11">
        <v>2000999099724</v>
      </c>
      <c r="E194" s="17">
        <v>879</v>
      </c>
      <c r="F194" s="13"/>
      <c r="G194" s="14">
        <f>F194*E194</f>
        <v>0</v>
      </c>
    </row>
    <row r="195" spans="2:7" ht="12.95" customHeight="1" outlineLevel="3">
      <c r="C195" s="10" t="s">
        <v>24</v>
      </c>
      <c r="D195" s="11">
        <v>2000999099731</v>
      </c>
      <c r="E195" s="17">
        <v>879</v>
      </c>
      <c r="F195" s="13"/>
      <c r="G195" s="14">
        <f>F195*E195</f>
        <v>0</v>
      </c>
    </row>
    <row r="196" spans="2:7" ht="12.95" customHeight="1" outlineLevel="3">
      <c r="C196" s="10" t="s">
        <v>25</v>
      </c>
      <c r="D196" s="11">
        <v>2000999134760</v>
      </c>
      <c r="E196" s="17">
        <v>879</v>
      </c>
      <c r="F196" s="13"/>
      <c r="G196" s="14">
        <f>F196*E196</f>
        <v>0</v>
      </c>
    </row>
    <row r="197" spans="2:7" ht="12.95" customHeight="1" outlineLevel="3">
      <c r="C197" s="10" t="s">
        <v>89</v>
      </c>
      <c r="D197" s="11">
        <v>2000999099748</v>
      </c>
      <c r="E197" s="17">
        <v>879</v>
      </c>
      <c r="F197" s="13"/>
      <c r="G197" s="14">
        <f>F197*E197</f>
        <v>0</v>
      </c>
    </row>
    <row r="198" spans="2:7" ht="12.95" customHeight="1" outlineLevel="3">
      <c r="B198" s="35" t="str">
        <f>HYPERLINK("http://galantphoto.ru/pictures_for_form/Primavera/classic/PV-10201.jpg","увеличить")</f>
        <v>увеличить</v>
      </c>
      <c r="C198" s="10" t="s">
        <v>52</v>
      </c>
      <c r="D198" s="11">
        <v>2000999099755</v>
      </c>
      <c r="E198" s="17">
        <v>879</v>
      </c>
      <c r="F198" s="13"/>
      <c r="G198" s="14">
        <f>F198*E198</f>
        <v>0</v>
      </c>
    </row>
    <row r="199" spans="2:7" ht="12.95" customHeight="1" outlineLevel="3">
      <c r="C199" s="10" t="s">
        <v>26</v>
      </c>
      <c r="D199" s="11">
        <v>2000999099762</v>
      </c>
      <c r="E199" s="17">
        <v>879</v>
      </c>
      <c r="F199" s="13"/>
      <c r="G199" s="14">
        <f>F199*E199</f>
        <v>0</v>
      </c>
    </row>
    <row r="200" spans="2:7" ht="12.95" customHeight="1" outlineLevel="3">
      <c r="C200" s="10" t="s">
        <v>27</v>
      </c>
      <c r="D200" s="11">
        <v>2000999099779</v>
      </c>
      <c r="E200" s="17">
        <v>879</v>
      </c>
      <c r="F200" s="13"/>
      <c r="G200" s="14">
        <f>F200*E200</f>
        <v>0</v>
      </c>
    </row>
    <row r="201" spans="2:7" ht="12.95" customHeight="1" outlineLevel="3">
      <c r="C201" s="10" t="s">
        <v>90</v>
      </c>
      <c r="D201" s="11">
        <v>2000999134777</v>
      </c>
      <c r="E201" s="17">
        <v>879</v>
      </c>
      <c r="F201" s="13"/>
      <c r="G201" s="14">
        <f>F201*E201</f>
        <v>0</v>
      </c>
    </row>
    <row r="202" spans="2:7" ht="12.95" customHeight="1" outlineLevel="3">
      <c r="C202" s="10" t="s">
        <v>91</v>
      </c>
      <c r="D202" s="11">
        <v>2000999099786</v>
      </c>
      <c r="E202" s="17">
        <v>879</v>
      </c>
      <c r="F202" s="13"/>
      <c r="G202" s="14">
        <f>F202*E202</f>
        <v>0</v>
      </c>
    </row>
    <row r="203" spans="2:7" ht="12.95" customHeight="1" outlineLevel="3">
      <c r="C203" s="10" t="s">
        <v>69</v>
      </c>
      <c r="D203" s="11">
        <v>2000999099793</v>
      </c>
      <c r="E203" s="17">
        <v>879</v>
      </c>
      <c r="F203" s="13"/>
      <c r="G203" s="14">
        <f>F203*E203</f>
        <v>0</v>
      </c>
    </row>
    <row r="204" spans="2:7" ht="12.95" customHeight="1" outlineLevel="3">
      <c r="C204" s="10" t="s">
        <v>71</v>
      </c>
      <c r="D204" s="11">
        <v>2000999134791</v>
      </c>
      <c r="E204" s="17">
        <v>879</v>
      </c>
      <c r="F204" s="13"/>
      <c r="G204" s="14">
        <f>F204*E204</f>
        <v>0</v>
      </c>
    </row>
    <row r="205" spans="2:7" ht="12.95" customHeight="1" outlineLevel="3">
      <c r="C205" s="10" t="s">
        <v>35</v>
      </c>
      <c r="D205" s="11">
        <v>2000999134807</v>
      </c>
      <c r="E205" s="17">
        <v>879</v>
      </c>
      <c r="F205" s="13"/>
      <c r="G205" s="14">
        <f>F205*E205</f>
        <v>0</v>
      </c>
    </row>
    <row r="206" spans="2:7" ht="12.95" customHeight="1" outlineLevel="3">
      <c r="C206" s="10" t="s">
        <v>62</v>
      </c>
      <c r="D206" s="11">
        <v>2000999134814</v>
      </c>
      <c r="E206" s="17">
        <v>879</v>
      </c>
      <c r="F206" s="13"/>
      <c r="G206" s="14">
        <f>F206*E206</f>
        <v>0</v>
      </c>
    </row>
    <row r="207" spans="2:7" ht="11.1" customHeight="1" outlineLevel="3">
      <c r="B207" s="28" t="s">
        <v>92</v>
      </c>
      <c r="C207" s="28"/>
      <c r="D207" s="8"/>
      <c r="E207" s="29"/>
      <c r="F207" s="29"/>
      <c r="G207" s="29"/>
    </row>
    <row r="208" spans="2:7" ht="11.1" customHeight="1" outlineLevel="3">
      <c r="B208" s="30" t="s">
        <v>66</v>
      </c>
      <c r="C208" s="30"/>
      <c r="D208" s="30"/>
      <c r="E208" s="30"/>
      <c r="F208" s="9"/>
      <c r="G208" s="9"/>
    </row>
    <row r="209" spans="2:7" ht="12.95" customHeight="1" outlineLevel="3">
      <c r="C209" s="10" t="s">
        <v>58</v>
      </c>
      <c r="D209" s="11">
        <v>2000999103643</v>
      </c>
      <c r="E209" s="12">
        <v>400</v>
      </c>
      <c r="F209" s="13"/>
      <c r="G209" s="14">
        <f>F209*E209</f>
        <v>0</v>
      </c>
    </row>
    <row r="210" spans="2:7" ht="12.95" customHeight="1" outlineLevel="3">
      <c r="C210" s="10" t="s">
        <v>93</v>
      </c>
      <c r="D210" s="11">
        <v>2000999103650</v>
      </c>
      <c r="E210" s="12">
        <v>400</v>
      </c>
      <c r="F210" s="13"/>
      <c r="G210" s="14">
        <f>F210*E210</f>
        <v>0</v>
      </c>
    </row>
    <row r="211" spans="2:7" ht="12.95" customHeight="1" outlineLevel="3">
      <c r="C211" s="10" t="s">
        <v>94</v>
      </c>
      <c r="D211" s="11">
        <v>2000999103667</v>
      </c>
      <c r="E211" s="12">
        <v>400</v>
      </c>
      <c r="F211" s="13"/>
      <c r="G211" s="14">
        <f>F211*E211</f>
        <v>0</v>
      </c>
    </row>
    <row r="212" spans="2:7" ht="12.95" customHeight="1" outlineLevel="3">
      <c r="C212" s="10" t="s">
        <v>95</v>
      </c>
      <c r="D212" s="11">
        <v>2000999103681</v>
      </c>
      <c r="E212" s="12">
        <v>400</v>
      </c>
      <c r="F212" s="13"/>
      <c r="G212" s="14">
        <f>F212*E212</f>
        <v>0</v>
      </c>
    </row>
    <row r="213" spans="2:7" ht="12.95" customHeight="1" outlineLevel="3">
      <c r="C213" s="10" t="s">
        <v>59</v>
      </c>
      <c r="D213" s="11">
        <v>2000999103698</v>
      </c>
      <c r="E213" s="12">
        <v>400</v>
      </c>
      <c r="F213" s="13"/>
      <c r="G213" s="14">
        <f>F213*E213</f>
        <v>0</v>
      </c>
    </row>
    <row r="214" spans="2:7" ht="12.95" customHeight="1" outlineLevel="3">
      <c r="C214" s="10" t="s">
        <v>73</v>
      </c>
      <c r="D214" s="11">
        <v>2000999103728</v>
      </c>
      <c r="E214" s="12">
        <v>400</v>
      </c>
      <c r="F214" s="13"/>
      <c r="G214" s="14">
        <f>F214*E214</f>
        <v>0</v>
      </c>
    </row>
    <row r="215" spans="2:7" ht="12.95" customHeight="1" outlineLevel="3">
      <c r="C215" s="10" t="s">
        <v>96</v>
      </c>
      <c r="D215" s="11">
        <v>2000999103759</v>
      </c>
      <c r="E215" s="12">
        <v>400</v>
      </c>
      <c r="F215" s="13"/>
      <c r="G215" s="14">
        <f>F215*E215</f>
        <v>0</v>
      </c>
    </row>
    <row r="216" spans="2:7" ht="12.95" customHeight="1" outlineLevel="3">
      <c r="C216" s="10" t="s">
        <v>76</v>
      </c>
      <c r="D216" s="11">
        <v>2000999103766</v>
      </c>
      <c r="E216" s="12">
        <v>400</v>
      </c>
      <c r="F216" s="13"/>
      <c r="G216" s="14">
        <f>F216*E216</f>
        <v>0</v>
      </c>
    </row>
    <row r="217" spans="2:7" ht="12.95" customHeight="1" outlineLevel="3">
      <c r="C217" s="10"/>
      <c r="D217" s="10"/>
      <c r="E217" s="15"/>
      <c r="F217" s="13"/>
      <c r="G217" s="14"/>
    </row>
    <row r="218" spans="2:7" ht="12.95" customHeight="1" outlineLevel="3">
      <c r="C218" s="10"/>
      <c r="D218" s="10"/>
      <c r="E218" s="15"/>
      <c r="F218" s="13"/>
      <c r="G218" s="14"/>
    </row>
    <row r="219" spans="2:7" ht="12.95" customHeight="1" outlineLevel="3">
      <c r="C219" s="10"/>
      <c r="D219" s="10"/>
      <c r="E219" s="15"/>
      <c r="F219" s="13"/>
      <c r="G219" s="14"/>
    </row>
    <row r="220" spans="2:7" ht="12.95" customHeight="1" outlineLevel="3">
      <c r="B220" s="16"/>
      <c r="C220" s="10"/>
      <c r="D220" s="10"/>
      <c r="E220" s="15"/>
      <c r="F220" s="13"/>
      <c r="G220" s="14"/>
    </row>
    <row r="221" spans="2:7" ht="11.1" customHeight="1" outlineLevel="3">
      <c r="B221" s="28" t="s">
        <v>97</v>
      </c>
      <c r="C221" s="28"/>
      <c r="D221" s="8"/>
      <c r="E221" s="33" t="str">
        <f>HYPERLINK("http://www.galantholding.ru/catalog/293/106936/","www.galantholding.ru")</f>
        <v>www.galantholding.ru</v>
      </c>
      <c r="F221" s="29"/>
      <c r="G221" s="29"/>
    </row>
    <row r="222" spans="2:7" ht="11.1" customHeight="1" outlineLevel="3">
      <c r="B222" s="30" t="s">
        <v>98</v>
      </c>
      <c r="C222" s="30"/>
      <c r="D222" s="30"/>
      <c r="E222" s="30"/>
      <c r="F222" s="9"/>
      <c r="G222" s="9"/>
    </row>
    <row r="223" spans="2:7" ht="12.95" customHeight="1" outlineLevel="3">
      <c r="C223" s="10" t="s">
        <v>22</v>
      </c>
      <c r="D223" s="11">
        <v>2000999099939</v>
      </c>
      <c r="E223" s="17">
        <v>859</v>
      </c>
      <c r="F223" s="13"/>
      <c r="G223" s="14">
        <f>F223*E223</f>
        <v>0</v>
      </c>
    </row>
    <row r="224" spans="2:7" ht="12.95" customHeight="1" outlineLevel="3">
      <c r="C224" s="10" t="s">
        <v>23</v>
      </c>
      <c r="D224" s="11">
        <v>2000999099946</v>
      </c>
      <c r="E224" s="17">
        <v>859</v>
      </c>
      <c r="F224" s="13"/>
      <c r="G224" s="14">
        <f>F224*E224</f>
        <v>0</v>
      </c>
    </row>
    <row r="225" spans="2:7" ht="12.95" customHeight="1" outlineLevel="3">
      <c r="C225" s="10" t="s">
        <v>24</v>
      </c>
      <c r="D225" s="11">
        <v>2000999099953</v>
      </c>
      <c r="E225" s="17">
        <v>859</v>
      </c>
      <c r="F225" s="13"/>
      <c r="G225" s="14">
        <f>F225*E225</f>
        <v>0</v>
      </c>
    </row>
    <row r="226" spans="2:7" ht="12.95" customHeight="1" outlineLevel="3">
      <c r="C226" s="10" t="s">
        <v>25</v>
      </c>
      <c r="D226" s="11">
        <v>2000999099960</v>
      </c>
      <c r="E226" s="17">
        <v>859</v>
      </c>
      <c r="F226" s="13"/>
      <c r="G226" s="14">
        <f>F226*E226</f>
        <v>0</v>
      </c>
    </row>
    <row r="227" spans="2:7" ht="12.95" customHeight="1" outlineLevel="3">
      <c r="C227" s="10" t="s">
        <v>99</v>
      </c>
      <c r="D227" s="11">
        <v>2000999099977</v>
      </c>
      <c r="E227" s="17">
        <v>859</v>
      </c>
      <c r="F227" s="13"/>
      <c r="G227" s="14">
        <f>F227*E227</f>
        <v>0</v>
      </c>
    </row>
    <row r="228" spans="2:7" ht="12.95" customHeight="1" outlineLevel="3">
      <c r="C228" s="10" t="s">
        <v>52</v>
      </c>
      <c r="D228" s="11">
        <v>2000999099984</v>
      </c>
      <c r="E228" s="17">
        <v>859</v>
      </c>
      <c r="F228" s="13"/>
      <c r="G228" s="14">
        <f>F228*E228</f>
        <v>0</v>
      </c>
    </row>
    <row r="229" spans="2:7" ht="12.95" customHeight="1" outlineLevel="3">
      <c r="C229" s="10" t="s">
        <v>26</v>
      </c>
      <c r="D229" s="11">
        <v>2000999099991</v>
      </c>
      <c r="E229" s="17">
        <v>859</v>
      </c>
      <c r="F229" s="13"/>
      <c r="G229" s="14">
        <f>F229*E229</f>
        <v>0</v>
      </c>
    </row>
    <row r="230" spans="2:7" ht="12.95" customHeight="1" outlineLevel="3">
      <c r="C230" s="10" t="s">
        <v>27</v>
      </c>
      <c r="D230" s="11">
        <v>2000999100000</v>
      </c>
      <c r="E230" s="17">
        <v>859</v>
      </c>
      <c r="F230" s="13"/>
      <c r="G230" s="14">
        <f>F230*E230</f>
        <v>0</v>
      </c>
    </row>
    <row r="231" spans="2:7" ht="12.95" customHeight="1" outlineLevel="3">
      <c r="C231" s="10" t="s">
        <v>90</v>
      </c>
      <c r="D231" s="11">
        <v>2000999100017</v>
      </c>
      <c r="E231" s="17">
        <v>859</v>
      </c>
      <c r="F231" s="13"/>
      <c r="G231" s="14">
        <f>F231*E231</f>
        <v>0</v>
      </c>
    </row>
    <row r="232" spans="2:7" ht="12.95" customHeight="1" outlineLevel="3">
      <c r="C232" s="10" t="s">
        <v>100</v>
      </c>
      <c r="D232" s="11">
        <v>2000999100024</v>
      </c>
      <c r="E232" s="17">
        <v>859</v>
      </c>
      <c r="F232" s="13"/>
      <c r="G232" s="14">
        <f>F232*E232</f>
        <v>0</v>
      </c>
    </row>
    <row r="233" spans="2:7" ht="12.95" customHeight="1" outlineLevel="3">
      <c r="C233" s="10" t="s">
        <v>91</v>
      </c>
      <c r="D233" s="11">
        <v>2000999100031</v>
      </c>
      <c r="E233" s="17">
        <v>859</v>
      </c>
      <c r="F233" s="13"/>
      <c r="G233" s="14">
        <f>F233*E233</f>
        <v>0</v>
      </c>
    </row>
    <row r="234" spans="2:7" ht="12.95" customHeight="1" outlineLevel="3">
      <c r="B234" s="35" t="str">
        <f>HYPERLINK("http://galantphoto.ru/pictures_for_form/Primavera/classic/PV-10200.jpg","увеличить")</f>
        <v>увеличить</v>
      </c>
      <c r="C234" s="10" t="s">
        <v>69</v>
      </c>
      <c r="D234" s="11">
        <v>2000999100048</v>
      </c>
      <c r="E234" s="17">
        <v>859</v>
      </c>
      <c r="F234" s="13"/>
      <c r="G234" s="14">
        <f>F234*E234</f>
        <v>0</v>
      </c>
    </row>
    <row r="235" spans="2:7" ht="12.95" customHeight="1" outlineLevel="3">
      <c r="C235" s="10" t="s">
        <v>70</v>
      </c>
      <c r="D235" s="11">
        <v>2000999100055</v>
      </c>
      <c r="E235" s="17">
        <v>859</v>
      </c>
      <c r="F235" s="13"/>
      <c r="G235" s="14">
        <f>F235*E235</f>
        <v>0</v>
      </c>
    </row>
    <row r="236" spans="2:7" ht="12.95" customHeight="1" outlineLevel="3">
      <c r="C236" s="10" t="s">
        <v>71</v>
      </c>
      <c r="D236" s="11">
        <v>2000999100062</v>
      </c>
      <c r="E236" s="17">
        <v>859</v>
      </c>
      <c r="F236" s="13"/>
      <c r="G236" s="14">
        <f>F236*E236</f>
        <v>0</v>
      </c>
    </row>
    <row r="237" spans="2:7" ht="12.95" customHeight="1" outlineLevel="3">
      <c r="C237" s="10" t="s">
        <v>35</v>
      </c>
      <c r="D237" s="11">
        <v>2000999100079</v>
      </c>
      <c r="E237" s="17">
        <v>859</v>
      </c>
      <c r="F237" s="13"/>
      <c r="G237" s="14">
        <f>F237*E237</f>
        <v>0</v>
      </c>
    </row>
    <row r="238" spans="2:7" ht="12.95" customHeight="1" outlineLevel="3">
      <c r="C238" s="10" t="s">
        <v>62</v>
      </c>
      <c r="D238" s="11">
        <v>2000999100086</v>
      </c>
      <c r="E238" s="17">
        <v>859</v>
      </c>
      <c r="F238" s="13"/>
      <c r="G238" s="14">
        <f>F238*E238</f>
        <v>0</v>
      </c>
    </row>
    <row r="239" spans="2:7" ht="12.95" customHeight="1" outlineLevel="3">
      <c r="C239" s="10" t="s">
        <v>63</v>
      </c>
      <c r="D239" s="11">
        <v>2000999100093</v>
      </c>
      <c r="E239" s="17">
        <v>859</v>
      </c>
      <c r="F239" s="13"/>
      <c r="G239" s="14">
        <f>F239*E239</f>
        <v>0</v>
      </c>
    </row>
    <row r="240" spans="2:7" ht="12.95" customHeight="1" outlineLevel="3">
      <c r="C240" s="10" t="s">
        <v>101</v>
      </c>
      <c r="D240" s="11">
        <v>2000999100109</v>
      </c>
      <c r="E240" s="17">
        <v>859</v>
      </c>
      <c r="F240" s="13"/>
      <c r="G240" s="14">
        <f>F240*E240</f>
        <v>0</v>
      </c>
    </row>
    <row r="241" spans="2:7" ht="12.95" customHeight="1" outlineLevel="3">
      <c r="C241" s="10" t="s">
        <v>102</v>
      </c>
      <c r="D241" s="11">
        <v>2000999100116</v>
      </c>
      <c r="E241" s="17">
        <v>859</v>
      </c>
      <c r="F241" s="13"/>
      <c r="G241" s="14">
        <f>F241*E241</f>
        <v>0</v>
      </c>
    </row>
    <row r="242" spans="2:7" ht="11.1" customHeight="1" outlineLevel="3">
      <c r="B242" s="28" t="s">
        <v>103</v>
      </c>
      <c r="C242" s="28"/>
      <c r="D242" s="8"/>
      <c r="E242" s="29"/>
      <c r="F242" s="29"/>
      <c r="G242" s="29"/>
    </row>
    <row r="243" spans="2:7" ht="11.1" customHeight="1" outlineLevel="3">
      <c r="B243" s="30" t="s">
        <v>98</v>
      </c>
      <c r="C243" s="30"/>
      <c r="D243" s="30"/>
      <c r="E243" s="30"/>
      <c r="F243" s="9"/>
      <c r="G243" s="9"/>
    </row>
    <row r="244" spans="2:7" ht="12.95" customHeight="1" outlineLevel="3">
      <c r="C244" s="10" t="s">
        <v>104</v>
      </c>
      <c r="D244" s="11">
        <v>2000999100246</v>
      </c>
      <c r="E244" s="12">
        <v>350</v>
      </c>
      <c r="F244" s="13"/>
      <c r="G244" s="14">
        <f>F244*E244</f>
        <v>0</v>
      </c>
    </row>
    <row r="245" spans="2:7" ht="12.95" customHeight="1" outlineLevel="3">
      <c r="C245" s="10"/>
      <c r="D245" s="10"/>
      <c r="E245" s="15"/>
      <c r="F245" s="13"/>
      <c r="G245" s="14"/>
    </row>
    <row r="246" spans="2:7" ht="12.95" customHeight="1" outlineLevel="3">
      <c r="C246" s="10"/>
      <c r="D246" s="10"/>
      <c r="E246" s="15"/>
      <c r="F246" s="13"/>
      <c r="G246" s="14"/>
    </row>
    <row r="247" spans="2:7" ht="12.95" customHeight="1" outlineLevel="3">
      <c r="C247" s="10"/>
      <c r="D247" s="10"/>
      <c r="E247" s="15"/>
      <c r="F247" s="13"/>
      <c r="G247" s="14"/>
    </row>
    <row r="248" spans="2:7" ht="12.95" customHeight="1" outlineLevel="3">
      <c r="C248" s="10"/>
      <c r="D248" s="10"/>
      <c r="E248" s="15"/>
      <c r="F248" s="13"/>
      <c r="G248" s="14"/>
    </row>
    <row r="249" spans="2:7" ht="12.95" customHeight="1" outlineLevel="3">
      <c r="C249" s="10"/>
      <c r="D249" s="10"/>
      <c r="E249" s="15"/>
      <c r="F249" s="13"/>
      <c r="G249" s="14"/>
    </row>
    <row r="250" spans="2:7" ht="12.95" customHeight="1" outlineLevel="3">
      <c r="C250" s="10"/>
      <c r="D250" s="10"/>
      <c r="E250" s="15"/>
      <c r="F250" s="13"/>
      <c r="G250" s="14"/>
    </row>
    <row r="251" spans="2:7" ht="12.95" customHeight="1" outlineLevel="3">
      <c r="C251" s="10"/>
      <c r="D251" s="10"/>
      <c r="E251" s="15"/>
      <c r="F251" s="13"/>
      <c r="G251" s="14"/>
    </row>
    <row r="252" spans="2:7" ht="12.95" customHeight="1" outlineLevel="3">
      <c r="C252" s="10"/>
      <c r="D252" s="10"/>
      <c r="E252" s="15"/>
      <c r="F252" s="13"/>
      <c r="G252" s="14"/>
    </row>
    <row r="253" spans="2:7" ht="12.95" customHeight="1" outlineLevel="3">
      <c r="C253" s="10"/>
      <c r="D253" s="10"/>
      <c r="E253" s="15"/>
      <c r="F253" s="13"/>
      <c r="G253" s="14"/>
    </row>
    <row r="254" spans="2:7" ht="12.95" customHeight="1" outlineLevel="3">
      <c r="C254" s="10"/>
      <c r="D254" s="10"/>
      <c r="E254" s="15"/>
      <c r="F254" s="13"/>
      <c r="G254" s="14"/>
    </row>
    <row r="255" spans="2:7" ht="12.95" customHeight="1" outlineLevel="3">
      <c r="B255" s="16"/>
      <c r="C255" s="10"/>
      <c r="D255" s="10"/>
      <c r="E255" s="15"/>
      <c r="F255" s="13"/>
      <c r="G255" s="14"/>
    </row>
    <row r="256" spans="2:7" ht="11.1" customHeight="1" outlineLevel="3">
      <c r="B256" s="28" t="s">
        <v>105</v>
      </c>
      <c r="C256" s="28"/>
      <c r="D256" s="8"/>
      <c r="E256" s="33" t="str">
        <f>HYPERLINK("http://www.galantholding.ru/catalog/303/106937/","www.galantholding.ru")</f>
        <v>www.galantholding.ru</v>
      </c>
      <c r="F256" s="29"/>
      <c r="G256" s="29"/>
    </row>
    <row r="257" spans="2:7" ht="11.1" customHeight="1" outlineLevel="3">
      <c r="B257" s="30" t="s">
        <v>51</v>
      </c>
      <c r="C257" s="30"/>
      <c r="D257" s="30"/>
      <c r="E257" s="30"/>
      <c r="F257" s="9"/>
      <c r="G257" s="9"/>
    </row>
    <row r="258" spans="2:7" ht="12.95" customHeight="1" outlineLevel="3">
      <c r="C258" s="10" t="s">
        <v>106</v>
      </c>
      <c r="D258" s="11">
        <v>2000999100314</v>
      </c>
      <c r="E258" s="17">
        <v>349</v>
      </c>
      <c r="F258" s="13"/>
      <c r="G258" s="14">
        <f>F258*E258</f>
        <v>0</v>
      </c>
    </row>
    <row r="259" spans="2:7" ht="12.95" customHeight="1" outlineLevel="3">
      <c r="C259" s="10" t="s">
        <v>107</v>
      </c>
      <c r="D259" s="11">
        <v>2000999100321</v>
      </c>
      <c r="E259" s="17">
        <v>349</v>
      </c>
      <c r="F259" s="13"/>
      <c r="G259" s="14">
        <f>F259*E259</f>
        <v>0</v>
      </c>
    </row>
    <row r="260" spans="2:7" ht="12.95" customHeight="1" outlineLevel="3">
      <c r="C260" s="10" t="s">
        <v>38</v>
      </c>
      <c r="D260" s="11">
        <v>2000999100338</v>
      </c>
      <c r="E260" s="17">
        <v>349</v>
      </c>
      <c r="F260" s="13"/>
      <c r="G260" s="14">
        <f>F260*E260</f>
        <v>0</v>
      </c>
    </row>
    <row r="261" spans="2:7" ht="12.95" customHeight="1" outlineLevel="3">
      <c r="C261" s="10" t="s">
        <v>39</v>
      </c>
      <c r="D261" s="11">
        <v>2000999100345</v>
      </c>
      <c r="E261" s="17">
        <v>349</v>
      </c>
      <c r="F261" s="13"/>
      <c r="G261" s="14">
        <f>F261*E261</f>
        <v>0</v>
      </c>
    </row>
    <row r="262" spans="2:7" ht="12.95" customHeight="1" outlineLevel="3">
      <c r="C262" s="10" t="s">
        <v>108</v>
      </c>
      <c r="D262" s="11">
        <v>2000999100352</v>
      </c>
      <c r="E262" s="17">
        <v>349</v>
      </c>
      <c r="F262" s="13"/>
      <c r="G262" s="14">
        <f>F262*E262</f>
        <v>0</v>
      </c>
    </row>
    <row r="263" spans="2:7" ht="12.95" customHeight="1" outlineLevel="3">
      <c r="C263" s="10" t="s">
        <v>109</v>
      </c>
      <c r="D263" s="11">
        <v>2000999100369</v>
      </c>
      <c r="E263" s="17">
        <v>349</v>
      </c>
      <c r="F263" s="13"/>
      <c r="G263" s="14">
        <f>F263*E263</f>
        <v>0</v>
      </c>
    </row>
    <row r="264" spans="2:7" ht="12.95" customHeight="1" outlineLevel="3">
      <c r="C264" s="10" t="s">
        <v>110</v>
      </c>
      <c r="D264" s="11">
        <v>2000999100376</v>
      </c>
      <c r="E264" s="17">
        <v>349</v>
      </c>
      <c r="F264" s="13"/>
      <c r="G264" s="14">
        <f>F264*E264</f>
        <v>0</v>
      </c>
    </row>
    <row r="265" spans="2:7" ht="12.95" customHeight="1" outlineLevel="3">
      <c r="C265" s="10" t="s">
        <v>111</v>
      </c>
      <c r="D265" s="11">
        <v>2000999100383</v>
      </c>
      <c r="E265" s="17">
        <v>349</v>
      </c>
      <c r="F265" s="13"/>
      <c r="G265" s="14">
        <f>F265*E265</f>
        <v>0</v>
      </c>
    </row>
    <row r="266" spans="2:7" ht="12.95" customHeight="1" outlineLevel="3">
      <c r="C266" s="10" t="s">
        <v>112</v>
      </c>
      <c r="D266" s="11">
        <v>2000999127267</v>
      </c>
      <c r="E266" s="17">
        <v>349</v>
      </c>
      <c r="F266" s="13"/>
      <c r="G266" s="14">
        <f>F266*E266</f>
        <v>0</v>
      </c>
    </row>
    <row r="267" spans="2:7" ht="12.95" customHeight="1" outlineLevel="3">
      <c r="C267" s="10" t="s">
        <v>113</v>
      </c>
      <c r="D267" s="11">
        <v>2000999127274</v>
      </c>
      <c r="E267" s="17">
        <v>349</v>
      </c>
      <c r="F267" s="13"/>
      <c r="G267" s="14">
        <f>F267*E267</f>
        <v>0</v>
      </c>
    </row>
    <row r="268" spans="2:7" ht="12.95" customHeight="1" outlineLevel="3">
      <c r="C268" s="10"/>
      <c r="D268" s="10"/>
      <c r="E268" s="18"/>
      <c r="F268" s="13"/>
      <c r="G268" s="14"/>
    </row>
    <row r="269" spans="2:7" ht="12.95" customHeight="1" outlineLevel="3">
      <c r="B269" s="16"/>
      <c r="C269" s="10"/>
      <c r="D269" s="10"/>
      <c r="E269" s="18"/>
      <c r="F269" s="13"/>
      <c r="G269" s="14"/>
    </row>
    <row r="270" spans="2:7" ht="11.1" customHeight="1" outlineLevel="3">
      <c r="B270" s="28" t="s">
        <v>114</v>
      </c>
      <c r="C270" s="28"/>
      <c r="D270" s="8"/>
      <c r="E270" s="33" t="str">
        <f>HYPERLINK("http://www.galantholding.ru/catalog/304/113313/","www.galantholding.ru")</f>
        <v>www.galantholding.ru</v>
      </c>
      <c r="F270" s="29"/>
      <c r="G270" s="29"/>
    </row>
    <row r="271" spans="2:7" ht="11.1" customHeight="1" outlineLevel="3">
      <c r="B271" s="30" t="s">
        <v>115</v>
      </c>
      <c r="C271" s="30"/>
      <c r="D271" s="30"/>
      <c r="E271" s="30"/>
      <c r="F271" s="9"/>
      <c r="G271" s="9"/>
    </row>
    <row r="272" spans="2:7" ht="12.95" customHeight="1" outlineLevel="3">
      <c r="C272" s="10" t="s">
        <v>38</v>
      </c>
      <c r="D272" s="11">
        <v>2000999163418</v>
      </c>
      <c r="E272" s="17">
        <v>499</v>
      </c>
      <c r="F272" s="13"/>
      <c r="G272" s="14">
        <f>F272*E272</f>
        <v>0</v>
      </c>
    </row>
    <row r="273" spans="2:7" ht="12.95" customHeight="1" outlineLevel="3">
      <c r="C273" s="10" t="s">
        <v>39</v>
      </c>
      <c r="D273" s="11">
        <v>2000999119200</v>
      </c>
      <c r="E273" s="17">
        <v>499</v>
      </c>
      <c r="F273" s="13"/>
      <c r="G273" s="14">
        <f>F273*E273</f>
        <v>0</v>
      </c>
    </row>
    <row r="274" spans="2:7" ht="12.95" customHeight="1" outlineLevel="3">
      <c r="C274" s="10" t="s">
        <v>116</v>
      </c>
      <c r="D274" s="11">
        <v>2000999119217</v>
      </c>
      <c r="E274" s="17">
        <v>499</v>
      </c>
      <c r="F274" s="13"/>
      <c r="G274" s="14">
        <f>F274*E274</f>
        <v>0</v>
      </c>
    </row>
    <row r="275" spans="2:7" ht="12.95" customHeight="1" outlineLevel="3">
      <c r="C275" s="10" t="s">
        <v>117</v>
      </c>
      <c r="D275" s="11">
        <v>2000999119224</v>
      </c>
      <c r="E275" s="17">
        <v>499</v>
      </c>
      <c r="F275" s="13"/>
      <c r="G275" s="14">
        <f>F275*E275</f>
        <v>0</v>
      </c>
    </row>
    <row r="276" spans="2:7" ht="12.95" customHeight="1" outlineLevel="3">
      <c r="C276" s="10" t="s">
        <v>118</v>
      </c>
      <c r="D276" s="11">
        <v>2000999119231</v>
      </c>
      <c r="E276" s="17">
        <v>499</v>
      </c>
      <c r="F276" s="13"/>
      <c r="G276" s="14">
        <f>F276*E276</f>
        <v>0</v>
      </c>
    </row>
    <row r="277" spans="2:7" ht="12.95" customHeight="1" outlineLevel="3">
      <c r="C277" s="10" t="s">
        <v>110</v>
      </c>
      <c r="D277" s="11">
        <v>2000999127281</v>
      </c>
      <c r="E277" s="17">
        <v>499</v>
      </c>
      <c r="F277" s="13"/>
      <c r="G277" s="14">
        <f>F277*E277</f>
        <v>0</v>
      </c>
    </row>
    <row r="278" spans="2:7" ht="12.95" customHeight="1" outlineLevel="3">
      <c r="C278" s="10" t="s">
        <v>111</v>
      </c>
      <c r="D278" s="11">
        <v>2000999127298</v>
      </c>
      <c r="E278" s="17">
        <v>499</v>
      </c>
      <c r="F278" s="13"/>
      <c r="G278" s="14">
        <f>F278*E278</f>
        <v>0</v>
      </c>
    </row>
    <row r="279" spans="2:7" ht="12.95" customHeight="1" outlineLevel="3">
      <c r="C279" s="10" t="s">
        <v>112</v>
      </c>
      <c r="D279" s="11">
        <v>2000999127304</v>
      </c>
      <c r="E279" s="17">
        <v>499</v>
      </c>
      <c r="F279" s="13"/>
      <c r="G279" s="14">
        <f>F279*E279</f>
        <v>0</v>
      </c>
    </row>
    <row r="280" spans="2:7" ht="12.95" customHeight="1" outlineLevel="3">
      <c r="C280" s="10" t="s">
        <v>113</v>
      </c>
      <c r="D280" s="11">
        <v>2000999127311</v>
      </c>
      <c r="E280" s="17">
        <v>499</v>
      </c>
      <c r="F280" s="13"/>
      <c r="G280" s="14">
        <f>F280*E280</f>
        <v>0</v>
      </c>
    </row>
    <row r="281" spans="2:7" ht="12.95" customHeight="1" outlineLevel="3">
      <c r="C281" s="10" t="s">
        <v>119</v>
      </c>
      <c r="D281" s="11">
        <v>2000999127328</v>
      </c>
      <c r="E281" s="17">
        <v>499</v>
      </c>
      <c r="F281" s="13"/>
      <c r="G281" s="14">
        <f>F281*E281</f>
        <v>0</v>
      </c>
    </row>
    <row r="282" spans="2:7" ht="12.95" customHeight="1" outlineLevel="3">
      <c r="C282" s="10"/>
      <c r="D282" s="10"/>
      <c r="E282" s="18"/>
      <c r="F282" s="13"/>
      <c r="G282" s="14"/>
    </row>
    <row r="283" spans="2:7" ht="12.95" customHeight="1" outlineLevel="3">
      <c r="B283" s="16"/>
      <c r="C283" s="10"/>
      <c r="D283" s="10"/>
      <c r="E283" s="18"/>
      <c r="F283" s="13"/>
      <c r="G283" s="14"/>
    </row>
    <row r="284" spans="2:7" ht="11.1" customHeight="1" outlineLevel="3">
      <c r="B284" s="28" t="s">
        <v>120</v>
      </c>
      <c r="C284" s="28"/>
      <c r="D284" s="8"/>
      <c r="E284" s="33" t="str">
        <f>HYPERLINK("http://www.galantholding.ru/catalog/307/106938/","www.galantholding.ru")</f>
        <v>www.galantholding.ru</v>
      </c>
      <c r="F284" s="29"/>
      <c r="G284" s="29"/>
    </row>
    <row r="285" spans="2:7" ht="11.1" customHeight="1" outlineLevel="3">
      <c r="B285" s="30" t="s">
        <v>121</v>
      </c>
      <c r="C285" s="30"/>
      <c r="D285" s="30"/>
      <c r="E285" s="30"/>
      <c r="F285" s="9"/>
      <c r="G285" s="9"/>
    </row>
    <row r="286" spans="2:7" ht="12.95" customHeight="1" outlineLevel="3">
      <c r="C286" s="10" t="s">
        <v>107</v>
      </c>
      <c r="D286" s="11">
        <v>2000999100390</v>
      </c>
      <c r="E286" s="17">
        <v>399</v>
      </c>
      <c r="F286" s="13"/>
      <c r="G286" s="14">
        <f>F286*E286</f>
        <v>0</v>
      </c>
    </row>
    <row r="287" spans="2:7" ht="12.95" customHeight="1" outlineLevel="3">
      <c r="C287" s="10" t="s">
        <v>38</v>
      </c>
      <c r="D287" s="11">
        <v>2000999100406</v>
      </c>
      <c r="E287" s="17">
        <v>399</v>
      </c>
      <c r="F287" s="13"/>
      <c r="G287" s="14">
        <f>F287*E287</f>
        <v>0</v>
      </c>
    </row>
    <row r="288" spans="2:7" ht="12.95" customHeight="1" outlineLevel="3">
      <c r="C288" s="10" t="s">
        <v>39</v>
      </c>
      <c r="D288" s="11">
        <v>2000999100413</v>
      </c>
      <c r="E288" s="17">
        <v>399</v>
      </c>
      <c r="F288" s="13"/>
      <c r="G288" s="14">
        <f>F288*E288</f>
        <v>0</v>
      </c>
    </row>
    <row r="289" spans="2:7" ht="12.95" customHeight="1" outlineLevel="3">
      <c r="C289" s="10" t="s">
        <v>116</v>
      </c>
      <c r="D289" s="11">
        <v>2000999100420</v>
      </c>
      <c r="E289" s="17">
        <v>399</v>
      </c>
      <c r="F289" s="13"/>
      <c r="G289" s="14">
        <f>F289*E289</f>
        <v>0</v>
      </c>
    </row>
    <row r="290" spans="2:7" ht="12.95" customHeight="1" outlineLevel="3">
      <c r="C290" s="10" t="s">
        <v>117</v>
      </c>
      <c r="D290" s="11">
        <v>2000999100437</v>
      </c>
      <c r="E290" s="17">
        <v>399</v>
      </c>
      <c r="F290" s="13"/>
      <c r="G290" s="14">
        <f>F290*E290</f>
        <v>0</v>
      </c>
    </row>
    <row r="291" spans="2:7" ht="12.95" customHeight="1" outlineLevel="3">
      <c r="C291" s="10" t="s">
        <v>108</v>
      </c>
      <c r="D291" s="11">
        <v>2000999127335</v>
      </c>
      <c r="E291" s="17">
        <v>399</v>
      </c>
      <c r="F291" s="13"/>
      <c r="G291" s="14">
        <f>F291*E291</f>
        <v>0</v>
      </c>
    </row>
    <row r="292" spans="2:7" ht="12.95" customHeight="1" outlineLevel="3">
      <c r="C292" s="10" t="s">
        <v>110</v>
      </c>
      <c r="D292" s="11">
        <v>2000999100451</v>
      </c>
      <c r="E292" s="17">
        <v>399</v>
      </c>
      <c r="F292" s="13"/>
      <c r="G292" s="14">
        <f>F292*E292</f>
        <v>0</v>
      </c>
    </row>
    <row r="293" spans="2:7" ht="12.95" customHeight="1" outlineLevel="3">
      <c r="C293" s="10" t="s">
        <v>111</v>
      </c>
      <c r="D293" s="11">
        <v>2000999100468</v>
      </c>
      <c r="E293" s="17">
        <v>399</v>
      </c>
      <c r="F293" s="13"/>
      <c r="G293" s="14">
        <f>F293*E293</f>
        <v>0</v>
      </c>
    </row>
    <row r="294" spans="2:7" ht="12.95" customHeight="1" outlineLevel="3">
      <c r="C294" s="10" t="s">
        <v>112</v>
      </c>
      <c r="D294" s="11">
        <v>2000999100475</v>
      </c>
      <c r="E294" s="17">
        <v>399</v>
      </c>
      <c r="F294" s="13"/>
      <c r="G294" s="14">
        <f>F294*E294</f>
        <v>0</v>
      </c>
    </row>
    <row r="295" spans="2:7" ht="12.95" customHeight="1" outlineLevel="3">
      <c r="C295" s="10" t="s">
        <v>113</v>
      </c>
      <c r="D295" s="11">
        <v>2000999100482</v>
      </c>
      <c r="E295" s="17">
        <v>399</v>
      </c>
      <c r="F295" s="13"/>
      <c r="G295" s="14">
        <f>F295*E295</f>
        <v>0</v>
      </c>
    </row>
    <row r="296" spans="2:7" ht="12.95" customHeight="1" outlineLevel="3">
      <c r="C296" s="10"/>
      <c r="D296" s="10"/>
      <c r="E296" s="18"/>
      <c r="F296" s="13"/>
      <c r="G296" s="14"/>
    </row>
    <row r="297" spans="2:7" ht="12.95" customHeight="1" outlineLevel="3">
      <c r="B297" s="16"/>
      <c r="C297" s="10"/>
      <c r="D297" s="10"/>
      <c r="E297" s="18"/>
      <c r="F297" s="13"/>
      <c r="G297" s="14"/>
    </row>
    <row r="298" spans="2:7" ht="11.1" customHeight="1" outlineLevel="3">
      <c r="B298" s="28" t="s">
        <v>122</v>
      </c>
      <c r="C298" s="28"/>
      <c r="D298" s="8"/>
      <c r="E298" s="33" t="str">
        <f>HYPERLINK("http://www.galantholding.ru/catalog/307/119479/","www.galantholding.ru")</f>
        <v>www.galantholding.ru</v>
      </c>
      <c r="F298" s="29"/>
      <c r="G298" s="29"/>
    </row>
    <row r="299" spans="2:7" ht="11.1" customHeight="1" outlineLevel="3">
      <c r="B299" s="30" t="s">
        <v>98</v>
      </c>
      <c r="C299" s="30"/>
      <c r="D299" s="30"/>
      <c r="E299" s="30"/>
      <c r="F299" s="9"/>
      <c r="G299" s="9"/>
    </row>
    <row r="300" spans="2:7" ht="12.95" customHeight="1" outlineLevel="3">
      <c r="C300" s="10" t="s">
        <v>39</v>
      </c>
      <c r="D300" s="11">
        <v>2000999119279</v>
      </c>
      <c r="E300" s="17">
        <v>399</v>
      </c>
      <c r="F300" s="13"/>
      <c r="G300" s="14">
        <f>F300*E300</f>
        <v>0</v>
      </c>
    </row>
    <row r="301" spans="2:7" ht="12.95" customHeight="1" outlineLevel="3">
      <c r="C301" s="10" t="s">
        <v>116</v>
      </c>
      <c r="D301" s="11">
        <v>2000999119286</v>
      </c>
      <c r="E301" s="17">
        <v>399</v>
      </c>
      <c r="F301" s="13"/>
      <c r="G301" s="14">
        <f>F301*E301</f>
        <v>0</v>
      </c>
    </row>
    <row r="302" spans="2:7" ht="12.95" customHeight="1" outlineLevel="3">
      <c r="C302" s="10" t="s">
        <v>117</v>
      </c>
      <c r="D302" s="11">
        <v>2000999119293</v>
      </c>
      <c r="E302" s="17">
        <v>399</v>
      </c>
      <c r="F302" s="13"/>
      <c r="G302" s="14">
        <f>F302*E302</f>
        <v>0</v>
      </c>
    </row>
    <row r="303" spans="2:7" ht="12.95" customHeight="1" outlineLevel="3">
      <c r="C303" s="10" t="s">
        <v>109</v>
      </c>
      <c r="D303" s="11">
        <v>2000999127342</v>
      </c>
      <c r="E303" s="17">
        <v>399</v>
      </c>
      <c r="F303" s="13"/>
      <c r="G303" s="14">
        <f>F303*E303</f>
        <v>0</v>
      </c>
    </row>
    <row r="304" spans="2:7" ht="12.95" customHeight="1" outlineLevel="3">
      <c r="C304" s="10" t="s">
        <v>110</v>
      </c>
      <c r="D304" s="11">
        <v>2000999127359</v>
      </c>
      <c r="E304" s="17">
        <v>399</v>
      </c>
      <c r="F304" s="13"/>
      <c r="G304" s="14">
        <f>F304*E304</f>
        <v>0</v>
      </c>
    </row>
    <row r="305" spans="2:7" ht="12.95" customHeight="1" outlineLevel="3">
      <c r="C305" s="10" t="s">
        <v>111</v>
      </c>
      <c r="D305" s="11">
        <v>2000999127366</v>
      </c>
      <c r="E305" s="17">
        <v>399</v>
      </c>
      <c r="F305" s="13"/>
      <c r="G305" s="14">
        <f>F305*E305</f>
        <v>0</v>
      </c>
    </row>
    <row r="306" spans="2:7" ht="12.95" customHeight="1" outlineLevel="3">
      <c r="C306" s="10" t="s">
        <v>112</v>
      </c>
      <c r="D306" s="11">
        <v>2000999127373</v>
      </c>
      <c r="E306" s="17">
        <v>399</v>
      </c>
      <c r="F306" s="13"/>
      <c r="G306" s="14">
        <f>F306*E306</f>
        <v>0</v>
      </c>
    </row>
    <row r="307" spans="2:7" ht="12.95" customHeight="1" outlineLevel="3">
      <c r="C307" s="10" t="s">
        <v>113</v>
      </c>
      <c r="D307" s="11">
        <v>2000999127380</v>
      </c>
      <c r="E307" s="17">
        <v>399</v>
      </c>
      <c r="F307" s="13"/>
      <c r="G307" s="14">
        <f>F307*E307</f>
        <v>0</v>
      </c>
    </row>
    <row r="308" spans="2:7" ht="12.95" customHeight="1" outlineLevel="3">
      <c r="C308" s="10"/>
      <c r="D308" s="10"/>
      <c r="E308" s="18"/>
      <c r="F308" s="13"/>
      <c r="G308" s="14"/>
    </row>
    <row r="309" spans="2:7" ht="12.95" customHeight="1" outlineLevel="3">
      <c r="C309" s="10"/>
      <c r="D309" s="10"/>
      <c r="E309" s="18"/>
      <c r="F309" s="13"/>
      <c r="G309" s="14"/>
    </row>
    <row r="310" spans="2:7" ht="12.95" customHeight="1" outlineLevel="3">
      <c r="C310" s="10"/>
      <c r="D310" s="10"/>
      <c r="E310" s="18"/>
      <c r="F310" s="13"/>
      <c r="G310" s="14"/>
    </row>
    <row r="311" spans="2:7" ht="12.95" customHeight="1" outlineLevel="3">
      <c r="B311" s="16"/>
      <c r="C311" s="10"/>
      <c r="D311" s="10"/>
      <c r="E311" s="18"/>
      <c r="F311" s="13"/>
      <c r="G311" s="14"/>
    </row>
    <row r="312" spans="2:7" ht="11.1" customHeight="1" outlineLevel="2">
      <c r="B312" s="7" t="s">
        <v>123</v>
      </c>
      <c r="C312" s="7"/>
      <c r="D312" s="7"/>
      <c r="E312" s="7"/>
      <c r="F312" s="7"/>
      <c r="G312" s="7"/>
    </row>
    <row r="313" spans="2:7" ht="11.1" customHeight="1" outlineLevel="3">
      <c r="B313" s="28" t="s">
        <v>124</v>
      </c>
      <c r="C313" s="28"/>
      <c r="D313" s="8"/>
      <c r="E313" s="33" t="str">
        <f>HYPERLINK("http://www.galantholding.ru/catalog/293/126439/","www.galantholding.ru")</f>
        <v>www.galantholding.ru</v>
      </c>
      <c r="F313" s="29"/>
      <c r="G313" s="29"/>
    </row>
    <row r="314" spans="2:7" ht="11.1" customHeight="1" outlineLevel="3">
      <c r="B314" s="30" t="s">
        <v>125</v>
      </c>
      <c r="C314" s="30"/>
      <c r="D314" s="30"/>
      <c r="E314" s="30"/>
      <c r="F314" s="9"/>
      <c r="G314" s="9"/>
    </row>
    <row r="315" spans="2:7" ht="12.95" customHeight="1" outlineLevel="3">
      <c r="C315" s="10" t="s">
        <v>31</v>
      </c>
      <c r="D315" s="11">
        <v>2000999128691</v>
      </c>
      <c r="E315" s="12">
        <v>500</v>
      </c>
      <c r="F315" s="13"/>
      <c r="G315" s="14">
        <f>F315*E315</f>
        <v>0</v>
      </c>
    </row>
    <row r="316" spans="2:7" ht="12.95" customHeight="1" outlineLevel="3">
      <c r="C316" s="10" t="s">
        <v>126</v>
      </c>
      <c r="D316" s="11">
        <v>2000999128707</v>
      </c>
      <c r="E316" s="12">
        <v>500</v>
      </c>
      <c r="F316" s="13"/>
      <c r="G316" s="14">
        <f>F316*E316</f>
        <v>0</v>
      </c>
    </row>
    <row r="317" spans="2:7" ht="12.95" customHeight="1" outlineLevel="3">
      <c r="C317" s="10" t="s">
        <v>127</v>
      </c>
      <c r="D317" s="11">
        <v>2000999128752</v>
      </c>
      <c r="E317" s="12">
        <v>500</v>
      </c>
      <c r="F317" s="13"/>
      <c r="G317" s="14">
        <f>F317*E317</f>
        <v>0</v>
      </c>
    </row>
    <row r="318" spans="2:7" ht="12.95" customHeight="1" outlineLevel="3">
      <c r="C318" s="10" t="s">
        <v>128</v>
      </c>
      <c r="D318" s="11">
        <v>2000999128769</v>
      </c>
      <c r="E318" s="12">
        <v>500</v>
      </c>
      <c r="F318" s="13"/>
      <c r="G318" s="14">
        <f>F318*E318</f>
        <v>0</v>
      </c>
    </row>
    <row r="319" spans="2:7" ht="12.95" customHeight="1" outlineLevel="3">
      <c r="C319" s="10"/>
      <c r="D319" s="10"/>
      <c r="E319" s="15"/>
      <c r="F319" s="13"/>
      <c r="G319" s="14"/>
    </row>
    <row r="320" spans="2:7" ht="12.95" customHeight="1" outlineLevel="3">
      <c r="C320" s="10"/>
      <c r="D320" s="10"/>
      <c r="E320" s="15"/>
      <c r="F320" s="13"/>
      <c r="G320" s="14"/>
    </row>
    <row r="321" spans="2:7" ht="12.95" customHeight="1" outlineLevel="3">
      <c r="C321" s="10"/>
      <c r="D321" s="10"/>
      <c r="E321" s="15"/>
      <c r="F321" s="13"/>
      <c r="G321" s="14"/>
    </row>
    <row r="322" spans="2:7" ht="12.95" customHeight="1" outlineLevel="3">
      <c r="C322" s="10"/>
      <c r="D322" s="10"/>
      <c r="E322" s="15"/>
      <c r="F322" s="13"/>
      <c r="G322" s="14"/>
    </row>
    <row r="323" spans="2:7" ht="12.95" customHeight="1" outlineLevel="3">
      <c r="C323" s="10"/>
      <c r="D323" s="10"/>
      <c r="E323" s="15"/>
      <c r="F323" s="13"/>
      <c r="G323" s="14"/>
    </row>
    <row r="324" spans="2:7" ht="12.95" customHeight="1" outlineLevel="3">
      <c r="C324" s="10"/>
      <c r="D324" s="10"/>
      <c r="E324" s="15"/>
      <c r="F324" s="13"/>
      <c r="G324" s="14"/>
    </row>
    <row r="325" spans="2:7" ht="12.95" customHeight="1" outlineLevel="3">
      <c r="C325" s="10"/>
      <c r="D325" s="10"/>
      <c r="E325" s="15"/>
      <c r="F325" s="13"/>
      <c r="G325" s="14"/>
    </row>
    <row r="326" spans="2:7" ht="12.95" customHeight="1" outlineLevel="3">
      <c r="B326" s="35" t="str">
        <f>HYPERLINK("http://galantphoto.ru/pictures_for_form/Primavera/classic/PV-10349.jpg","увеличить")</f>
        <v>увеличить</v>
      </c>
      <c r="C326" s="10"/>
      <c r="D326" s="10"/>
      <c r="E326" s="15"/>
      <c r="F326" s="13"/>
      <c r="G326" s="14"/>
    </row>
    <row r="327" spans="2:7" ht="11.1" customHeight="1" outlineLevel="3">
      <c r="B327" s="28" t="s">
        <v>129</v>
      </c>
      <c r="C327" s="28"/>
      <c r="D327" s="8"/>
      <c r="E327" s="33" t="str">
        <f>HYPERLINK("http://www.galantholding.ru/catalog/288/126440/","www.galantholding.ru")</f>
        <v>www.galantholding.ru</v>
      </c>
      <c r="F327" s="29"/>
      <c r="G327" s="29"/>
    </row>
    <row r="328" spans="2:7" ht="11.1" customHeight="1" outlineLevel="3">
      <c r="B328" s="30" t="s">
        <v>125</v>
      </c>
      <c r="C328" s="30"/>
      <c r="D328" s="30"/>
      <c r="E328" s="30"/>
      <c r="F328" s="9"/>
      <c r="G328" s="9"/>
    </row>
    <row r="329" spans="2:7" ht="12.95" customHeight="1" outlineLevel="3">
      <c r="C329" s="10" t="s">
        <v>130</v>
      </c>
      <c r="D329" s="11">
        <v>2000999129049</v>
      </c>
      <c r="E329" s="12">
        <v>500</v>
      </c>
      <c r="F329" s="13"/>
      <c r="G329" s="14">
        <f>F329*E329</f>
        <v>0</v>
      </c>
    </row>
    <row r="330" spans="2:7" ht="12.95" customHeight="1" outlineLevel="3">
      <c r="C330" s="10" t="s">
        <v>28</v>
      </c>
      <c r="D330" s="11">
        <v>2000999129056</v>
      </c>
      <c r="E330" s="12">
        <v>500</v>
      </c>
      <c r="F330" s="13"/>
      <c r="G330" s="14">
        <f>F330*E330</f>
        <v>0</v>
      </c>
    </row>
    <row r="331" spans="2:7" ht="12.95" customHeight="1" outlineLevel="3">
      <c r="C331" s="10" t="s">
        <v>31</v>
      </c>
      <c r="D331" s="11">
        <v>2000999129070</v>
      </c>
      <c r="E331" s="12">
        <v>500</v>
      </c>
      <c r="F331" s="13"/>
      <c r="G331" s="14">
        <f>F331*E331</f>
        <v>0</v>
      </c>
    </row>
    <row r="332" spans="2:7" ht="12.95" customHeight="1" outlineLevel="3">
      <c r="C332" s="10" t="s">
        <v>126</v>
      </c>
      <c r="D332" s="11">
        <v>2000999129087</v>
      </c>
      <c r="E332" s="12">
        <v>500</v>
      </c>
      <c r="F332" s="13"/>
      <c r="G332" s="14">
        <f>F332*E332</f>
        <v>0</v>
      </c>
    </row>
    <row r="333" spans="2:7" ht="12.95" customHeight="1" outlineLevel="3">
      <c r="C333" s="10" t="s">
        <v>32</v>
      </c>
      <c r="D333" s="11">
        <v>2000999129094</v>
      </c>
      <c r="E333" s="12">
        <v>500</v>
      </c>
      <c r="F333" s="13"/>
      <c r="G333" s="14">
        <f>F333*E333</f>
        <v>0</v>
      </c>
    </row>
    <row r="334" spans="2:7" ht="12.95" customHeight="1" outlineLevel="3">
      <c r="C334" s="10" t="s">
        <v>127</v>
      </c>
      <c r="D334" s="11">
        <v>2000999129117</v>
      </c>
      <c r="E334" s="12">
        <v>500</v>
      </c>
      <c r="F334" s="13"/>
      <c r="G334" s="14">
        <f>F334*E334</f>
        <v>0</v>
      </c>
    </row>
    <row r="335" spans="2:7" ht="12.95" customHeight="1" outlineLevel="3">
      <c r="C335" s="10" t="s">
        <v>128</v>
      </c>
      <c r="D335" s="11">
        <v>2000999129124</v>
      </c>
      <c r="E335" s="12">
        <v>500</v>
      </c>
      <c r="F335" s="13"/>
      <c r="G335" s="14">
        <f>F335*E335</f>
        <v>0</v>
      </c>
    </row>
    <row r="336" spans="2:7" ht="12.95" customHeight="1" outlineLevel="3">
      <c r="C336" s="10" t="s">
        <v>131</v>
      </c>
      <c r="D336" s="11">
        <v>2000999129148</v>
      </c>
      <c r="E336" s="12">
        <v>500</v>
      </c>
      <c r="F336" s="13"/>
      <c r="G336" s="14">
        <f>F336*E336</f>
        <v>0</v>
      </c>
    </row>
    <row r="337" spans="2:7" ht="12.95" customHeight="1" outlineLevel="3">
      <c r="C337" s="10" t="s">
        <v>132</v>
      </c>
      <c r="D337" s="11">
        <v>2000999129155</v>
      </c>
      <c r="E337" s="12">
        <v>500</v>
      </c>
      <c r="F337" s="13"/>
      <c r="G337" s="14">
        <f>F337*E337</f>
        <v>0</v>
      </c>
    </row>
    <row r="338" spans="2:7" ht="12.95" customHeight="1" outlineLevel="3">
      <c r="C338" s="10"/>
      <c r="D338" s="10"/>
      <c r="E338" s="15"/>
      <c r="F338" s="13"/>
      <c r="G338" s="14"/>
    </row>
    <row r="339" spans="2:7" ht="12.95" customHeight="1" outlineLevel="3">
      <c r="C339" s="10"/>
      <c r="D339" s="10"/>
      <c r="E339" s="15"/>
      <c r="F339" s="13"/>
      <c r="G339" s="14"/>
    </row>
    <row r="340" spans="2:7" ht="12.95" customHeight="1" outlineLevel="3">
      <c r="B340" s="16"/>
      <c r="C340" s="10"/>
      <c r="D340" s="10"/>
      <c r="E340" s="15"/>
      <c r="F340" s="13"/>
      <c r="G340" s="14"/>
    </row>
    <row r="341" spans="2:7" ht="11.1" customHeight="1" outlineLevel="3">
      <c r="B341" s="28" t="s">
        <v>133</v>
      </c>
      <c r="C341" s="28"/>
      <c r="D341" s="8"/>
      <c r="E341" s="33" t="str">
        <f>HYPERLINK("http://www.galantholding.ru/catalog/307/126447/","www.galantholding.ru")</f>
        <v>www.galantholding.ru</v>
      </c>
      <c r="F341" s="29"/>
      <c r="G341" s="29"/>
    </row>
    <row r="342" spans="2:7" ht="11.1" customHeight="1" outlineLevel="3">
      <c r="B342" s="30" t="s">
        <v>125</v>
      </c>
      <c r="C342" s="30"/>
      <c r="D342" s="30"/>
      <c r="E342" s="30"/>
      <c r="F342" s="9"/>
      <c r="G342" s="9"/>
    </row>
    <row r="343" spans="2:7" ht="12.95" customHeight="1" outlineLevel="3">
      <c r="C343" s="10" t="s">
        <v>134</v>
      </c>
      <c r="D343" s="11">
        <v>2000999129445</v>
      </c>
      <c r="E343" s="12">
        <v>200</v>
      </c>
      <c r="F343" s="13"/>
      <c r="G343" s="14">
        <f>F343*E343</f>
        <v>0</v>
      </c>
    </row>
    <row r="344" spans="2:7" ht="12.95" customHeight="1" outlineLevel="3">
      <c r="C344" s="10" t="s">
        <v>135</v>
      </c>
      <c r="D344" s="11">
        <v>2000999129452</v>
      </c>
      <c r="E344" s="12">
        <v>200</v>
      </c>
      <c r="F344" s="13"/>
      <c r="G344" s="14">
        <f>F344*E344</f>
        <v>0</v>
      </c>
    </row>
    <row r="345" spans="2:7" ht="12.95" customHeight="1" outlineLevel="3">
      <c r="C345" s="10" t="s">
        <v>136</v>
      </c>
      <c r="D345" s="11">
        <v>2000999129469</v>
      </c>
      <c r="E345" s="12">
        <v>200</v>
      </c>
      <c r="F345" s="13"/>
      <c r="G345" s="14">
        <f>F345*E345</f>
        <v>0</v>
      </c>
    </row>
    <row r="346" spans="2:7" ht="12.95" customHeight="1" outlineLevel="3">
      <c r="C346" s="10" t="s">
        <v>137</v>
      </c>
      <c r="D346" s="11">
        <v>2000999129476</v>
      </c>
      <c r="E346" s="12">
        <v>200</v>
      </c>
      <c r="F346" s="13"/>
      <c r="G346" s="14">
        <f>F346*E346</f>
        <v>0</v>
      </c>
    </row>
    <row r="347" spans="2:7" ht="12.95" customHeight="1" outlineLevel="3">
      <c r="C347" s="10"/>
      <c r="D347" s="10"/>
      <c r="E347" s="15"/>
      <c r="F347" s="13"/>
      <c r="G347" s="14"/>
    </row>
    <row r="348" spans="2:7" ht="12.95" customHeight="1" outlineLevel="3">
      <c r="C348" s="10"/>
      <c r="D348" s="10"/>
      <c r="E348" s="15"/>
      <c r="F348" s="13"/>
      <c r="G348" s="14"/>
    </row>
    <row r="349" spans="2:7" ht="12.95" customHeight="1" outlineLevel="3">
      <c r="C349" s="10"/>
      <c r="D349" s="10"/>
      <c r="E349" s="15"/>
      <c r="F349" s="13"/>
      <c r="G349" s="14"/>
    </row>
    <row r="350" spans="2:7" ht="12.95" customHeight="1" outlineLevel="3">
      <c r="C350" s="10"/>
      <c r="D350" s="10"/>
      <c r="E350" s="15"/>
      <c r="F350" s="13"/>
      <c r="G350" s="14"/>
    </row>
    <row r="351" spans="2:7" ht="12.95" customHeight="1" outlineLevel="3">
      <c r="C351" s="10"/>
      <c r="D351" s="10"/>
      <c r="E351" s="15"/>
      <c r="F351" s="13"/>
      <c r="G351" s="14"/>
    </row>
    <row r="352" spans="2:7" ht="12.95" customHeight="1" outlineLevel="3">
      <c r="C352" s="10"/>
      <c r="D352" s="10"/>
      <c r="E352" s="15"/>
      <c r="F352" s="13"/>
      <c r="G352" s="14"/>
    </row>
    <row r="353" spans="2:7" ht="12.95" customHeight="1" outlineLevel="3">
      <c r="C353" s="10"/>
      <c r="D353" s="10"/>
      <c r="E353" s="15"/>
      <c r="F353" s="13"/>
      <c r="G353" s="14"/>
    </row>
    <row r="354" spans="2:7" ht="12.95" customHeight="1" outlineLevel="3">
      <c r="B354" s="16"/>
      <c r="C354" s="10"/>
      <c r="D354" s="10"/>
      <c r="E354" s="15"/>
      <c r="F354" s="13"/>
      <c r="G354" s="14"/>
    </row>
    <row r="355" spans="2:7" ht="11.1" customHeight="1" outlineLevel="3">
      <c r="B355" s="28" t="s">
        <v>138</v>
      </c>
      <c r="C355" s="28"/>
      <c r="D355" s="8"/>
      <c r="E355" s="33" t="str">
        <f>HYPERLINK("http://www.galantholding.ru/catalog/307/126448/","www.galantholding.ru")</f>
        <v>www.galantholding.ru</v>
      </c>
      <c r="F355" s="29"/>
      <c r="G355" s="29"/>
    </row>
    <row r="356" spans="2:7" ht="11.1" customHeight="1" outlineLevel="3">
      <c r="B356" s="30" t="s">
        <v>125</v>
      </c>
      <c r="C356" s="30"/>
      <c r="D356" s="30"/>
      <c r="E356" s="30"/>
      <c r="F356" s="9"/>
      <c r="G356" s="9"/>
    </row>
    <row r="357" spans="2:7" ht="12.95" customHeight="1" outlineLevel="3">
      <c r="C357" s="10" t="s">
        <v>134</v>
      </c>
      <c r="D357" s="11">
        <v>2000999129544</v>
      </c>
      <c r="E357" s="12">
        <v>250</v>
      </c>
      <c r="F357" s="13"/>
      <c r="G357" s="14">
        <f>F357*E357</f>
        <v>0</v>
      </c>
    </row>
    <row r="358" spans="2:7" ht="12.95" customHeight="1" outlineLevel="3">
      <c r="C358" s="10" t="s">
        <v>135</v>
      </c>
      <c r="D358" s="11">
        <v>2000999129551</v>
      </c>
      <c r="E358" s="12">
        <v>250</v>
      </c>
      <c r="F358" s="13"/>
      <c r="G358" s="14">
        <f>F358*E358</f>
        <v>0</v>
      </c>
    </row>
    <row r="359" spans="2:7" ht="12.95" customHeight="1" outlineLevel="3">
      <c r="C359" s="10"/>
      <c r="D359" s="10"/>
      <c r="E359" s="15"/>
      <c r="F359" s="13"/>
      <c r="G359" s="14"/>
    </row>
    <row r="360" spans="2:7" ht="12.95" customHeight="1" outlineLevel="3">
      <c r="C360" s="10"/>
      <c r="D360" s="10"/>
      <c r="E360" s="15"/>
      <c r="F360" s="13"/>
      <c r="G360" s="14"/>
    </row>
    <row r="361" spans="2:7" ht="12.95" customHeight="1" outlineLevel="3">
      <c r="C361" s="10"/>
      <c r="D361" s="10"/>
      <c r="E361" s="15"/>
      <c r="F361" s="13"/>
      <c r="G361" s="14"/>
    </row>
    <row r="362" spans="2:7" ht="12.95" customHeight="1" outlineLevel="3">
      <c r="C362" s="10"/>
      <c r="D362" s="10"/>
      <c r="E362" s="15"/>
      <c r="F362" s="13"/>
      <c r="G362" s="14"/>
    </row>
    <row r="363" spans="2:7" ht="12.95" customHeight="1" outlineLevel="3">
      <c r="C363" s="10"/>
      <c r="D363" s="10"/>
      <c r="E363" s="15"/>
      <c r="F363" s="13"/>
      <c r="G363" s="14"/>
    </row>
    <row r="364" spans="2:7" ht="12.95" customHeight="1" outlineLevel="3">
      <c r="C364" s="10"/>
      <c r="D364" s="10"/>
      <c r="E364" s="15"/>
      <c r="F364" s="13"/>
      <c r="G364" s="14"/>
    </row>
    <row r="365" spans="2:7" ht="12.95" customHeight="1" outlineLevel="3">
      <c r="C365" s="10"/>
      <c r="D365" s="10"/>
      <c r="E365" s="15"/>
      <c r="F365" s="13"/>
      <c r="G365" s="14"/>
    </row>
    <row r="366" spans="2:7" ht="12.95" customHeight="1" outlineLevel="3">
      <c r="C366" s="10"/>
      <c r="D366" s="10"/>
      <c r="E366" s="15"/>
      <c r="F366" s="13"/>
      <c r="G366" s="14"/>
    </row>
    <row r="367" spans="2:7" ht="12.95" customHeight="1" outlineLevel="3">
      <c r="C367" s="10"/>
      <c r="D367" s="10"/>
      <c r="E367" s="15"/>
      <c r="F367" s="13"/>
      <c r="G367" s="14"/>
    </row>
    <row r="368" spans="2:7" ht="12.95" customHeight="1" outlineLevel="3">
      <c r="B368" s="16"/>
      <c r="C368" s="10"/>
      <c r="D368" s="10"/>
      <c r="E368" s="15"/>
      <c r="F368" s="13"/>
      <c r="G368" s="14"/>
    </row>
    <row r="369" spans="2:7" ht="11.1" customHeight="1" outlineLevel="2">
      <c r="B369" s="7" t="s">
        <v>139</v>
      </c>
      <c r="C369" s="7"/>
      <c r="D369" s="7"/>
      <c r="E369" s="7"/>
      <c r="F369" s="7"/>
      <c r="G369" s="7"/>
    </row>
    <row r="370" spans="2:7" ht="11.1" customHeight="1" outlineLevel="3">
      <c r="B370" s="28" t="s">
        <v>140</v>
      </c>
      <c r="C370" s="28"/>
      <c r="D370" s="8"/>
      <c r="E370" s="33" t="str">
        <f>HYPERLINK("http://www.galantholding.ru/catalog/292/57984/","www.galantholding.ru")</f>
        <v>www.galantholding.ru</v>
      </c>
      <c r="F370" s="29"/>
      <c r="G370" s="29"/>
    </row>
    <row r="371" spans="2:7" ht="11.1" customHeight="1" outlineLevel="3">
      <c r="B371" s="30" t="s">
        <v>66</v>
      </c>
      <c r="C371" s="30"/>
      <c r="D371" s="30"/>
      <c r="E371" s="30"/>
      <c r="F371" s="9"/>
      <c r="G371" s="9"/>
    </row>
    <row r="372" spans="2:7" ht="12.95" customHeight="1" outlineLevel="3">
      <c r="C372" s="10" t="s">
        <v>87</v>
      </c>
      <c r="D372" s="11">
        <v>2000999088308</v>
      </c>
      <c r="E372" s="12">
        <v>400</v>
      </c>
      <c r="F372" s="13"/>
      <c r="G372" s="14">
        <f>F372*E372</f>
        <v>0</v>
      </c>
    </row>
    <row r="373" spans="2:7" ht="12.95" customHeight="1" outlineLevel="3">
      <c r="C373" s="10" t="s">
        <v>21</v>
      </c>
      <c r="D373" s="11">
        <v>2000999088315</v>
      </c>
      <c r="E373" s="12">
        <v>400</v>
      </c>
      <c r="F373" s="13"/>
      <c r="G373" s="14">
        <f>F373*E373</f>
        <v>0</v>
      </c>
    </row>
    <row r="374" spans="2:7" ht="12.95" customHeight="1" outlineLevel="3">
      <c r="C374" s="10" t="s">
        <v>24</v>
      </c>
      <c r="D374" s="11">
        <v>2000999088353</v>
      </c>
      <c r="E374" s="12">
        <v>400</v>
      </c>
      <c r="F374" s="13"/>
      <c r="G374" s="14">
        <f>F374*E374</f>
        <v>0</v>
      </c>
    </row>
    <row r="375" spans="2:7" ht="12.95" customHeight="1" outlineLevel="3">
      <c r="C375" s="10" t="s">
        <v>25</v>
      </c>
      <c r="D375" s="11">
        <v>2000999088360</v>
      </c>
      <c r="E375" s="12">
        <v>400</v>
      </c>
      <c r="F375" s="13"/>
      <c r="G375" s="14">
        <f>F375*E375</f>
        <v>0</v>
      </c>
    </row>
    <row r="376" spans="2:7" ht="12.95" customHeight="1" outlineLevel="3">
      <c r="C376" s="10" t="s">
        <v>27</v>
      </c>
      <c r="D376" s="11">
        <v>2000999088391</v>
      </c>
      <c r="E376" s="12">
        <v>400</v>
      </c>
      <c r="F376" s="13"/>
      <c r="G376" s="14">
        <f>F376*E376</f>
        <v>0</v>
      </c>
    </row>
    <row r="377" spans="2:7" ht="12.95" customHeight="1" outlineLevel="3">
      <c r="C377" s="10" t="s">
        <v>141</v>
      </c>
      <c r="D377" s="11">
        <v>2000785511041</v>
      </c>
      <c r="E377" s="12">
        <v>400</v>
      </c>
      <c r="F377" s="13"/>
      <c r="G377" s="14">
        <f>F377*E377</f>
        <v>0</v>
      </c>
    </row>
    <row r="378" spans="2:7" ht="12.95" customHeight="1" outlineLevel="3">
      <c r="C378" s="10" t="s">
        <v>142</v>
      </c>
      <c r="D378" s="11">
        <v>2000785511058</v>
      </c>
      <c r="E378" s="12">
        <v>400</v>
      </c>
      <c r="F378" s="13"/>
      <c r="G378" s="14">
        <f>F378*E378</f>
        <v>0</v>
      </c>
    </row>
    <row r="379" spans="2:7" ht="12.95" customHeight="1" outlineLevel="3">
      <c r="C379" s="10" t="s">
        <v>143</v>
      </c>
      <c r="D379" s="11">
        <v>2000785511102</v>
      </c>
      <c r="E379" s="12">
        <v>400</v>
      </c>
      <c r="F379" s="13"/>
      <c r="G379" s="14">
        <f>F379*E379</f>
        <v>0</v>
      </c>
    </row>
    <row r="380" spans="2:7" ht="12.95" customHeight="1" outlineLevel="3">
      <c r="C380" s="10" t="s">
        <v>144</v>
      </c>
      <c r="D380" s="11">
        <v>2000785511119</v>
      </c>
      <c r="E380" s="12">
        <v>400</v>
      </c>
      <c r="F380" s="13"/>
      <c r="G380" s="14">
        <f>F380*E380</f>
        <v>0</v>
      </c>
    </row>
    <row r="381" spans="2:7" ht="12.95" customHeight="1" outlineLevel="3">
      <c r="C381" s="10" t="s">
        <v>145</v>
      </c>
      <c r="D381" s="11">
        <v>2000785511164</v>
      </c>
      <c r="E381" s="12">
        <v>400</v>
      </c>
      <c r="F381" s="13"/>
      <c r="G381" s="14">
        <f>F381*E381</f>
        <v>0</v>
      </c>
    </row>
    <row r="382" spans="2:7" ht="12.95" customHeight="1" outlineLevel="3">
      <c r="C382" s="10"/>
      <c r="D382" s="10"/>
      <c r="E382" s="15"/>
      <c r="F382" s="13"/>
      <c r="G382" s="14"/>
    </row>
    <row r="383" spans="2:7" ht="12.95" customHeight="1" outlineLevel="3">
      <c r="B383" s="35" t="str">
        <f>HYPERLINK("http://galantphoto.ru/pictures_for_form/Primavera/classic/PV-10046.jpg","увеличить")</f>
        <v>увеличить</v>
      </c>
      <c r="C383" s="10"/>
      <c r="D383" s="10"/>
      <c r="E383" s="15"/>
      <c r="F383" s="13"/>
      <c r="G383" s="14"/>
    </row>
    <row r="384" spans="2:7" ht="11.1" customHeight="1" outlineLevel="3">
      <c r="B384" s="28" t="s">
        <v>146</v>
      </c>
      <c r="C384" s="28"/>
      <c r="D384" s="8"/>
      <c r="E384" s="33" t="str">
        <f>HYPERLINK("http://www.galantholding.ru/catalog/293/104567/","www.galantholding.ru")</f>
        <v>www.galantholding.ru</v>
      </c>
      <c r="F384" s="29"/>
      <c r="G384" s="29"/>
    </row>
    <row r="385" spans="2:7" ht="11.1" customHeight="1" outlineLevel="3">
      <c r="B385" s="30" t="s">
        <v>66</v>
      </c>
      <c r="C385" s="30"/>
      <c r="D385" s="30"/>
      <c r="E385" s="30"/>
      <c r="F385" s="9"/>
      <c r="G385" s="9"/>
    </row>
    <row r="386" spans="2:7" ht="12.95" customHeight="1" outlineLevel="3">
      <c r="C386" s="10" t="s">
        <v>23</v>
      </c>
      <c r="D386" s="11">
        <v>2000999119361</v>
      </c>
      <c r="E386" s="12">
        <v>400</v>
      </c>
      <c r="F386" s="13"/>
      <c r="G386" s="14">
        <f>F386*E386</f>
        <v>0</v>
      </c>
    </row>
    <row r="387" spans="2:7" ht="12.95" customHeight="1" outlineLevel="3">
      <c r="C387" s="10" t="s">
        <v>24</v>
      </c>
      <c r="D387" s="11">
        <v>2000999119378</v>
      </c>
      <c r="E387" s="12">
        <v>400</v>
      </c>
      <c r="F387" s="13"/>
      <c r="G387" s="14">
        <f>F387*E387</f>
        <v>0</v>
      </c>
    </row>
    <row r="388" spans="2:7" ht="12.95" customHeight="1" outlineLevel="3">
      <c r="C388" s="10" t="s">
        <v>25</v>
      </c>
      <c r="D388" s="11">
        <v>2000999119385</v>
      </c>
      <c r="E388" s="12">
        <v>400</v>
      </c>
      <c r="F388" s="13"/>
      <c r="G388" s="14">
        <f>F388*E388</f>
        <v>0</v>
      </c>
    </row>
    <row r="389" spans="2:7" ht="12.95" customHeight="1" outlineLevel="3">
      <c r="C389" s="10" t="s">
        <v>99</v>
      </c>
      <c r="D389" s="11">
        <v>2000999119392</v>
      </c>
      <c r="E389" s="12">
        <v>400</v>
      </c>
      <c r="F389" s="13"/>
      <c r="G389" s="14">
        <f>F389*E389</f>
        <v>0</v>
      </c>
    </row>
    <row r="390" spans="2:7" ht="12.95" customHeight="1" outlineLevel="3">
      <c r="C390" s="10" t="s">
        <v>67</v>
      </c>
      <c r="D390" s="11">
        <v>2000999119408</v>
      </c>
      <c r="E390" s="12">
        <v>400</v>
      </c>
      <c r="F390" s="13"/>
      <c r="G390" s="14">
        <f>F390*E390</f>
        <v>0</v>
      </c>
    </row>
    <row r="391" spans="2:7" ht="12.95" customHeight="1" outlineLevel="3">
      <c r="C391" s="10" t="s">
        <v>26</v>
      </c>
      <c r="D391" s="11">
        <v>2000999119422</v>
      </c>
      <c r="E391" s="12">
        <v>400</v>
      </c>
      <c r="F391" s="13"/>
      <c r="G391" s="14">
        <f>F391*E391</f>
        <v>0</v>
      </c>
    </row>
    <row r="392" spans="2:7" ht="12.95" customHeight="1" outlineLevel="3">
      <c r="C392" s="10" t="s">
        <v>27</v>
      </c>
      <c r="D392" s="11">
        <v>2000999119439</v>
      </c>
      <c r="E392" s="12">
        <v>400</v>
      </c>
      <c r="F392" s="13"/>
      <c r="G392" s="14">
        <f>F392*E392</f>
        <v>0</v>
      </c>
    </row>
    <row r="393" spans="2:7" ht="12.95" customHeight="1" outlineLevel="3">
      <c r="C393" s="10" t="s">
        <v>90</v>
      </c>
      <c r="D393" s="11">
        <v>2000999119446</v>
      </c>
      <c r="E393" s="12">
        <v>400</v>
      </c>
      <c r="F393" s="13"/>
      <c r="G393" s="14">
        <f>F393*E393</f>
        <v>0</v>
      </c>
    </row>
    <row r="394" spans="2:7" ht="12.95" customHeight="1" outlineLevel="3">
      <c r="C394" s="10" t="s">
        <v>100</v>
      </c>
      <c r="D394" s="11">
        <v>2000999119453</v>
      </c>
      <c r="E394" s="12">
        <v>400</v>
      </c>
      <c r="F394" s="13"/>
      <c r="G394" s="14">
        <f>F394*E394</f>
        <v>0</v>
      </c>
    </row>
    <row r="395" spans="2:7" ht="12.95" customHeight="1" outlineLevel="3">
      <c r="C395" s="10" t="s">
        <v>70</v>
      </c>
      <c r="D395" s="11">
        <v>2000999119484</v>
      </c>
      <c r="E395" s="12">
        <v>400</v>
      </c>
      <c r="F395" s="13"/>
      <c r="G395" s="14">
        <f>F395*E395</f>
        <v>0</v>
      </c>
    </row>
    <row r="396" spans="2:7" ht="12.95" customHeight="1" outlineLevel="3">
      <c r="C396" s="10" t="s">
        <v>71</v>
      </c>
      <c r="D396" s="11">
        <v>2000999119491</v>
      </c>
      <c r="E396" s="12">
        <v>400</v>
      </c>
      <c r="F396" s="13"/>
      <c r="G396" s="14">
        <f>F396*E396</f>
        <v>0</v>
      </c>
    </row>
    <row r="397" spans="2:7" ht="12.95" customHeight="1" outlineLevel="3">
      <c r="B397" s="35" t="str">
        <f>HYPERLINK("http://galantphoto.ru/pictures_for_form/Primavera/classic/PV-10077.jpg","увеличить")</f>
        <v>увеличить</v>
      </c>
      <c r="C397" s="10" t="s">
        <v>147</v>
      </c>
      <c r="D397" s="11">
        <v>2000999095795</v>
      </c>
      <c r="E397" s="12">
        <v>400</v>
      </c>
      <c r="F397" s="13"/>
      <c r="G397" s="14">
        <f>F397*E397</f>
        <v>0</v>
      </c>
    </row>
    <row r="398" spans="2:7" ht="12.95" customHeight="1" outlineLevel="3">
      <c r="C398" s="10" t="s">
        <v>143</v>
      </c>
      <c r="D398" s="11">
        <v>2000999095801</v>
      </c>
      <c r="E398" s="12">
        <v>400</v>
      </c>
      <c r="F398" s="13"/>
      <c r="G398" s="14">
        <f>F398*E398</f>
        <v>0</v>
      </c>
    </row>
    <row r="399" spans="2:7" ht="12.95" customHeight="1" outlineLevel="3">
      <c r="C399" s="10" t="s">
        <v>144</v>
      </c>
      <c r="D399" s="11">
        <v>2000999095818</v>
      </c>
      <c r="E399" s="12">
        <v>400</v>
      </c>
      <c r="F399" s="13"/>
      <c r="G399" s="14">
        <f>F399*E399</f>
        <v>0</v>
      </c>
    </row>
    <row r="400" spans="2:7" ht="12.95" customHeight="1" outlineLevel="3">
      <c r="C400" s="10" t="s">
        <v>148</v>
      </c>
      <c r="D400" s="11">
        <v>2000999095825</v>
      </c>
      <c r="E400" s="12">
        <v>400</v>
      </c>
      <c r="F400" s="13"/>
      <c r="G400" s="14">
        <f>F400*E400</f>
        <v>0</v>
      </c>
    </row>
    <row r="401" spans="2:7" ht="12.95" customHeight="1" outlineLevel="3">
      <c r="C401" s="10" t="s">
        <v>149</v>
      </c>
      <c r="D401" s="11">
        <v>2000999095832</v>
      </c>
      <c r="E401" s="12">
        <v>400</v>
      </c>
      <c r="F401" s="13"/>
      <c r="G401" s="14">
        <f>F401*E401</f>
        <v>0</v>
      </c>
    </row>
    <row r="402" spans="2:7" ht="12.95" customHeight="1" outlineLevel="3">
      <c r="C402" s="10" t="s">
        <v>150</v>
      </c>
      <c r="D402" s="11">
        <v>2000999095856</v>
      </c>
      <c r="E402" s="12">
        <v>400</v>
      </c>
      <c r="F402" s="13"/>
      <c r="G402" s="14">
        <f>F402*E402</f>
        <v>0</v>
      </c>
    </row>
    <row r="403" spans="2:7" ht="12.95" customHeight="1" outlineLevel="3">
      <c r="C403" s="10" t="s">
        <v>151</v>
      </c>
      <c r="D403" s="11">
        <v>2000999095863</v>
      </c>
      <c r="E403" s="12">
        <v>400</v>
      </c>
      <c r="F403" s="13"/>
      <c r="G403" s="14">
        <f>F403*E403</f>
        <v>0</v>
      </c>
    </row>
    <row r="404" spans="2:7" ht="12.95" customHeight="1" outlineLevel="3">
      <c r="C404" s="10" t="s">
        <v>145</v>
      </c>
      <c r="D404" s="11">
        <v>2000999095870</v>
      </c>
      <c r="E404" s="12">
        <v>400</v>
      </c>
      <c r="F404" s="13"/>
      <c r="G404" s="14">
        <f>F404*E404</f>
        <v>0</v>
      </c>
    </row>
    <row r="405" spans="2:7" ht="12.95" customHeight="1" outlineLevel="3">
      <c r="C405" s="10" t="s">
        <v>152</v>
      </c>
      <c r="D405" s="11">
        <v>2000999095887</v>
      </c>
      <c r="E405" s="12">
        <v>400</v>
      </c>
      <c r="F405" s="13"/>
      <c r="G405" s="14">
        <f>F405*E405</f>
        <v>0</v>
      </c>
    </row>
    <row r="406" spans="2:7" ht="12.95" customHeight="1" outlineLevel="3">
      <c r="C406" s="10" t="s">
        <v>73</v>
      </c>
      <c r="D406" s="11">
        <v>2000999119576</v>
      </c>
      <c r="E406" s="12">
        <v>400</v>
      </c>
      <c r="F406" s="13"/>
      <c r="G406" s="14">
        <f>F406*E406</f>
        <v>0</v>
      </c>
    </row>
    <row r="407" spans="2:7" ht="12.95" customHeight="1" outlineLevel="3">
      <c r="C407" s="10" t="s">
        <v>153</v>
      </c>
      <c r="D407" s="11">
        <v>2000999119583</v>
      </c>
      <c r="E407" s="12">
        <v>400</v>
      </c>
      <c r="F407" s="13"/>
      <c r="G407" s="14">
        <f>F407*E407</f>
        <v>0</v>
      </c>
    </row>
    <row r="408" spans="2:7" ht="12.95" customHeight="1" outlineLevel="3">
      <c r="C408" s="10" t="s">
        <v>74</v>
      </c>
      <c r="D408" s="11">
        <v>2000999119590</v>
      </c>
      <c r="E408" s="12">
        <v>400</v>
      </c>
      <c r="F408" s="13"/>
      <c r="G408" s="14">
        <f>F408*E408</f>
        <v>0</v>
      </c>
    </row>
    <row r="409" spans="2:7" ht="12.95" customHeight="1" outlineLevel="3">
      <c r="C409" s="10" t="s">
        <v>76</v>
      </c>
      <c r="D409" s="11">
        <v>2000999119620</v>
      </c>
      <c r="E409" s="12">
        <v>400</v>
      </c>
      <c r="F409" s="13"/>
      <c r="G409" s="14">
        <f>F409*E409</f>
        <v>0</v>
      </c>
    </row>
    <row r="410" spans="2:7" ht="12.95" customHeight="1" outlineLevel="3">
      <c r="C410" s="10" t="s">
        <v>14</v>
      </c>
      <c r="D410" s="11">
        <v>2000999119637</v>
      </c>
      <c r="E410" s="12">
        <v>400</v>
      </c>
      <c r="F410" s="13"/>
      <c r="G410" s="14">
        <f>F410*E410</f>
        <v>0</v>
      </c>
    </row>
    <row r="411" spans="2:7" ht="12.95" customHeight="1" outlineLevel="3">
      <c r="C411" s="10" t="s">
        <v>15</v>
      </c>
      <c r="D411" s="11">
        <v>2000999119644</v>
      </c>
      <c r="E411" s="12">
        <v>400</v>
      </c>
      <c r="F411" s="13"/>
      <c r="G411" s="14">
        <f>F411*E411</f>
        <v>0</v>
      </c>
    </row>
    <row r="412" spans="2:7" ht="12.95" customHeight="1" outlineLevel="3">
      <c r="C412" s="10" t="s">
        <v>77</v>
      </c>
      <c r="D412" s="11">
        <v>2000999119651</v>
      </c>
      <c r="E412" s="12">
        <v>400</v>
      </c>
      <c r="F412" s="13"/>
      <c r="G412" s="14">
        <f>F412*E412</f>
        <v>0</v>
      </c>
    </row>
    <row r="413" spans="2:7" ht="12.95" customHeight="1" outlineLevel="3">
      <c r="C413" s="10" t="s">
        <v>80</v>
      </c>
      <c r="D413" s="11">
        <v>2000999119699</v>
      </c>
      <c r="E413" s="12">
        <v>400</v>
      </c>
      <c r="F413" s="13"/>
      <c r="G413" s="14">
        <f>F413*E413</f>
        <v>0</v>
      </c>
    </row>
    <row r="414" spans="2:7" ht="11.1" customHeight="1" outlineLevel="3">
      <c r="B414" s="28" t="s">
        <v>154</v>
      </c>
      <c r="C414" s="28"/>
      <c r="D414" s="8"/>
      <c r="E414" s="33" t="str">
        <f>HYPERLINK("http://www.galantholding.ru/catalog/307/119478/","www.galantholding.ru")</f>
        <v>www.galantholding.ru</v>
      </c>
      <c r="F414" s="29"/>
      <c r="G414" s="29"/>
    </row>
    <row r="415" spans="2:7" ht="11.1" customHeight="1" outlineLevel="3">
      <c r="B415" s="30" t="s">
        <v>66</v>
      </c>
      <c r="C415" s="30"/>
      <c r="D415" s="30"/>
      <c r="E415" s="30"/>
      <c r="F415" s="9"/>
      <c r="G415" s="9"/>
    </row>
    <row r="416" spans="2:7" ht="12.95" customHeight="1" outlineLevel="3">
      <c r="C416" s="10" t="s">
        <v>106</v>
      </c>
      <c r="D416" s="11">
        <v>2000999119750</v>
      </c>
      <c r="E416" s="12">
        <v>200</v>
      </c>
      <c r="F416" s="13"/>
      <c r="G416" s="14">
        <f>F416*E416</f>
        <v>0</v>
      </c>
    </row>
    <row r="417" spans="2:7" ht="12.95" customHeight="1" outlineLevel="3">
      <c r="C417" s="10" t="s">
        <v>107</v>
      </c>
      <c r="D417" s="11">
        <v>2000999119767</v>
      </c>
      <c r="E417" s="12">
        <v>200</v>
      </c>
      <c r="F417" s="13"/>
      <c r="G417" s="14">
        <f>F417*E417</f>
        <v>0</v>
      </c>
    </row>
    <row r="418" spans="2:7" ht="12.95" customHeight="1" outlineLevel="3">
      <c r="C418" s="10" t="s">
        <v>38</v>
      </c>
      <c r="D418" s="11">
        <v>2000999119774</v>
      </c>
      <c r="E418" s="12">
        <v>200</v>
      </c>
      <c r="F418" s="13"/>
      <c r="G418" s="14">
        <f>F418*E418</f>
        <v>0</v>
      </c>
    </row>
    <row r="419" spans="2:7" ht="12.95" customHeight="1" outlineLevel="3">
      <c r="C419" s="10" t="s">
        <v>39</v>
      </c>
      <c r="D419" s="11">
        <v>2000999119781</v>
      </c>
      <c r="E419" s="12">
        <v>200</v>
      </c>
      <c r="F419" s="13"/>
      <c r="G419" s="14">
        <f>F419*E419</f>
        <v>0</v>
      </c>
    </row>
    <row r="420" spans="2:7" ht="12.95" customHeight="1" outlineLevel="3">
      <c r="C420" s="10" t="s">
        <v>116</v>
      </c>
      <c r="D420" s="11">
        <v>2000999119798</v>
      </c>
      <c r="E420" s="12">
        <v>200</v>
      </c>
      <c r="F420" s="13"/>
      <c r="G420" s="14">
        <f>F420*E420</f>
        <v>0</v>
      </c>
    </row>
    <row r="421" spans="2:7" ht="12.95" customHeight="1" outlineLevel="3">
      <c r="C421" s="10" t="s">
        <v>117</v>
      </c>
      <c r="D421" s="11">
        <v>2000999119804</v>
      </c>
      <c r="E421" s="12">
        <v>200</v>
      </c>
      <c r="F421" s="13"/>
      <c r="G421" s="14">
        <f>F421*E421</f>
        <v>0</v>
      </c>
    </row>
    <row r="422" spans="2:7" ht="12.95" customHeight="1" outlineLevel="3">
      <c r="C422" s="10"/>
      <c r="D422" s="10"/>
      <c r="E422" s="15"/>
      <c r="F422" s="13"/>
      <c r="G422" s="14"/>
    </row>
    <row r="423" spans="2:7" ht="12.95" customHeight="1" outlineLevel="3">
      <c r="C423" s="10"/>
      <c r="D423" s="10"/>
      <c r="E423" s="15"/>
      <c r="F423" s="13"/>
      <c r="G423" s="14"/>
    </row>
    <row r="424" spans="2:7" ht="12.95" customHeight="1" outlineLevel="3">
      <c r="C424" s="10"/>
      <c r="D424" s="10"/>
      <c r="E424" s="15"/>
      <c r="F424" s="13"/>
      <c r="G424" s="14"/>
    </row>
    <row r="425" spans="2:7" ht="12.95" customHeight="1" outlineLevel="3">
      <c r="C425" s="10"/>
      <c r="D425" s="10"/>
      <c r="E425" s="15"/>
      <c r="F425" s="13"/>
      <c r="G425" s="14"/>
    </row>
    <row r="426" spans="2:7" ht="12.95" customHeight="1" outlineLevel="3">
      <c r="C426" s="10"/>
      <c r="D426" s="10"/>
      <c r="E426" s="15"/>
      <c r="F426" s="13"/>
      <c r="G426" s="14"/>
    </row>
    <row r="427" spans="2:7" ht="12.95" customHeight="1" outlineLevel="3">
      <c r="B427" s="16"/>
      <c r="C427" s="10"/>
      <c r="D427" s="10"/>
      <c r="E427" s="15"/>
      <c r="F427" s="13"/>
      <c r="G427" s="14"/>
    </row>
    <row r="428" spans="2:7" ht="11.1" customHeight="1" outlineLevel="3">
      <c r="B428" s="28" t="s">
        <v>155</v>
      </c>
      <c r="C428" s="28"/>
      <c r="D428" s="8"/>
      <c r="E428" s="33" t="str">
        <f>HYPERLINK("http://www.galantholding.ru/catalog/308/59132/","www.galantholding.ru")</f>
        <v>www.galantholding.ru</v>
      </c>
      <c r="F428" s="29"/>
      <c r="G428" s="29"/>
    </row>
    <row r="429" spans="2:7" ht="11.1" customHeight="1" outlineLevel="3">
      <c r="B429" s="30" t="s">
        <v>66</v>
      </c>
      <c r="C429" s="30"/>
      <c r="D429" s="30"/>
      <c r="E429" s="30"/>
      <c r="F429" s="9"/>
      <c r="G429" s="9"/>
    </row>
    <row r="430" spans="2:7" ht="12.95" customHeight="1" outlineLevel="3">
      <c r="C430" s="10" t="s">
        <v>107</v>
      </c>
      <c r="D430" s="11">
        <v>2000999088445</v>
      </c>
      <c r="E430" s="12">
        <v>200</v>
      </c>
      <c r="F430" s="13"/>
      <c r="G430" s="14">
        <f>F430*E430</f>
        <v>0</v>
      </c>
    </row>
    <row r="431" spans="2:7" ht="12.95" customHeight="1" outlineLevel="3">
      <c r="C431" s="10" t="s">
        <v>38</v>
      </c>
      <c r="D431" s="11">
        <v>2000999088452</v>
      </c>
      <c r="E431" s="12">
        <v>200</v>
      </c>
      <c r="F431" s="13"/>
      <c r="G431" s="14">
        <f>F431*E431</f>
        <v>0</v>
      </c>
    </row>
    <row r="432" spans="2:7" ht="12.95" customHeight="1" outlineLevel="3">
      <c r="C432" s="10" t="s">
        <v>39</v>
      </c>
      <c r="D432" s="11">
        <v>2000999088469</v>
      </c>
      <c r="E432" s="12">
        <v>200</v>
      </c>
      <c r="F432" s="13"/>
      <c r="G432" s="14">
        <f>F432*E432</f>
        <v>0</v>
      </c>
    </row>
    <row r="433" spans="2:7" ht="12.95" customHeight="1" outlineLevel="3">
      <c r="C433" s="10"/>
      <c r="D433" s="10"/>
      <c r="E433" s="15"/>
      <c r="F433" s="13"/>
      <c r="G433" s="14"/>
    </row>
    <row r="434" spans="2:7" ht="12.95" customHeight="1" outlineLevel="3">
      <c r="C434" s="10"/>
      <c r="D434" s="10"/>
      <c r="E434" s="15"/>
      <c r="F434" s="13"/>
      <c r="G434" s="14"/>
    </row>
    <row r="435" spans="2:7" ht="12.95" customHeight="1" outlineLevel="3">
      <c r="C435" s="10"/>
      <c r="D435" s="10"/>
      <c r="E435" s="15"/>
      <c r="F435" s="13"/>
      <c r="G435" s="14"/>
    </row>
    <row r="436" spans="2:7" ht="12.95" customHeight="1" outlineLevel="3">
      <c r="C436" s="10"/>
      <c r="D436" s="10"/>
      <c r="E436" s="15"/>
      <c r="F436" s="13"/>
      <c r="G436" s="14"/>
    </row>
    <row r="437" spans="2:7" ht="12.95" customHeight="1" outlineLevel="3">
      <c r="C437" s="10"/>
      <c r="D437" s="10"/>
      <c r="E437" s="15"/>
      <c r="F437" s="13"/>
      <c r="G437" s="14"/>
    </row>
    <row r="438" spans="2:7" ht="12.95" customHeight="1" outlineLevel="3">
      <c r="C438" s="10"/>
      <c r="D438" s="10"/>
      <c r="E438" s="15"/>
      <c r="F438" s="13"/>
      <c r="G438" s="14"/>
    </row>
    <row r="439" spans="2:7" ht="12.95" customHeight="1" outlineLevel="3">
      <c r="C439" s="10"/>
      <c r="D439" s="10"/>
      <c r="E439" s="15"/>
      <c r="F439" s="13"/>
      <c r="G439" s="14"/>
    </row>
    <row r="440" spans="2:7" ht="12.95" customHeight="1" outlineLevel="3">
      <c r="C440" s="10"/>
      <c r="D440" s="10"/>
      <c r="E440" s="15"/>
      <c r="F440" s="13"/>
      <c r="G440" s="14"/>
    </row>
    <row r="441" spans="2:7" ht="12.95" customHeight="1" outlineLevel="3">
      <c r="B441" s="16"/>
      <c r="C441" s="10"/>
      <c r="D441" s="10"/>
      <c r="E441" s="15"/>
      <c r="F441" s="13"/>
      <c r="G441" s="14"/>
    </row>
    <row r="442" spans="2:7" ht="11.1" customHeight="1" outlineLevel="3">
      <c r="B442" s="28" t="s">
        <v>156</v>
      </c>
      <c r="C442" s="28"/>
      <c r="D442" s="8"/>
      <c r="E442" s="33" t="str">
        <f>HYPERLINK("http://www.galantholding.ru/catalog/309/59211/","www.galantholding.ru")</f>
        <v>www.galantholding.ru</v>
      </c>
      <c r="F442" s="29"/>
      <c r="G442" s="29"/>
    </row>
    <row r="443" spans="2:7" ht="11.1" customHeight="1" outlineLevel="3">
      <c r="B443" s="30" t="s">
        <v>66</v>
      </c>
      <c r="C443" s="30"/>
      <c r="D443" s="30"/>
      <c r="E443" s="30"/>
      <c r="F443" s="9"/>
      <c r="G443" s="9"/>
    </row>
    <row r="444" spans="2:7" ht="12.95" customHeight="1" outlineLevel="3">
      <c r="C444" s="10" t="s">
        <v>107</v>
      </c>
      <c r="D444" s="11">
        <v>2000999088490</v>
      </c>
      <c r="E444" s="12">
        <v>200</v>
      </c>
      <c r="F444" s="13"/>
      <c r="G444" s="14">
        <f>F444*E444</f>
        <v>0</v>
      </c>
    </row>
    <row r="445" spans="2:7" ht="12.95" customHeight="1" outlineLevel="3">
      <c r="C445" s="10" t="s">
        <v>39</v>
      </c>
      <c r="D445" s="11">
        <v>2000999088513</v>
      </c>
      <c r="E445" s="12">
        <v>200</v>
      </c>
      <c r="F445" s="13"/>
      <c r="G445" s="14">
        <f>F445*E445</f>
        <v>0</v>
      </c>
    </row>
    <row r="446" spans="2:7" ht="12.95" customHeight="1" outlineLevel="3">
      <c r="C446" s="10"/>
      <c r="D446" s="10"/>
      <c r="E446" s="15"/>
      <c r="F446" s="13"/>
      <c r="G446" s="14"/>
    </row>
    <row r="447" spans="2:7" ht="12.95" customHeight="1" outlineLevel="3">
      <c r="C447" s="10"/>
      <c r="D447" s="10"/>
      <c r="E447" s="15"/>
      <c r="F447" s="13"/>
      <c r="G447" s="14"/>
    </row>
    <row r="448" spans="2:7" ht="12.95" customHeight="1" outlineLevel="3">
      <c r="C448" s="10"/>
      <c r="D448" s="10"/>
      <c r="E448" s="15"/>
      <c r="F448" s="13"/>
      <c r="G448" s="14"/>
    </row>
    <row r="449" spans="2:7" ht="12.95" customHeight="1" outlineLevel="3">
      <c r="C449" s="10"/>
      <c r="D449" s="10"/>
      <c r="E449" s="15"/>
      <c r="F449" s="13"/>
      <c r="G449" s="14"/>
    </row>
    <row r="450" spans="2:7" ht="12.95" customHeight="1" outlineLevel="3">
      <c r="C450" s="10"/>
      <c r="D450" s="10"/>
      <c r="E450" s="15"/>
      <c r="F450" s="13"/>
      <c r="G450" s="14"/>
    </row>
    <row r="451" spans="2:7" ht="12.95" customHeight="1" outlineLevel="3">
      <c r="C451" s="10"/>
      <c r="D451" s="10"/>
      <c r="E451" s="15"/>
      <c r="F451" s="13"/>
      <c r="G451" s="14"/>
    </row>
    <row r="452" spans="2:7" ht="12.95" customHeight="1" outlineLevel="3">
      <c r="C452" s="10"/>
      <c r="D452" s="10"/>
      <c r="E452" s="15"/>
      <c r="F452" s="13"/>
      <c r="G452" s="14"/>
    </row>
    <row r="453" spans="2:7" ht="12.95" customHeight="1" outlineLevel="3">
      <c r="C453" s="10"/>
      <c r="D453" s="10"/>
      <c r="E453" s="15"/>
      <c r="F453" s="13"/>
      <c r="G453" s="14"/>
    </row>
    <row r="454" spans="2:7" ht="12.95" customHeight="1" outlineLevel="3">
      <c r="C454" s="10"/>
      <c r="D454" s="10"/>
      <c r="E454" s="15"/>
      <c r="F454" s="13"/>
      <c r="G454" s="14"/>
    </row>
    <row r="455" spans="2:7" ht="12.95" customHeight="1" outlineLevel="3">
      <c r="B455" s="16"/>
      <c r="C455" s="10"/>
      <c r="D455" s="10"/>
      <c r="E455" s="15"/>
      <c r="F455" s="13"/>
      <c r="G455" s="14"/>
    </row>
    <row r="456" spans="2:7" ht="12.95" customHeight="1">
      <c r="B456" s="26" t="s">
        <v>157</v>
      </c>
      <c r="C456" s="26"/>
      <c r="D456" s="26"/>
      <c r="E456" s="26"/>
      <c r="F456" s="5"/>
      <c r="G456" s="5"/>
    </row>
    <row r="457" spans="2:7" ht="11.1" customHeight="1" outlineLevel="1">
      <c r="B457" s="19" t="s">
        <v>158</v>
      </c>
      <c r="C457" s="19"/>
      <c r="D457" s="19"/>
      <c r="E457" s="19"/>
      <c r="F457" s="19"/>
      <c r="G457" s="19"/>
    </row>
    <row r="458" spans="2:7" ht="11.1" customHeight="1" outlineLevel="2">
      <c r="B458" s="31" t="s">
        <v>159</v>
      </c>
      <c r="C458" s="31"/>
      <c r="D458" s="20"/>
      <c r="E458" s="34" t="str">
        <f>HYPERLINK("http://www.galantholding.ru/catalog/266/142142/","www.galantholding.ru")</f>
        <v>www.galantholding.ru</v>
      </c>
      <c r="F458" s="32"/>
      <c r="G458" s="32"/>
    </row>
    <row r="459" spans="2:7" ht="11.1" customHeight="1" outlineLevel="2">
      <c r="B459" s="30" t="s">
        <v>160</v>
      </c>
      <c r="C459" s="30"/>
      <c r="D459" s="30"/>
      <c r="E459" s="30"/>
      <c r="F459" s="9"/>
      <c r="G459" s="9"/>
    </row>
    <row r="460" spans="2:7" ht="12.95" customHeight="1" outlineLevel="2">
      <c r="C460" s="10" t="s">
        <v>161</v>
      </c>
      <c r="D460" s="11">
        <v>2000999185243</v>
      </c>
      <c r="E460" s="12">
        <v>900</v>
      </c>
      <c r="F460" s="13"/>
      <c r="G460" s="14">
        <f>F460*E460</f>
        <v>0</v>
      </c>
    </row>
    <row r="461" spans="2:7" ht="12.95" customHeight="1" outlineLevel="2">
      <c r="C461" s="10"/>
      <c r="D461" s="10"/>
      <c r="E461" s="15"/>
      <c r="F461" s="13"/>
      <c r="G461" s="14"/>
    </row>
    <row r="462" spans="2:7" ht="12.95" customHeight="1" outlineLevel="2">
      <c r="C462" s="10"/>
      <c r="D462" s="10"/>
      <c r="E462" s="15"/>
      <c r="F462" s="13"/>
      <c r="G462" s="14"/>
    </row>
    <row r="463" spans="2:7" ht="12.95" customHeight="1" outlineLevel="2">
      <c r="C463" s="10"/>
      <c r="D463" s="10"/>
      <c r="E463" s="15"/>
      <c r="F463" s="13"/>
      <c r="G463" s="14"/>
    </row>
    <row r="464" spans="2:7" ht="12.95" customHeight="1" outlineLevel="2">
      <c r="C464" s="10"/>
      <c r="D464" s="10"/>
      <c r="E464" s="15"/>
      <c r="F464" s="13"/>
      <c r="G464" s="14"/>
    </row>
    <row r="465" spans="2:7" ht="12.95" customHeight="1" outlineLevel="2">
      <c r="C465" s="10"/>
      <c r="D465" s="10"/>
      <c r="E465" s="15"/>
      <c r="F465" s="13"/>
      <c r="G465" s="14"/>
    </row>
    <row r="466" spans="2:7" ht="12.95" customHeight="1" outlineLevel="2">
      <c r="C466" s="10"/>
      <c r="D466" s="10"/>
      <c r="E466" s="15"/>
      <c r="F466" s="13"/>
      <c r="G466" s="14"/>
    </row>
    <row r="467" spans="2:7" ht="12.95" customHeight="1" outlineLevel="2">
      <c r="C467" s="10"/>
      <c r="D467" s="10"/>
      <c r="E467" s="15"/>
      <c r="F467" s="13"/>
      <c r="G467" s="14"/>
    </row>
    <row r="468" spans="2:7" ht="12.95" customHeight="1" outlineLevel="2">
      <c r="C468" s="10"/>
      <c r="D468" s="10"/>
      <c r="E468" s="15"/>
      <c r="F468" s="13"/>
      <c r="G468" s="14"/>
    </row>
    <row r="469" spans="2:7" ht="12.95" customHeight="1" outlineLevel="2">
      <c r="C469" s="10"/>
      <c r="D469" s="10"/>
      <c r="E469" s="15"/>
      <c r="F469" s="13"/>
      <c r="G469" s="14"/>
    </row>
    <row r="470" spans="2:7" ht="12.95" customHeight="1" outlineLevel="2">
      <c r="C470" s="10"/>
      <c r="D470" s="10"/>
      <c r="E470" s="15"/>
      <c r="F470" s="13"/>
      <c r="G470" s="14"/>
    </row>
    <row r="471" spans="2:7" ht="12.95" customHeight="1" outlineLevel="2">
      <c r="B471" s="16"/>
      <c r="C471" s="10"/>
      <c r="D471" s="10"/>
      <c r="E471" s="15"/>
      <c r="F471" s="13"/>
      <c r="G471" s="14"/>
    </row>
    <row r="472" spans="2:7" ht="11.1" customHeight="1" outlineLevel="1">
      <c r="B472" s="19" t="s">
        <v>162</v>
      </c>
      <c r="C472" s="19"/>
      <c r="D472" s="19"/>
      <c r="E472" s="19"/>
      <c r="F472" s="19"/>
      <c r="G472" s="19"/>
    </row>
    <row r="473" spans="2:7" ht="11.1" customHeight="1" outlineLevel="2">
      <c r="B473" s="31" t="s">
        <v>163</v>
      </c>
      <c r="C473" s="31"/>
      <c r="D473" s="20"/>
      <c r="E473" s="34" t="str">
        <f>HYPERLINK("http://www.galantholding.ru/catalog/292/142413/","www.galantholding.ru")</f>
        <v>www.galantholding.ru</v>
      </c>
      <c r="F473" s="32"/>
      <c r="G473" s="32"/>
    </row>
    <row r="474" spans="2:7" ht="11.1" customHeight="1" outlineLevel="2">
      <c r="B474" s="30" t="s">
        <v>164</v>
      </c>
      <c r="C474" s="30"/>
      <c r="D474" s="30"/>
      <c r="E474" s="30"/>
      <c r="F474" s="9"/>
      <c r="G474" s="9"/>
    </row>
    <row r="475" spans="2:7" ht="12.95" customHeight="1" outlineLevel="2">
      <c r="C475" s="10" t="s">
        <v>93</v>
      </c>
      <c r="D475" s="11">
        <v>2000999170485</v>
      </c>
      <c r="E475" s="12">
        <v>750</v>
      </c>
      <c r="F475" s="13"/>
      <c r="G475" s="14">
        <f>F475*E475</f>
        <v>0</v>
      </c>
    </row>
    <row r="476" spans="2:7" ht="12.95" customHeight="1" outlineLevel="2">
      <c r="C476" s="10" t="s">
        <v>94</v>
      </c>
      <c r="D476" s="11">
        <v>2000999170508</v>
      </c>
      <c r="E476" s="12">
        <v>750</v>
      </c>
      <c r="F476" s="13"/>
      <c r="G476" s="14">
        <f>F476*E476</f>
        <v>0</v>
      </c>
    </row>
    <row r="477" spans="2:7" ht="12.95" customHeight="1" outlineLevel="2">
      <c r="C477" s="10" t="s">
        <v>59</v>
      </c>
      <c r="D477" s="11">
        <v>2000999170560</v>
      </c>
      <c r="E477" s="12">
        <v>750</v>
      </c>
      <c r="F477" s="13"/>
      <c r="G477" s="14">
        <f>F477*E477</f>
        <v>0</v>
      </c>
    </row>
    <row r="478" spans="2:7" ht="12.95" customHeight="1" outlineLevel="2">
      <c r="C478" s="10" t="s">
        <v>165</v>
      </c>
      <c r="D478" s="11">
        <v>2000999170584</v>
      </c>
      <c r="E478" s="12">
        <v>750</v>
      </c>
      <c r="F478" s="13"/>
      <c r="G478" s="14">
        <f>F478*E478</f>
        <v>0</v>
      </c>
    </row>
    <row r="479" spans="2:7" ht="12.95" customHeight="1" outlineLevel="2">
      <c r="C479" s="10" t="s">
        <v>166</v>
      </c>
      <c r="D479" s="11">
        <v>2000999170607</v>
      </c>
      <c r="E479" s="12">
        <v>750</v>
      </c>
      <c r="F479" s="13"/>
      <c r="G479" s="14">
        <f>F479*E479</f>
        <v>0</v>
      </c>
    </row>
    <row r="480" spans="2:7" ht="12.95" customHeight="1" outlineLevel="2">
      <c r="C480" s="10" t="s">
        <v>96</v>
      </c>
      <c r="D480" s="11">
        <v>2000999170683</v>
      </c>
      <c r="E480" s="12">
        <v>750</v>
      </c>
      <c r="F480" s="13"/>
      <c r="G480" s="14">
        <f>F480*E480</f>
        <v>0</v>
      </c>
    </row>
    <row r="481" spans="2:7" ht="12.95" customHeight="1" outlineLevel="2">
      <c r="C481" s="10"/>
      <c r="D481" s="10"/>
      <c r="E481" s="15"/>
      <c r="F481" s="13"/>
      <c r="G481" s="14"/>
    </row>
    <row r="482" spans="2:7" ht="12.95" customHeight="1" outlineLevel="2">
      <c r="C482" s="10"/>
      <c r="D482" s="10"/>
      <c r="E482" s="15"/>
      <c r="F482" s="13"/>
      <c r="G482" s="14"/>
    </row>
    <row r="483" spans="2:7" ht="12.95" customHeight="1" outlineLevel="2">
      <c r="C483" s="10"/>
      <c r="D483" s="10"/>
      <c r="E483" s="15"/>
      <c r="F483" s="13"/>
      <c r="G483" s="14"/>
    </row>
    <row r="484" spans="2:7" ht="12.95" customHeight="1" outlineLevel="2">
      <c r="C484" s="10"/>
      <c r="D484" s="10"/>
      <c r="E484" s="15"/>
      <c r="F484" s="13"/>
      <c r="G484" s="14"/>
    </row>
    <row r="485" spans="2:7" ht="12.95" customHeight="1" outlineLevel="2">
      <c r="C485" s="10"/>
      <c r="D485" s="10"/>
      <c r="E485" s="15"/>
      <c r="F485" s="13"/>
      <c r="G485" s="14"/>
    </row>
    <row r="486" spans="2:7" ht="12.95" customHeight="1" outlineLevel="2">
      <c r="B486" s="35" t="str">
        <f>HYPERLINK("http://galantphoto.ru/pictures_for_form/Primavera/moda/PV-10374.jpg","увеличить")</f>
        <v>увеличить</v>
      </c>
      <c r="C486" s="10"/>
      <c r="D486" s="10"/>
      <c r="E486" s="15"/>
      <c r="F486" s="13"/>
      <c r="G486" s="14"/>
    </row>
    <row r="487" spans="2:7" ht="11.1" customHeight="1" outlineLevel="2">
      <c r="B487" s="31" t="s">
        <v>167</v>
      </c>
      <c r="C487" s="31"/>
      <c r="D487" s="20"/>
      <c r="E487" s="34" t="str">
        <f>HYPERLINK("http://www.galantholding.ru/catalog/307/142417/","www.galantholding.ru")</f>
        <v>www.galantholding.ru</v>
      </c>
      <c r="F487" s="32"/>
      <c r="G487" s="32"/>
    </row>
    <row r="488" spans="2:7" ht="11.1" customHeight="1" outlineLevel="2">
      <c r="B488" s="30" t="s">
        <v>168</v>
      </c>
      <c r="C488" s="30"/>
      <c r="D488" s="30"/>
      <c r="E488" s="30"/>
      <c r="F488" s="9"/>
      <c r="G488" s="9"/>
    </row>
    <row r="489" spans="2:7" ht="12.95" customHeight="1" outlineLevel="2">
      <c r="C489" s="10" t="s">
        <v>169</v>
      </c>
      <c r="D489" s="11">
        <v>2000999170386</v>
      </c>
      <c r="E489" s="12">
        <v>300</v>
      </c>
      <c r="F489" s="13"/>
      <c r="G489" s="14">
        <f>F489*E489</f>
        <v>0</v>
      </c>
    </row>
    <row r="490" spans="2:7" ht="12.95" customHeight="1" outlineLevel="2">
      <c r="C490" s="10" t="s">
        <v>170</v>
      </c>
      <c r="D490" s="11">
        <v>2000999170393</v>
      </c>
      <c r="E490" s="12">
        <v>300</v>
      </c>
      <c r="F490" s="13"/>
      <c r="G490" s="14">
        <f>F490*E490</f>
        <v>0</v>
      </c>
    </row>
    <row r="491" spans="2:7" ht="12.95" customHeight="1" outlineLevel="2">
      <c r="C491" s="10" t="s">
        <v>171</v>
      </c>
      <c r="D491" s="11">
        <v>2000999170409</v>
      </c>
      <c r="E491" s="12">
        <v>300</v>
      </c>
      <c r="F491" s="13"/>
      <c r="G491" s="14">
        <f>F491*E491</f>
        <v>0</v>
      </c>
    </row>
    <row r="492" spans="2:7" ht="12.95" customHeight="1" outlineLevel="2">
      <c r="C492" s="10"/>
      <c r="D492" s="10"/>
      <c r="E492" s="15"/>
      <c r="F492" s="13"/>
      <c r="G492" s="14"/>
    </row>
    <row r="493" spans="2:7" ht="12.95" customHeight="1" outlineLevel="2">
      <c r="C493" s="10"/>
      <c r="D493" s="10"/>
      <c r="E493" s="15"/>
      <c r="F493" s="13"/>
      <c r="G493" s="14"/>
    </row>
    <row r="494" spans="2:7" ht="12.95" customHeight="1" outlineLevel="2">
      <c r="C494" s="10"/>
      <c r="D494" s="10"/>
      <c r="E494" s="15"/>
      <c r="F494" s="13"/>
      <c r="G494" s="14"/>
    </row>
    <row r="495" spans="2:7" ht="12.95" customHeight="1" outlineLevel="2">
      <c r="C495" s="10"/>
      <c r="D495" s="10"/>
      <c r="E495" s="15"/>
      <c r="F495" s="13"/>
      <c r="G495" s="14"/>
    </row>
    <row r="496" spans="2:7" ht="12.95" customHeight="1" outlineLevel="2">
      <c r="C496" s="10"/>
      <c r="D496" s="10"/>
      <c r="E496" s="15"/>
      <c r="F496" s="13"/>
      <c r="G496" s="14"/>
    </row>
    <row r="497" spans="2:7" ht="12.95" customHeight="1" outlineLevel="2">
      <c r="C497" s="10"/>
      <c r="D497" s="10"/>
      <c r="E497" s="15"/>
      <c r="F497" s="13"/>
      <c r="G497" s="14"/>
    </row>
    <row r="498" spans="2:7" ht="12.95" customHeight="1" outlineLevel="2">
      <c r="C498" s="10"/>
      <c r="D498" s="10"/>
      <c r="E498" s="15"/>
      <c r="F498" s="13"/>
      <c r="G498" s="14"/>
    </row>
    <row r="499" spans="2:7" ht="12.95" customHeight="1" outlineLevel="2">
      <c r="C499" s="10"/>
      <c r="D499" s="10"/>
      <c r="E499" s="15"/>
      <c r="F499" s="13"/>
      <c r="G499" s="14"/>
    </row>
    <row r="500" spans="2:7" ht="12.95" customHeight="1" outlineLevel="2">
      <c r="B500" s="35" t="str">
        <f>HYPERLINK("http://galantphoto.ru/pictures_for_form/Primavera/moda/PV-22500.jpg","увеличить")</f>
        <v>увеличить</v>
      </c>
      <c r="C500" s="10"/>
      <c r="D500" s="10"/>
      <c r="E500" s="15"/>
      <c r="F500" s="13"/>
      <c r="G500" s="14"/>
    </row>
    <row r="501" spans="2:7" ht="11.1" customHeight="1" outlineLevel="1">
      <c r="B501" s="19" t="s">
        <v>172</v>
      </c>
      <c r="C501" s="19"/>
      <c r="D501" s="19"/>
      <c r="E501" s="19"/>
      <c r="F501" s="19"/>
      <c r="G501" s="19"/>
    </row>
    <row r="502" spans="2:7" ht="11.1" customHeight="1" outlineLevel="2">
      <c r="B502" s="31" t="s">
        <v>173</v>
      </c>
      <c r="C502" s="31"/>
      <c r="D502" s="20"/>
      <c r="E502" s="34" t="str">
        <f>HYPERLINK("http://www.galantholding.ru/catalog/266/138684/","www.galantholding.ru")</f>
        <v>www.galantholding.ru</v>
      </c>
      <c r="F502" s="32"/>
      <c r="G502" s="32"/>
    </row>
    <row r="503" spans="2:7" ht="11.1" customHeight="1" outlineLevel="2">
      <c r="B503" s="30" t="s">
        <v>174</v>
      </c>
      <c r="C503" s="30"/>
      <c r="D503" s="30"/>
      <c r="E503" s="30"/>
      <c r="F503" s="9"/>
      <c r="G503" s="9"/>
    </row>
    <row r="504" spans="2:7" ht="12.95" customHeight="1" outlineLevel="2">
      <c r="C504" s="10" t="s">
        <v>137</v>
      </c>
      <c r="D504" s="11">
        <v>2000999136283</v>
      </c>
      <c r="E504" s="12">
        <v>850</v>
      </c>
      <c r="F504" s="13"/>
      <c r="G504" s="14">
        <f>F504*E504</f>
        <v>0</v>
      </c>
    </row>
    <row r="505" spans="2:7" ht="12.95" customHeight="1" outlineLevel="2">
      <c r="C505" s="10"/>
      <c r="D505" s="10"/>
      <c r="E505" s="15"/>
      <c r="F505" s="13"/>
      <c r="G505" s="14"/>
    </row>
    <row r="506" spans="2:7" ht="12.95" customHeight="1" outlineLevel="2">
      <c r="C506" s="10"/>
      <c r="D506" s="10"/>
      <c r="E506" s="15"/>
      <c r="F506" s="13"/>
      <c r="G506" s="14"/>
    </row>
    <row r="507" spans="2:7" ht="12.95" customHeight="1" outlineLevel="2">
      <c r="C507" s="10"/>
      <c r="D507" s="10"/>
      <c r="E507" s="15"/>
      <c r="F507" s="13"/>
      <c r="G507" s="14"/>
    </row>
    <row r="508" spans="2:7" ht="12.95" customHeight="1" outlineLevel="2">
      <c r="C508" s="10"/>
      <c r="D508" s="10"/>
      <c r="E508" s="15"/>
      <c r="F508" s="13"/>
      <c r="G508" s="14"/>
    </row>
    <row r="509" spans="2:7" ht="12.95" customHeight="1" outlineLevel="2">
      <c r="C509" s="10"/>
      <c r="D509" s="10"/>
      <c r="E509" s="15"/>
      <c r="F509" s="13"/>
      <c r="G509" s="14"/>
    </row>
    <row r="510" spans="2:7" ht="12.95" customHeight="1" outlineLevel="2">
      <c r="C510" s="10"/>
      <c r="D510" s="10"/>
      <c r="E510" s="15"/>
      <c r="F510" s="13"/>
      <c r="G510" s="14"/>
    </row>
    <row r="511" spans="2:7" ht="12.95" customHeight="1" outlineLevel="2">
      <c r="C511" s="10"/>
      <c r="D511" s="10"/>
      <c r="E511" s="15"/>
      <c r="F511" s="13"/>
      <c r="G511" s="14"/>
    </row>
    <row r="512" spans="2:7" ht="12.95" customHeight="1" outlineLevel="2">
      <c r="C512" s="10"/>
      <c r="D512" s="10"/>
      <c r="E512" s="15"/>
      <c r="F512" s="13"/>
      <c r="G512" s="14"/>
    </row>
    <row r="513" spans="2:7" ht="12.95" customHeight="1" outlineLevel="2">
      <c r="C513" s="10"/>
      <c r="D513" s="10"/>
      <c r="E513" s="15"/>
      <c r="F513" s="13"/>
      <c r="G513" s="14"/>
    </row>
    <row r="514" spans="2:7" ht="12.95" customHeight="1" outlineLevel="2">
      <c r="C514" s="10"/>
      <c r="D514" s="10"/>
      <c r="E514" s="15"/>
      <c r="F514" s="13"/>
      <c r="G514" s="14"/>
    </row>
    <row r="515" spans="2:7" ht="12.95" customHeight="1" outlineLevel="2">
      <c r="B515" s="16"/>
      <c r="C515" s="10"/>
      <c r="D515" s="10"/>
      <c r="E515" s="15"/>
      <c r="F515" s="13"/>
      <c r="G515" s="14"/>
    </row>
    <row r="516" spans="2:7" ht="11.1" customHeight="1" outlineLevel="1">
      <c r="B516" s="19" t="s">
        <v>175</v>
      </c>
      <c r="C516" s="19"/>
      <c r="D516" s="19"/>
      <c r="E516" s="19"/>
      <c r="F516" s="19"/>
      <c r="G516" s="19"/>
    </row>
    <row r="517" spans="2:7" ht="11.1" customHeight="1" outlineLevel="2">
      <c r="B517" s="31" t="s">
        <v>176</v>
      </c>
      <c r="C517" s="31"/>
      <c r="D517" s="20"/>
      <c r="E517" s="34" t="str">
        <f>HYPERLINK("http://www.galantholding.ru/catalog/289/143686/","www.galantholding.ru")</f>
        <v>www.galantholding.ru</v>
      </c>
      <c r="F517" s="32"/>
      <c r="G517" s="32"/>
    </row>
    <row r="518" spans="2:7" ht="11.1" customHeight="1" outlineLevel="2">
      <c r="B518" s="30" t="s">
        <v>177</v>
      </c>
      <c r="C518" s="30"/>
      <c r="D518" s="30"/>
      <c r="E518" s="30"/>
      <c r="F518" s="9"/>
      <c r="G518" s="9"/>
    </row>
    <row r="519" spans="2:7" ht="12.95" customHeight="1" outlineLevel="2">
      <c r="C519" s="10" t="s">
        <v>178</v>
      </c>
      <c r="D519" s="11">
        <v>2000999171871</v>
      </c>
      <c r="E519" s="12">
        <v>650</v>
      </c>
      <c r="F519" s="13"/>
      <c r="G519" s="14">
        <f>F519*E519</f>
        <v>0</v>
      </c>
    </row>
    <row r="520" spans="2:7" ht="12.95" customHeight="1" outlineLevel="2">
      <c r="C520" s="10" t="s">
        <v>179</v>
      </c>
      <c r="D520" s="11">
        <v>2000999171888</v>
      </c>
      <c r="E520" s="12">
        <v>650</v>
      </c>
      <c r="F520" s="13"/>
      <c r="G520" s="14">
        <f>F520*E520</f>
        <v>0</v>
      </c>
    </row>
    <row r="521" spans="2:7" ht="12.95" customHeight="1" outlineLevel="2">
      <c r="C521" s="10" t="s">
        <v>180</v>
      </c>
      <c r="D521" s="11">
        <v>2000999171895</v>
      </c>
      <c r="E521" s="12">
        <v>650</v>
      </c>
      <c r="F521" s="13"/>
      <c r="G521" s="14">
        <f>F521*E521</f>
        <v>0</v>
      </c>
    </row>
    <row r="522" spans="2:7" ht="12.95" customHeight="1" outlineLevel="2">
      <c r="C522" s="10" t="s">
        <v>181</v>
      </c>
      <c r="D522" s="11">
        <v>2000999171949</v>
      </c>
      <c r="E522" s="12">
        <v>650</v>
      </c>
      <c r="F522" s="13"/>
      <c r="G522" s="14">
        <f>F522*E522</f>
        <v>0</v>
      </c>
    </row>
    <row r="523" spans="2:7" ht="12.95" customHeight="1" outlineLevel="2">
      <c r="C523" s="10" t="s">
        <v>182</v>
      </c>
      <c r="D523" s="11">
        <v>2000999171956</v>
      </c>
      <c r="E523" s="12">
        <v>650</v>
      </c>
      <c r="F523" s="13"/>
      <c r="G523" s="14">
        <f>F523*E523</f>
        <v>0</v>
      </c>
    </row>
    <row r="524" spans="2:7" ht="12.95" customHeight="1" outlineLevel="2">
      <c r="C524" s="10" t="s">
        <v>183</v>
      </c>
      <c r="D524" s="11">
        <v>2000999171963</v>
      </c>
      <c r="E524" s="12">
        <v>650</v>
      </c>
      <c r="F524" s="13"/>
      <c r="G524" s="14">
        <f>F524*E524</f>
        <v>0</v>
      </c>
    </row>
    <row r="525" spans="2:7" ht="12.95" customHeight="1" outlineLevel="2">
      <c r="C525" s="10" t="s">
        <v>184</v>
      </c>
      <c r="D525" s="11">
        <v>2000999172021</v>
      </c>
      <c r="E525" s="12">
        <v>650</v>
      </c>
      <c r="F525" s="13"/>
      <c r="G525" s="14">
        <f>F525*E525</f>
        <v>0</v>
      </c>
    </row>
    <row r="526" spans="2:7" ht="12.95" customHeight="1" outlineLevel="2">
      <c r="C526" s="10" t="s">
        <v>185</v>
      </c>
      <c r="D526" s="11">
        <v>2000999172106</v>
      </c>
      <c r="E526" s="12">
        <v>650</v>
      </c>
      <c r="F526" s="13"/>
      <c r="G526" s="14">
        <f>F526*E526</f>
        <v>0</v>
      </c>
    </row>
    <row r="527" spans="2:7" ht="12.95" customHeight="1" outlineLevel="2">
      <c r="C527" s="10"/>
      <c r="D527" s="10"/>
      <c r="E527" s="15"/>
      <c r="F527" s="13"/>
      <c r="G527" s="14"/>
    </row>
    <row r="528" spans="2:7" ht="12.95" customHeight="1" outlineLevel="2">
      <c r="C528" s="10"/>
      <c r="D528" s="10"/>
      <c r="E528" s="15"/>
      <c r="F528" s="13"/>
      <c r="G528" s="14"/>
    </row>
    <row r="529" spans="2:7" ht="12.95" customHeight="1" outlineLevel="2">
      <c r="C529" s="10"/>
      <c r="D529" s="10"/>
      <c r="E529" s="15"/>
      <c r="F529" s="13"/>
      <c r="G529" s="14"/>
    </row>
    <row r="530" spans="2:7" ht="12.95" customHeight="1" outlineLevel="2">
      <c r="B530" s="35" t="str">
        <f>HYPERLINK("http://galantphoto.ru/pictures_for_form/Primavera/moda/PV-10526.jpg","увеличить")</f>
        <v>увеличить</v>
      </c>
      <c r="C530" s="10"/>
      <c r="D530" s="10"/>
      <c r="E530" s="15"/>
      <c r="F530" s="13"/>
      <c r="G530" s="14"/>
    </row>
    <row r="531" spans="2:7" ht="11.1" customHeight="1" outlineLevel="2">
      <c r="B531" s="31" t="s">
        <v>186</v>
      </c>
      <c r="C531" s="31"/>
      <c r="D531" s="20"/>
      <c r="E531" s="34" t="str">
        <f>HYPERLINK("http://www.galantholding.ru/catalog/293/143687/","www.galantholding.ru")</f>
        <v>www.galantholding.ru</v>
      </c>
      <c r="F531" s="32"/>
      <c r="G531" s="32"/>
    </row>
    <row r="532" spans="2:7" ht="11.1" customHeight="1" outlineLevel="2">
      <c r="B532" s="30" t="s">
        <v>187</v>
      </c>
      <c r="C532" s="30"/>
      <c r="D532" s="30"/>
      <c r="E532" s="30"/>
      <c r="F532" s="9"/>
      <c r="G532" s="9"/>
    </row>
    <row r="533" spans="2:7" ht="12.95" customHeight="1" outlineLevel="2">
      <c r="C533" s="10" t="s">
        <v>188</v>
      </c>
      <c r="D533" s="11">
        <v>2000999171604</v>
      </c>
      <c r="E533" s="12">
        <v>650</v>
      </c>
      <c r="F533" s="13"/>
      <c r="G533" s="14">
        <f>F533*E533</f>
        <v>0</v>
      </c>
    </row>
    <row r="534" spans="2:7" ht="12.95" customHeight="1" outlineLevel="2">
      <c r="C534" s="10" t="s">
        <v>178</v>
      </c>
      <c r="D534" s="11">
        <v>2000999171673</v>
      </c>
      <c r="E534" s="12">
        <v>650</v>
      </c>
      <c r="F534" s="13"/>
      <c r="G534" s="14">
        <f>F534*E534</f>
        <v>0</v>
      </c>
    </row>
    <row r="535" spans="2:7" ht="12.95" customHeight="1" outlineLevel="2">
      <c r="C535" s="10"/>
      <c r="D535" s="10"/>
      <c r="E535" s="15"/>
      <c r="F535" s="13"/>
      <c r="G535" s="14"/>
    </row>
    <row r="536" spans="2:7" ht="12.95" customHeight="1" outlineLevel="2">
      <c r="C536" s="10"/>
      <c r="D536" s="10"/>
      <c r="E536" s="15"/>
      <c r="F536" s="13"/>
      <c r="G536" s="14"/>
    </row>
    <row r="537" spans="2:7" ht="12.95" customHeight="1" outlineLevel="2">
      <c r="C537" s="10"/>
      <c r="D537" s="10"/>
      <c r="E537" s="15"/>
      <c r="F537" s="13"/>
      <c r="G537" s="14"/>
    </row>
    <row r="538" spans="2:7" ht="12.95" customHeight="1" outlineLevel="2">
      <c r="C538" s="10"/>
      <c r="D538" s="10"/>
      <c r="E538" s="15"/>
      <c r="F538" s="13"/>
      <c r="G538" s="14"/>
    </row>
    <row r="539" spans="2:7" ht="12.95" customHeight="1" outlineLevel="2">
      <c r="C539" s="10"/>
      <c r="D539" s="10"/>
      <c r="E539" s="15"/>
      <c r="F539" s="13"/>
      <c r="G539" s="14"/>
    </row>
    <row r="540" spans="2:7" ht="12.95" customHeight="1" outlineLevel="2">
      <c r="C540" s="10"/>
      <c r="D540" s="10"/>
      <c r="E540" s="15"/>
      <c r="F540" s="13"/>
      <c r="G540" s="14"/>
    </row>
    <row r="541" spans="2:7" ht="12.95" customHeight="1" outlineLevel="2">
      <c r="C541" s="10"/>
      <c r="D541" s="10"/>
      <c r="E541" s="15"/>
      <c r="F541" s="13"/>
      <c r="G541" s="14"/>
    </row>
    <row r="542" spans="2:7" ht="12.95" customHeight="1" outlineLevel="2">
      <c r="C542" s="10"/>
      <c r="D542" s="10"/>
      <c r="E542" s="15"/>
      <c r="F542" s="13"/>
      <c r="G542" s="14"/>
    </row>
    <row r="543" spans="2:7" ht="12.95" customHeight="1" outlineLevel="2">
      <c r="C543" s="10"/>
      <c r="D543" s="10"/>
      <c r="E543" s="15"/>
      <c r="F543" s="13"/>
      <c r="G543" s="14"/>
    </row>
    <row r="544" spans="2:7" ht="12.95" customHeight="1" outlineLevel="2">
      <c r="B544" s="35" t="str">
        <f>HYPERLINK("http://galantphoto.ru/pictures_for_form/Primavera/moda/PV-10527.jpg","увеличить")</f>
        <v>увеличить</v>
      </c>
      <c r="C544" s="10"/>
      <c r="D544" s="10"/>
      <c r="E544" s="15"/>
      <c r="F544" s="13"/>
      <c r="G544" s="14"/>
    </row>
    <row r="545" spans="1:7" ht="11.1" customHeight="1" outlineLevel="2">
      <c r="B545" s="31" t="s">
        <v>189</v>
      </c>
      <c r="C545" s="31"/>
      <c r="D545" s="20"/>
      <c r="E545" s="34" t="str">
        <f>HYPERLINK("http://www.galantholding.ru/catalog/307/143694/","www.galantholding.ru")</f>
        <v>www.galantholding.ru</v>
      </c>
      <c r="F545" s="32"/>
      <c r="G545" s="32"/>
    </row>
    <row r="546" spans="1:7" ht="11.1" customHeight="1" outlineLevel="2">
      <c r="B546" s="30" t="s">
        <v>177</v>
      </c>
      <c r="C546" s="30"/>
      <c r="D546" s="30"/>
      <c r="E546" s="30"/>
      <c r="F546" s="9"/>
      <c r="G546" s="9"/>
    </row>
    <row r="547" spans="1:7" ht="12.95" customHeight="1" outlineLevel="2">
      <c r="C547" s="10" t="s">
        <v>190</v>
      </c>
      <c r="D547" s="11">
        <v>2000999171499</v>
      </c>
      <c r="E547" s="12">
        <v>300</v>
      </c>
      <c r="F547" s="13"/>
      <c r="G547" s="14">
        <f>F547*E547</f>
        <v>0</v>
      </c>
    </row>
    <row r="548" spans="1:7" ht="12.95" customHeight="1" outlineLevel="2">
      <c r="C548" s="10" t="s">
        <v>191</v>
      </c>
      <c r="D548" s="11">
        <v>2000999171505</v>
      </c>
      <c r="E548" s="12">
        <v>300</v>
      </c>
      <c r="F548" s="13"/>
      <c r="G548" s="14">
        <f>F548*E548</f>
        <v>0</v>
      </c>
    </row>
    <row r="549" spans="1:7" ht="12.95" customHeight="1" outlineLevel="2">
      <c r="C549" s="10" t="s">
        <v>192</v>
      </c>
      <c r="D549" s="11">
        <v>2000999171512</v>
      </c>
      <c r="E549" s="12">
        <v>300</v>
      </c>
      <c r="F549" s="13"/>
      <c r="G549" s="14">
        <f>F549*E549</f>
        <v>0</v>
      </c>
    </row>
    <row r="550" spans="1:7" ht="12.95" customHeight="1" outlineLevel="2">
      <c r="C550" s="10"/>
      <c r="D550" s="10"/>
      <c r="E550" s="15"/>
      <c r="F550" s="13"/>
      <c r="G550" s="14"/>
    </row>
    <row r="551" spans="1:7" ht="12.95" customHeight="1" outlineLevel="2">
      <c r="C551" s="10"/>
      <c r="D551" s="10"/>
      <c r="E551" s="15"/>
      <c r="F551" s="13"/>
      <c r="G551" s="14"/>
    </row>
    <row r="552" spans="1:7" ht="12.95" customHeight="1" outlineLevel="2">
      <c r="C552" s="10"/>
      <c r="D552" s="10"/>
      <c r="E552" s="15"/>
      <c r="F552" s="13"/>
      <c r="G552" s="14"/>
    </row>
    <row r="553" spans="1:7" ht="12.95" customHeight="1" outlineLevel="2">
      <c r="C553" s="10"/>
      <c r="D553" s="10"/>
      <c r="E553" s="15"/>
      <c r="F553" s="13"/>
      <c r="G553" s="14"/>
    </row>
    <row r="554" spans="1:7" ht="12.95" customHeight="1" outlineLevel="2">
      <c r="C554" s="10"/>
      <c r="D554" s="10"/>
      <c r="E554" s="15"/>
      <c r="F554" s="13"/>
      <c r="G554" s="14"/>
    </row>
    <row r="555" spans="1:7" ht="12.95" customHeight="1" outlineLevel="2">
      <c r="C555" s="10"/>
      <c r="D555" s="10"/>
      <c r="E555" s="15"/>
      <c r="F555" s="13"/>
      <c r="G555" s="14"/>
    </row>
    <row r="556" spans="1:7" ht="12.95" customHeight="1" outlineLevel="2">
      <c r="C556" s="10"/>
      <c r="D556" s="10"/>
      <c r="E556" s="15"/>
      <c r="F556" s="13"/>
      <c r="G556" s="14"/>
    </row>
    <row r="557" spans="1:7" ht="12.95" customHeight="1" outlineLevel="2">
      <c r="C557" s="10"/>
      <c r="D557" s="10"/>
      <c r="E557" s="15"/>
      <c r="F557" s="13"/>
      <c r="G557" s="14"/>
    </row>
    <row r="558" spans="1:7" ht="12.95" customHeight="1" outlineLevel="2">
      <c r="B558" s="35" t="str">
        <f>HYPERLINK("http://galantphoto.ru/pictures_for_form/Primavera/moda/PV-22525.jpg","увеличить")</f>
        <v>увеличить</v>
      </c>
      <c r="C558" s="10"/>
      <c r="D558" s="10"/>
      <c r="E558" s="15"/>
      <c r="F558" s="13"/>
      <c r="G558" s="14"/>
    </row>
    <row r="559" spans="1:7" ht="11.1" customHeight="1">
      <c r="B559" s="21"/>
      <c r="C559" s="21"/>
      <c r="D559" s="21"/>
      <c r="E559" s="22"/>
    </row>
    <row r="560" spans="1:7" ht="12.95" customHeight="1">
      <c r="A560" s="1" t="s">
        <v>193</v>
      </c>
      <c r="E560" s="23" t="s">
        <v>194</v>
      </c>
      <c r="F560" s="24">
        <f>SUM(F1:F558)</f>
        <v>0</v>
      </c>
      <c r="G560" s="24">
        <f>SUM(G1:G558)</f>
        <v>0</v>
      </c>
    </row>
  </sheetData>
  <mergeCells count="109">
    <mergeCell ref="B546:E546"/>
    <mergeCell ref="B503:E503"/>
    <mergeCell ref="B517:C517"/>
    <mergeCell ref="E517:G517"/>
    <mergeCell ref="B518:E518"/>
    <mergeCell ref="B531:C531"/>
    <mergeCell ref="E531:G531"/>
    <mergeCell ref="B532:E532"/>
    <mergeCell ref="B545:C545"/>
    <mergeCell ref="E545:G545"/>
    <mergeCell ref="B459:E459"/>
    <mergeCell ref="B473:C473"/>
    <mergeCell ref="E473:G473"/>
    <mergeCell ref="B474:E474"/>
    <mergeCell ref="B487:C487"/>
    <mergeCell ref="E487:G487"/>
    <mergeCell ref="B488:E488"/>
    <mergeCell ref="B502:C502"/>
    <mergeCell ref="E502:G502"/>
    <mergeCell ref="B428:C428"/>
    <mergeCell ref="E428:G428"/>
    <mergeCell ref="B429:E429"/>
    <mergeCell ref="B442:C442"/>
    <mergeCell ref="E442:G442"/>
    <mergeCell ref="B443:E443"/>
    <mergeCell ref="B456:E456"/>
    <mergeCell ref="B458:C458"/>
    <mergeCell ref="E458:G458"/>
    <mergeCell ref="B370:C370"/>
    <mergeCell ref="E370:G370"/>
    <mergeCell ref="B371:E371"/>
    <mergeCell ref="B384:C384"/>
    <mergeCell ref="E384:G384"/>
    <mergeCell ref="B385:E385"/>
    <mergeCell ref="B414:C414"/>
    <mergeCell ref="E414:G414"/>
    <mergeCell ref="B415:E415"/>
    <mergeCell ref="B327:C327"/>
    <mergeCell ref="E327:G327"/>
    <mergeCell ref="B328:E328"/>
    <mergeCell ref="B341:C341"/>
    <mergeCell ref="E341:G341"/>
    <mergeCell ref="B342:E342"/>
    <mergeCell ref="B355:C355"/>
    <mergeCell ref="E355:G355"/>
    <mergeCell ref="B356:E356"/>
    <mergeCell ref="B284:C284"/>
    <mergeCell ref="E284:G284"/>
    <mergeCell ref="B285:E285"/>
    <mergeCell ref="B298:C298"/>
    <mergeCell ref="E298:G298"/>
    <mergeCell ref="B299:E299"/>
    <mergeCell ref="B313:C313"/>
    <mergeCell ref="E313:G313"/>
    <mergeCell ref="B314:E314"/>
    <mergeCell ref="B242:C242"/>
    <mergeCell ref="E242:G242"/>
    <mergeCell ref="B243:E243"/>
    <mergeCell ref="B256:C256"/>
    <mergeCell ref="E256:G256"/>
    <mergeCell ref="B257:E257"/>
    <mergeCell ref="B270:C270"/>
    <mergeCell ref="E270:G270"/>
    <mergeCell ref="B271:E271"/>
    <mergeCell ref="B185:C185"/>
    <mergeCell ref="E185:G185"/>
    <mergeCell ref="B186:E186"/>
    <mergeCell ref="B207:C207"/>
    <mergeCell ref="E207:G207"/>
    <mergeCell ref="B208:E208"/>
    <mergeCell ref="B221:C221"/>
    <mergeCell ref="E221:G221"/>
    <mergeCell ref="B222:E222"/>
    <mergeCell ref="B128:C128"/>
    <mergeCell ref="E128:G128"/>
    <mergeCell ref="B129:E129"/>
    <mergeCell ref="B142:C142"/>
    <mergeCell ref="E142:G142"/>
    <mergeCell ref="B143:E143"/>
    <mergeCell ref="B157:C157"/>
    <mergeCell ref="E157:G157"/>
    <mergeCell ref="B158:E158"/>
    <mergeCell ref="B84:C84"/>
    <mergeCell ref="E84:G84"/>
    <mergeCell ref="B85:E85"/>
    <mergeCell ref="B98:C98"/>
    <mergeCell ref="E98:G98"/>
    <mergeCell ref="B99:E99"/>
    <mergeCell ref="B113:C113"/>
    <mergeCell ref="E113:G113"/>
    <mergeCell ref="B114:E114"/>
    <mergeCell ref="B41:C41"/>
    <mergeCell ref="E41:G41"/>
    <mergeCell ref="B42:E42"/>
    <mergeCell ref="B55:C55"/>
    <mergeCell ref="E55:G55"/>
    <mergeCell ref="B56:E56"/>
    <mergeCell ref="B70:C70"/>
    <mergeCell ref="E70:G70"/>
    <mergeCell ref="B71:E71"/>
    <mergeCell ref="F4:G4"/>
    <mergeCell ref="B7:E7"/>
    <mergeCell ref="B8:C8"/>
    <mergeCell ref="B10:C10"/>
    <mergeCell ref="E10:G10"/>
    <mergeCell ref="B11:E11"/>
    <mergeCell ref="B25:C25"/>
    <mergeCell ref="E25:G25"/>
    <mergeCell ref="B26:E2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2018-11-01T09:35:35Z</dcterms:modified>
</cp:coreProperties>
</file>