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567" i="1"/>
  <c r="B553"/>
  <c r="B539"/>
  <c r="B522"/>
  <c r="B508"/>
  <c r="B492"/>
  <c r="B478"/>
  <c r="B461"/>
  <c r="B447"/>
  <c r="B427"/>
  <c r="B406"/>
  <c r="B388"/>
  <c r="B369"/>
  <c r="B354"/>
  <c r="B334"/>
  <c r="B317"/>
  <c r="B300"/>
  <c r="B281"/>
  <c r="B267"/>
  <c r="B251"/>
  <c r="B237"/>
  <c r="B223"/>
  <c r="B204"/>
  <c r="B189"/>
  <c r="B170"/>
  <c r="B150"/>
  <c r="B133"/>
  <c r="B112"/>
  <c r="B98"/>
  <c r="B83"/>
  <c r="B69"/>
  <c r="B51"/>
  <c r="B37"/>
  <c r="B23"/>
  <c r="E554"/>
  <c r="E540"/>
  <c r="E526"/>
  <c r="E509"/>
  <c r="E495"/>
  <c r="E479"/>
  <c r="E465"/>
  <c r="E448"/>
  <c r="E434"/>
  <c r="E414"/>
  <c r="E393"/>
  <c r="E375"/>
  <c r="E356"/>
  <c r="E341"/>
  <c r="E321"/>
  <c r="E268"/>
  <c r="E254"/>
  <c r="E238"/>
  <c r="E224"/>
  <c r="E210"/>
  <c r="E191"/>
  <c r="E176"/>
  <c r="E157"/>
  <c r="E137"/>
  <c r="E120"/>
  <c r="E99"/>
  <c r="E85"/>
  <c r="E70"/>
  <c r="E56"/>
  <c r="F569"/>
  <c r="G569"/>
  <c r="G563"/>
  <c r="G562"/>
  <c r="G561"/>
  <c r="G560"/>
  <c r="G559"/>
  <c r="G558"/>
  <c r="G557"/>
  <c r="G556"/>
  <c r="G552"/>
  <c r="G551"/>
  <c r="G550"/>
  <c r="G549"/>
  <c r="G548"/>
  <c r="G547"/>
  <c r="G546"/>
  <c r="G545"/>
  <c r="G544"/>
  <c r="G543"/>
  <c r="G542"/>
  <c r="G535"/>
  <c r="G534"/>
  <c r="G533"/>
  <c r="G532"/>
  <c r="G531"/>
  <c r="G530"/>
  <c r="G529"/>
  <c r="G528"/>
  <c r="G525"/>
  <c r="G524"/>
  <c r="G523"/>
  <c r="G522"/>
  <c r="G521"/>
  <c r="G520"/>
  <c r="G519"/>
  <c r="G518"/>
  <c r="G517"/>
  <c r="G516"/>
  <c r="G515"/>
  <c r="G514"/>
  <c r="G513"/>
  <c r="G512"/>
  <c r="G511"/>
  <c r="G507"/>
  <c r="G506"/>
  <c r="G505"/>
  <c r="G504"/>
  <c r="G503"/>
  <c r="G502"/>
  <c r="G501"/>
  <c r="G500"/>
  <c r="G499"/>
  <c r="G498"/>
  <c r="G497"/>
  <c r="G494"/>
  <c r="G493"/>
  <c r="G492"/>
  <c r="G491"/>
  <c r="G490"/>
  <c r="G489"/>
  <c r="G488"/>
  <c r="G487"/>
  <c r="G486"/>
  <c r="G485"/>
  <c r="G484"/>
  <c r="G483"/>
  <c r="G482"/>
  <c r="G481"/>
  <c r="G478"/>
  <c r="G477"/>
  <c r="G476"/>
  <c r="G475"/>
  <c r="G474"/>
  <c r="G473"/>
  <c r="G472"/>
  <c r="G471"/>
  <c r="G470"/>
  <c r="G469"/>
  <c r="G468"/>
  <c r="G467"/>
  <c r="G464"/>
  <c r="G463"/>
  <c r="G462"/>
  <c r="G461"/>
  <c r="G460"/>
  <c r="G459"/>
  <c r="G458"/>
  <c r="G457"/>
  <c r="G456"/>
  <c r="G455"/>
  <c r="G454"/>
  <c r="G453"/>
  <c r="G452"/>
  <c r="G451"/>
  <c r="G450"/>
  <c r="G441"/>
  <c r="G440"/>
  <c r="G439"/>
  <c r="G438"/>
  <c r="G437"/>
  <c r="G436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2"/>
  <c r="G391"/>
  <c r="G390"/>
  <c r="G389"/>
  <c r="G388"/>
  <c r="G387"/>
  <c r="G386"/>
  <c r="G385"/>
  <c r="G384"/>
  <c r="G383"/>
  <c r="G382"/>
  <c r="G381"/>
  <c r="G380"/>
  <c r="G379"/>
  <c r="G378"/>
  <c r="G377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5"/>
  <c r="G354"/>
  <c r="G353"/>
  <c r="G352"/>
  <c r="G351"/>
  <c r="G350"/>
  <c r="G349"/>
  <c r="G348"/>
  <c r="G347"/>
  <c r="G346"/>
  <c r="G345"/>
  <c r="G344"/>
  <c r="G343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19"/>
  <c r="G318"/>
  <c r="G317"/>
  <c r="G316"/>
  <c r="G315"/>
  <c r="G314"/>
  <c r="G313"/>
  <c r="G312"/>
  <c r="G311"/>
  <c r="G310"/>
  <c r="G309"/>
  <c r="G308"/>
  <c r="G307"/>
  <c r="G306"/>
  <c r="G303"/>
  <c r="G302"/>
  <c r="G301"/>
  <c r="G300"/>
  <c r="G299"/>
  <c r="G298"/>
  <c r="G297"/>
  <c r="G296"/>
  <c r="G295"/>
  <c r="G294"/>
  <c r="G293"/>
  <c r="G292"/>
  <c r="G291"/>
  <c r="G290"/>
  <c r="G289"/>
  <c r="G285"/>
  <c r="G284"/>
  <c r="G283"/>
  <c r="G282"/>
  <c r="G281"/>
  <c r="G280"/>
  <c r="G279"/>
  <c r="G278"/>
  <c r="G277"/>
  <c r="G276"/>
  <c r="G275"/>
  <c r="G274"/>
  <c r="G273"/>
  <c r="G272"/>
  <c r="G271"/>
  <c r="G270"/>
  <c r="G261"/>
  <c r="G260"/>
  <c r="G259"/>
  <c r="G258"/>
  <c r="G257"/>
  <c r="G256"/>
  <c r="G250"/>
  <c r="G249"/>
  <c r="G248"/>
  <c r="G247"/>
  <c r="G246"/>
  <c r="G245"/>
  <c r="G244"/>
  <c r="G243"/>
  <c r="G242"/>
  <c r="G241"/>
  <c r="G240"/>
  <c r="G233"/>
  <c r="G232"/>
  <c r="G231"/>
  <c r="G230"/>
  <c r="G229"/>
  <c r="G228"/>
  <c r="G227"/>
  <c r="G226"/>
  <c r="G217"/>
  <c r="G216"/>
  <c r="G215"/>
  <c r="G214"/>
  <c r="G213"/>
  <c r="G212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0"/>
  <c r="G189"/>
  <c r="G188"/>
  <c r="G187"/>
  <c r="G186"/>
  <c r="G185"/>
  <c r="G184"/>
  <c r="G183"/>
  <c r="G182"/>
  <c r="G181"/>
  <c r="G180"/>
  <c r="G179"/>
  <c r="G178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6"/>
  <c r="G135"/>
  <c r="G134"/>
  <c r="G133"/>
  <c r="G132"/>
  <c r="G131"/>
  <c r="G130"/>
  <c r="G129"/>
  <c r="G128"/>
  <c r="G127"/>
  <c r="G126"/>
  <c r="G125"/>
  <c r="G124"/>
  <c r="G123"/>
  <c r="G122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98"/>
  <c r="G97"/>
  <c r="G96"/>
  <c r="G95"/>
  <c r="G94"/>
  <c r="G93"/>
  <c r="G92"/>
  <c r="G91"/>
  <c r="G90"/>
  <c r="G89"/>
  <c r="G88"/>
  <c r="G87"/>
  <c r="G83"/>
  <c r="G82"/>
  <c r="G81"/>
  <c r="G80"/>
  <c r="G79"/>
  <c r="G78"/>
  <c r="G77"/>
  <c r="G76"/>
  <c r="G75"/>
  <c r="G74"/>
  <c r="G73"/>
  <c r="G72"/>
  <c r="G66"/>
  <c r="G65"/>
  <c r="G64"/>
  <c r="G63"/>
  <c r="G62"/>
  <c r="G61"/>
  <c r="G60"/>
  <c r="G59"/>
  <c r="G58"/>
  <c r="G54"/>
  <c r="G53"/>
  <c r="G52"/>
  <c r="G51"/>
  <c r="G50"/>
  <c r="G49"/>
  <c r="G48"/>
  <c r="G47"/>
  <c r="G46"/>
  <c r="G45"/>
  <c r="G44"/>
  <c r="G43"/>
  <c r="G42"/>
  <c r="G41"/>
  <c r="G40"/>
  <c r="G35"/>
  <c r="G34"/>
  <c r="G33"/>
  <c r="G32"/>
  <c r="G31"/>
  <c r="G30"/>
  <c r="G29"/>
  <c r="G28"/>
  <c r="G27"/>
  <c r="G26"/>
  <c r="G17"/>
  <c r="G16"/>
  <c r="G15"/>
  <c r="G14"/>
  <c r="G13"/>
  <c r="G12"/>
</calcChain>
</file>

<file path=xl/sharedStrings.xml><?xml version="1.0" encoding="utf-8"?>
<sst xmlns="http://schemas.openxmlformats.org/spreadsheetml/2006/main" count="527" uniqueCount="191">
  <si>
    <t>*Фиксированная цена</t>
  </si>
  <si>
    <t>– скидки не распространяются.</t>
  </si>
  <si>
    <t>18.10.18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</si>
  <si>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</si>
  <si>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</si>
  <si>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</si>
  <si>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</si>
  <si>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</si>
  <si>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</si>
  <si>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Классика</t>
  </si>
  <si>
    <t>Salvador Dali(Сальвадор Дали), Китай</t>
  </si>
  <si>
    <t>трусы шорты муж. SD-1103</t>
  </si>
  <si>
    <t>60% хлопок, 35% полиамид, 5% эластан(в уп.-1шт.)</t>
  </si>
  <si>
    <t>M, синий</t>
  </si>
  <si>
    <t>XXL, синий</t>
  </si>
  <si>
    <t>3XL, синий</t>
  </si>
  <si>
    <t>M, черный</t>
  </si>
  <si>
    <t>XXL, черный</t>
  </si>
  <si>
    <t>3XL, черный</t>
  </si>
  <si>
    <t>трусы шорты муж. SD-1104</t>
  </si>
  <si>
    <t>60% хлопок, 35% полиэстер, 5% эластан(в уп.-1шт.)</t>
  </si>
  <si>
    <t>L, синий</t>
  </si>
  <si>
    <t>XL, синий</t>
  </si>
  <si>
    <t>L, черный</t>
  </si>
  <si>
    <t>XL, черный</t>
  </si>
  <si>
    <t>трусы шорты муж. SD-1105</t>
  </si>
  <si>
    <t>M, серый</t>
  </si>
  <si>
    <t>L, серый</t>
  </si>
  <si>
    <t>XL, серый</t>
  </si>
  <si>
    <t>XXL, серый</t>
  </si>
  <si>
    <t>3XL, серый</t>
  </si>
  <si>
    <t>Boxer classic</t>
  </si>
  <si>
    <t>трусы боксеры муж. SD-3302</t>
  </si>
  <si>
    <t>100% хлопок(в уп.-1шт.)</t>
  </si>
  <si>
    <t>XXL, темно-синий</t>
  </si>
  <si>
    <t>3XL, темно-синий</t>
  </si>
  <si>
    <t>трусы боксеры муж. SD-3304</t>
  </si>
  <si>
    <t>L, темно-синий</t>
  </si>
  <si>
    <t>XL, темно-синий</t>
  </si>
  <si>
    <t>Shorts classic</t>
  </si>
  <si>
    <t>трусы шорты муж. SD-2016</t>
  </si>
  <si>
    <t>95% бамбук, 5% эластан(в уп.-1шт.)</t>
  </si>
  <si>
    <t>M, голубой</t>
  </si>
  <si>
    <t>L, голубой</t>
  </si>
  <si>
    <t>XL, голубой</t>
  </si>
  <si>
    <t>XXL, голубой</t>
  </si>
  <si>
    <t>3XL, голубой</t>
  </si>
  <si>
    <t>M, темно-синий</t>
  </si>
  <si>
    <t>трусы шорты муж. SD-2018</t>
  </si>
  <si>
    <t>95% хлопок, 5% эластан(в уп.-1шт.)</t>
  </si>
  <si>
    <t>M, графит</t>
  </si>
  <si>
    <t>L, графит</t>
  </si>
  <si>
    <t>XL, графит</t>
  </si>
  <si>
    <t>XXL, графит</t>
  </si>
  <si>
    <t>3XL, графит</t>
  </si>
  <si>
    <t>трусы шорты муж. SD-2020</t>
  </si>
  <si>
    <t>трусы шорты муж. SD-2022</t>
  </si>
  <si>
    <t>трусы шорты муж. SD-2024</t>
  </si>
  <si>
    <t>трусы шорты муж. SD-2025</t>
  </si>
  <si>
    <t>M, серый-меланж</t>
  </si>
  <si>
    <t>XXL, серый-меланж</t>
  </si>
  <si>
    <t>трусы шорты муж. SD-2029</t>
  </si>
  <si>
    <t>трусы шорты муж. SD-2035</t>
  </si>
  <si>
    <t>трусы шорты муж. SD-2043</t>
  </si>
  <si>
    <t>92% модал, 8% эластан(в уп.-1шт.)</t>
  </si>
  <si>
    <t>M, голубой (2)</t>
  </si>
  <si>
    <t>L, голубой (2)</t>
  </si>
  <si>
    <t>XL, голубой (2)</t>
  </si>
  <si>
    <t>XXL, голубой (2)</t>
  </si>
  <si>
    <t>M, серый (1)</t>
  </si>
  <si>
    <t>L, серый (1)</t>
  </si>
  <si>
    <t>XL, серый (1)</t>
  </si>
  <si>
    <t>XXL, серый (1)</t>
  </si>
  <si>
    <t>трусы шорты муж. SD-2045</t>
  </si>
  <si>
    <t>M, серый (2)</t>
  </si>
  <si>
    <t>L, серый (2)</t>
  </si>
  <si>
    <t>XL, серый (2)</t>
  </si>
  <si>
    <t>XXL, серый (2)</t>
  </si>
  <si>
    <t>L, синий (3)</t>
  </si>
  <si>
    <t>XL, синий (3)</t>
  </si>
  <si>
    <t>XXL, синий (3)</t>
  </si>
  <si>
    <t>M, черный (1)</t>
  </si>
  <si>
    <t>L, черный (1)</t>
  </si>
  <si>
    <t>XL, черный (1)</t>
  </si>
  <si>
    <t>XXL, черный (1)</t>
  </si>
  <si>
    <t>Мода</t>
  </si>
  <si>
    <t>Boxer fashion</t>
  </si>
  <si>
    <t>трусы боксеры муж. SD-3305</t>
  </si>
  <si>
    <t>трусы боксеры муж. SD-3310</t>
  </si>
  <si>
    <t>L, голубой (8)</t>
  </si>
  <si>
    <t>XL, голубой (8)</t>
  </si>
  <si>
    <t>XXL, голубой (8)</t>
  </si>
  <si>
    <t>3XL, голубой (8)</t>
  </si>
  <si>
    <t>M, зеленый (5)</t>
  </si>
  <si>
    <t>L, красный (7)</t>
  </si>
  <si>
    <t>XL, красный (7)</t>
  </si>
  <si>
    <t>XXL, красный (7)</t>
  </si>
  <si>
    <t>M, серый (3)</t>
  </si>
  <si>
    <t>L, серый (3)</t>
  </si>
  <si>
    <t>L, синий (6)</t>
  </si>
  <si>
    <t>M, черный (4)</t>
  </si>
  <si>
    <t>L, черный (4)</t>
  </si>
  <si>
    <t>XXL, черный (4)</t>
  </si>
  <si>
    <t>3XL, черный (4)</t>
  </si>
  <si>
    <t>Salvador Dali 2017</t>
  </si>
  <si>
    <t>трусы шорты муж. SD-1001</t>
  </si>
  <si>
    <t>трусы шорты муж. SD-1002</t>
  </si>
  <si>
    <t>M, бордовый</t>
  </si>
  <si>
    <t>L, бордовый</t>
  </si>
  <si>
    <t>XXL, бордовый</t>
  </si>
  <si>
    <t>3XL, бордовый</t>
  </si>
  <si>
    <t>Shorts fashion</t>
  </si>
  <si>
    <t>трусы шорты муж. SD-2011</t>
  </si>
  <si>
    <t>M, зеленый</t>
  </si>
  <si>
    <t>L, зеленый</t>
  </si>
  <si>
    <t>XL, зеленый</t>
  </si>
  <si>
    <t>XXL, зеленый</t>
  </si>
  <si>
    <t>3XL, зеленый</t>
  </si>
  <si>
    <t>трусы шорты муж. SD-2015</t>
  </si>
  <si>
    <t>XL, бордовый</t>
  </si>
  <si>
    <t>3XL, красный</t>
  </si>
  <si>
    <t>трусы шорты муж. SD-2017</t>
  </si>
  <si>
    <t>трусы шорты муж. SD-2019</t>
  </si>
  <si>
    <t>95% хлопок, 5% спандекс(в уп.-1шт.)</t>
  </si>
  <si>
    <t>трусы шорты муж. SD-2021</t>
  </si>
  <si>
    <t>трусы шорты муж. SD-2023</t>
  </si>
  <si>
    <t>L, красный</t>
  </si>
  <si>
    <t>XL, красный</t>
  </si>
  <si>
    <t>XXL, красный</t>
  </si>
  <si>
    <t>трусы шорты муж. SD-2030</t>
  </si>
  <si>
    <t>L, бело-голубой</t>
  </si>
  <si>
    <t>XL, бело-голубой</t>
  </si>
  <si>
    <t>XXL, бело-голубой</t>
  </si>
  <si>
    <t>L, бело-серый</t>
  </si>
  <si>
    <t>XL, бело-серый</t>
  </si>
  <si>
    <t>L, бело-синий</t>
  </si>
  <si>
    <t>трусы шорты муж. SD-2036</t>
  </si>
  <si>
    <t>M, коричневый</t>
  </si>
  <si>
    <t>L, коричневый</t>
  </si>
  <si>
    <t>XL, коричневый</t>
  </si>
  <si>
    <t>XXL, коричневый</t>
  </si>
  <si>
    <t>3XL, коричневый</t>
  </si>
  <si>
    <t>трусы шорты муж. SD-2037</t>
  </si>
  <si>
    <t>трусы шорты муж. SD-2038</t>
  </si>
  <si>
    <t>M, голубой (3)</t>
  </si>
  <si>
    <t>L, голубой (3)</t>
  </si>
  <si>
    <t>XL, голубой (3)</t>
  </si>
  <si>
    <t>XXL, голубой (3)</t>
  </si>
  <si>
    <t>3XL, голубой (3)</t>
  </si>
  <si>
    <t>M, красный (2)</t>
  </si>
  <si>
    <t>L, красный (2)</t>
  </si>
  <si>
    <t>XL, красный (2)</t>
  </si>
  <si>
    <t>XXL, красный (2)</t>
  </si>
  <si>
    <t>3XL, красный (2)</t>
  </si>
  <si>
    <t>L, сиреневый (1)</t>
  </si>
  <si>
    <t>XL, сиреневый (1)</t>
  </si>
  <si>
    <t>XXL, сиреневый (1)</t>
  </si>
  <si>
    <t>3XL, сиреневый (1)</t>
  </si>
  <si>
    <t>трусы шорты муж. SD-2039</t>
  </si>
  <si>
    <t>M, синий (2)</t>
  </si>
  <si>
    <t>L, синий (2)</t>
  </si>
  <si>
    <t>XL, синий (2)</t>
  </si>
  <si>
    <t>XXL, синий (2)</t>
  </si>
  <si>
    <t>3XL, синий (2)</t>
  </si>
  <si>
    <t>3XL, черный (1)</t>
  </si>
  <si>
    <t>трусы шорты муж. SD-2040</t>
  </si>
  <si>
    <t>3XL, серый (2)</t>
  </si>
  <si>
    <t>M, синий (1)</t>
  </si>
  <si>
    <t>L, синий (1)</t>
  </si>
  <si>
    <t>XL, синий (1)</t>
  </si>
  <si>
    <t>XXL, синий (1)</t>
  </si>
  <si>
    <t>3XL, синий (1)</t>
  </si>
  <si>
    <t>M, фиолетовый (3)</t>
  </si>
  <si>
    <t>L, фиолетовый (3)</t>
  </si>
  <si>
    <t>XL, фиолетовый (3)</t>
  </si>
  <si>
    <t>XXL, фиолетовый (3)</t>
  </si>
  <si>
    <t>3XL, фиолетовый (3)</t>
  </si>
  <si>
    <t>трусы шорты муж. SD-2041</t>
  </si>
  <si>
    <t>XL, серый (3)</t>
  </si>
  <si>
    <t>трусы шорты муж. SD-2042</t>
  </si>
  <si>
    <t>L, красный (3)</t>
  </si>
  <si>
    <t>XL, красный (3)</t>
  </si>
  <si>
    <t>XXL, красный (3)</t>
  </si>
  <si>
    <t>3XL, красный (3)</t>
  </si>
  <si>
    <t>трусы шорты муж. SD-2048</t>
  </si>
  <si>
    <t>M, фиолетовый (1)</t>
  </si>
  <si>
    <t>L, фиолетовый (1)</t>
  </si>
  <si>
    <t>XL, фиолетовый (1)</t>
  </si>
  <si>
    <t>XXL, фиолетовый (1)</t>
  </si>
  <si>
    <t>-</t>
  </si>
  <si>
    <t>ИТОГО:</t>
  </si>
</sst>
</file>

<file path=xl/styles.xml><?xml version="1.0" encoding="utf-8"?>
<styleSheet xmlns="http://schemas.openxmlformats.org/spreadsheetml/2006/main">
  <fonts count="9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5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6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6"/>
    </xf>
    <xf numFmtId="0" fontId="5" fillId="6" borderId="0" xfId="0" applyFont="1" applyFill="1" applyAlignment="1">
      <alignment horizontal="left" wrapText="1" indent="6"/>
    </xf>
    <xf numFmtId="0" fontId="8" fillId="6" borderId="0" xfId="1" applyFill="1" applyAlignment="1" applyProtection="1">
      <alignment horizontal="left" wrapText="1" indent="9"/>
    </xf>
    <xf numFmtId="0" fontId="8" fillId="6" borderId="0" xfId="1" applyFill="1" applyAlignment="1" applyProtection="1">
      <alignment horizontal="left" wrapText="1" indent="6"/>
    </xf>
    <xf numFmtId="0" fontId="8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2</xdr:col>
      <xdr:colOff>0</xdr:colOff>
      <xdr:row>36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39</xdr:row>
      <xdr:rowOff>9525</xdr:rowOff>
    </xdr:from>
    <xdr:to>
      <xdr:col>2</xdr:col>
      <xdr:colOff>0</xdr:colOff>
      <xdr:row>50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57</xdr:row>
      <xdr:rowOff>9525</xdr:rowOff>
    </xdr:from>
    <xdr:to>
      <xdr:col>2</xdr:col>
      <xdr:colOff>0</xdr:colOff>
      <xdr:row>68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71</xdr:row>
      <xdr:rowOff>9525</xdr:rowOff>
    </xdr:from>
    <xdr:to>
      <xdr:col>2</xdr:col>
      <xdr:colOff>0</xdr:colOff>
      <xdr:row>82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86</xdr:row>
      <xdr:rowOff>9525</xdr:rowOff>
    </xdr:from>
    <xdr:to>
      <xdr:col>2</xdr:col>
      <xdr:colOff>0</xdr:colOff>
      <xdr:row>97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100</xdr:row>
      <xdr:rowOff>9525</xdr:rowOff>
    </xdr:from>
    <xdr:to>
      <xdr:col>2</xdr:col>
      <xdr:colOff>0</xdr:colOff>
      <xdr:row>111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121</xdr:row>
      <xdr:rowOff>9525</xdr:rowOff>
    </xdr:from>
    <xdr:to>
      <xdr:col>2</xdr:col>
      <xdr:colOff>0</xdr:colOff>
      <xdr:row>132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138</xdr:row>
      <xdr:rowOff>9525</xdr:rowOff>
    </xdr:from>
    <xdr:to>
      <xdr:col>2</xdr:col>
      <xdr:colOff>0</xdr:colOff>
      <xdr:row>149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158</xdr:row>
      <xdr:rowOff>9525</xdr:rowOff>
    </xdr:from>
    <xdr:to>
      <xdr:col>2</xdr:col>
      <xdr:colOff>0</xdr:colOff>
      <xdr:row>169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177</xdr:row>
      <xdr:rowOff>9525</xdr:rowOff>
    </xdr:from>
    <xdr:to>
      <xdr:col>2</xdr:col>
      <xdr:colOff>0</xdr:colOff>
      <xdr:row>188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192</xdr:row>
      <xdr:rowOff>9525</xdr:rowOff>
    </xdr:from>
    <xdr:to>
      <xdr:col>2</xdr:col>
      <xdr:colOff>0</xdr:colOff>
      <xdr:row>203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211</xdr:row>
      <xdr:rowOff>9525</xdr:rowOff>
    </xdr:from>
    <xdr:to>
      <xdr:col>2</xdr:col>
      <xdr:colOff>0</xdr:colOff>
      <xdr:row>222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225</xdr:row>
      <xdr:rowOff>9525</xdr:rowOff>
    </xdr:from>
    <xdr:to>
      <xdr:col>2</xdr:col>
      <xdr:colOff>0</xdr:colOff>
      <xdr:row>236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239</xdr:row>
      <xdr:rowOff>9525</xdr:rowOff>
    </xdr:from>
    <xdr:to>
      <xdr:col>2</xdr:col>
      <xdr:colOff>0</xdr:colOff>
      <xdr:row>250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255</xdr:row>
      <xdr:rowOff>9525</xdr:rowOff>
    </xdr:from>
    <xdr:to>
      <xdr:col>2</xdr:col>
      <xdr:colOff>0</xdr:colOff>
      <xdr:row>266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269</xdr:row>
      <xdr:rowOff>9525</xdr:rowOff>
    </xdr:from>
    <xdr:to>
      <xdr:col>2</xdr:col>
      <xdr:colOff>0</xdr:colOff>
      <xdr:row>280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288</xdr:row>
      <xdr:rowOff>9525</xdr:rowOff>
    </xdr:from>
    <xdr:to>
      <xdr:col>2</xdr:col>
      <xdr:colOff>0</xdr:colOff>
      <xdr:row>299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305</xdr:row>
      <xdr:rowOff>9525</xdr:rowOff>
    </xdr:from>
    <xdr:to>
      <xdr:col>2</xdr:col>
      <xdr:colOff>0</xdr:colOff>
      <xdr:row>316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322</xdr:row>
      <xdr:rowOff>9525</xdr:rowOff>
    </xdr:from>
    <xdr:to>
      <xdr:col>2</xdr:col>
      <xdr:colOff>0</xdr:colOff>
      <xdr:row>333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342</xdr:row>
      <xdr:rowOff>9525</xdr:rowOff>
    </xdr:from>
    <xdr:to>
      <xdr:col>2</xdr:col>
      <xdr:colOff>0</xdr:colOff>
      <xdr:row>353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357</xdr:row>
      <xdr:rowOff>9525</xdr:rowOff>
    </xdr:from>
    <xdr:to>
      <xdr:col>2</xdr:col>
      <xdr:colOff>0</xdr:colOff>
      <xdr:row>368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376</xdr:row>
      <xdr:rowOff>9525</xdr:rowOff>
    </xdr:from>
    <xdr:to>
      <xdr:col>2</xdr:col>
      <xdr:colOff>0</xdr:colOff>
      <xdr:row>387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394</xdr:row>
      <xdr:rowOff>9525</xdr:rowOff>
    </xdr:from>
    <xdr:to>
      <xdr:col>2</xdr:col>
      <xdr:colOff>0</xdr:colOff>
      <xdr:row>405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415</xdr:row>
      <xdr:rowOff>9525</xdr:rowOff>
    </xdr:from>
    <xdr:to>
      <xdr:col>2</xdr:col>
      <xdr:colOff>0</xdr:colOff>
      <xdr:row>426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435</xdr:row>
      <xdr:rowOff>9525</xdr:rowOff>
    </xdr:from>
    <xdr:to>
      <xdr:col>2</xdr:col>
      <xdr:colOff>0</xdr:colOff>
      <xdr:row>446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449</xdr:row>
      <xdr:rowOff>9525</xdr:rowOff>
    </xdr:from>
    <xdr:to>
      <xdr:col>2</xdr:col>
      <xdr:colOff>0</xdr:colOff>
      <xdr:row>460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466</xdr:row>
      <xdr:rowOff>9525</xdr:rowOff>
    </xdr:from>
    <xdr:to>
      <xdr:col>2</xdr:col>
      <xdr:colOff>0</xdr:colOff>
      <xdr:row>477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480</xdr:row>
      <xdr:rowOff>9525</xdr:rowOff>
    </xdr:from>
    <xdr:to>
      <xdr:col>2</xdr:col>
      <xdr:colOff>0</xdr:colOff>
      <xdr:row>491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496</xdr:row>
      <xdr:rowOff>9525</xdr:rowOff>
    </xdr:from>
    <xdr:to>
      <xdr:col>2</xdr:col>
      <xdr:colOff>0</xdr:colOff>
      <xdr:row>507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510</xdr:row>
      <xdr:rowOff>9525</xdr:rowOff>
    </xdr:from>
    <xdr:to>
      <xdr:col>2</xdr:col>
      <xdr:colOff>0</xdr:colOff>
      <xdr:row>521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527</xdr:row>
      <xdr:rowOff>9525</xdr:rowOff>
    </xdr:from>
    <xdr:to>
      <xdr:col>2</xdr:col>
      <xdr:colOff>0</xdr:colOff>
      <xdr:row>538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541</xdr:row>
      <xdr:rowOff>9525</xdr:rowOff>
    </xdr:from>
    <xdr:to>
      <xdr:col>2</xdr:col>
      <xdr:colOff>0</xdr:colOff>
      <xdr:row>552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555</xdr:row>
      <xdr:rowOff>9525</xdr:rowOff>
    </xdr:from>
    <xdr:to>
      <xdr:col>2</xdr:col>
      <xdr:colOff>0</xdr:colOff>
      <xdr:row>566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569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2" t="s">
        <v>1</v>
      </c>
      <c r="G4" s="22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3" t="s">
        <v>9</v>
      </c>
      <c r="C7" s="23"/>
      <c r="D7" s="23"/>
      <c r="E7" s="23"/>
      <c r="F7" s="5"/>
      <c r="G7" s="5"/>
    </row>
    <row r="8" spans="2:7" ht="11.1" customHeight="1" outlineLevel="1">
      <c r="B8" s="24" t="s">
        <v>10</v>
      </c>
      <c r="C8" s="24"/>
      <c r="D8" s="6"/>
      <c r="E8" s="6"/>
      <c r="F8" s="6"/>
      <c r="G8" s="6"/>
    </row>
    <row r="9" spans="2:7" ht="11.1" customHeight="1" outlineLevel="2">
      <c r="B9" s="7"/>
      <c r="C9" s="7"/>
      <c r="D9" s="7"/>
      <c r="E9" s="7"/>
      <c r="F9" s="7"/>
      <c r="G9" s="7"/>
    </row>
    <row r="10" spans="2:7" ht="11.1" customHeight="1" outlineLevel="3">
      <c r="B10" s="25" t="s">
        <v>11</v>
      </c>
      <c r="C10" s="25"/>
      <c r="D10" s="8"/>
      <c r="E10" s="26"/>
      <c r="F10" s="26"/>
      <c r="G10" s="26"/>
    </row>
    <row r="11" spans="2:7" ht="11.1" customHeight="1" outlineLevel="3">
      <c r="B11" s="27" t="s">
        <v>12</v>
      </c>
      <c r="C11" s="27"/>
      <c r="D11" s="27"/>
      <c r="E11" s="27"/>
      <c r="F11" s="9"/>
      <c r="G11" s="9"/>
    </row>
    <row r="12" spans="2:7" ht="12.95" customHeight="1" outlineLevel="3">
      <c r="C12" s="10" t="s">
        <v>13</v>
      </c>
      <c r="D12" s="11">
        <v>7290111730023</v>
      </c>
      <c r="E12" s="12">
        <v>215</v>
      </c>
      <c r="F12" s="13"/>
      <c r="G12" s="14">
        <f>F12*E12</f>
        <v>0</v>
      </c>
    </row>
    <row r="13" spans="2:7" ht="12.95" customHeight="1" outlineLevel="3">
      <c r="C13" s="10" t="s">
        <v>14</v>
      </c>
      <c r="D13" s="11">
        <v>7290111730115</v>
      </c>
      <c r="E13" s="12">
        <v>215</v>
      </c>
      <c r="F13" s="13"/>
      <c r="G13" s="14">
        <f>F13*E13</f>
        <v>0</v>
      </c>
    </row>
    <row r="14" spans="2:7" ht="12.95" customHeight="1" outlineLevel="3">
      <c r="C14" s="10" t="s">
        <v>15</v>
      </c>
      <c r="D14" s="11">
        <v>7290111730146</v>
      </c>
      <c r="E14" s="12">
        <v>215</v>
      </c>
      <c r="F14" s="13"/>
      <c r="G14" s="14">
        <f>F14*E14</f>
        <v>0</v>
      </c>
    </row>
    <row r="15" spans="2:7" ht="12.95" customHeight="1" outlineLevel="3">
      <c r="C15" s="10" t="s">
        <v>16</v>
      </c>
      <c r="D15" s="11">
        <v>7290111730009</v>
      </c>
      <c r="E15" s="12">
        <v>215</v>
      </c>
      <c r="F15" s="13"/>
      <c r="G15" s="14">
        <f>F15*E15</f>
        <v>0</v>
      </c>
    </row>
    <row r="16" spans="2:7" ht="12.95" customHeight="1" outlineLevel="3">
      <c r="C16" s="10" t="s">
        <v>17</v>
      </c>
      <c r="D16" s="11">
        <v>7290111730092</v>
      </c>
      <c r="E16" s="12">
        <v>215</v>
      </c>
      <c r="F16" s="13"/>
      <c r="G16" s="14">
        <f>F16*E16</f>
        <v>0</v>
      </c>
    </row>
    <row r="17" spans="2:7" ht="12.95" customHeight="1" outlineLevel="3">
      <c r="C17" s="10" t="s">
        <v>18</v>
      </c>
      <c r="D17" s="11">
        <v>7290111730122</v>
      </c>
      <c r="E17" s="12">
        <v>215</v>
      </c>
      <c r="F17" s="13"/>
      <c r="G17" s="14">
        <f>F17*E17</f>
        <v>0</v>
      </c>
    </row>
    <row r="18" spans="2:7" ht="12.95" customHeight="1" outlineLevel="3">
      <c r="C18" s="10"/>
      <c r="D18" s="10"/>
      <c r="E18" s="15"/>
      <c r="F18" s="13"/>
      <c r="G18" s="14"/>
    </row>
    <row r="19" spans="2:7" ht="12.95" customHeight="1" outlineLevel="3">
      <c r="C19" s="10"/>
      <c r="D19" s="10"/>
      <c r="E19" s="15"/>
      <c r="F19" s="13"/>
      <c r="G19" s="14"/>
    </row>
    <row r="20" spans="2:7" ht="12.95" customHeight="1" outlineLevel="3">
      <c r="C20" s="10"/>
      <c r="D20" s="10"/>
      <c r="E20" s="15"/>
      <c r="F20" s="13"/>
      <c r="G20" s="14"/>
    </row>
    <row r="21" spans="2:7" ht="12.95" customHeight="1" outlineLevel="3">
      <c r="C21" s="10"/>
      <c r="D21" s="10"/>
      <c r="E21" s="15"/>
      <c r="F21" s="13"/>
      <c r="G21" s="14"/>
    </row>
    <row r="22" spans="2:7" ht="12.95" customHeight="1" outlineLevel="3">
      <c r="C22" s="10"/>
      <c r="D22" s="10"/>
      <c r="E22" s="15"/>
      <c r="F22" s="13"/>
      <c r="G22" s="14"/>
    </row>
    <row r="23" spans="2:7" ht="12.95" customHeight="1" outlineLevel="3">
      <c r="B23" s="32" t="str">
        <f>HYPERLINK("http://galantphoto.ru/pictures_for_form/SD/MEN/SD-1001.jpg","увеличить")</f>
        <v>увеличить</v>
      </c>
      <c r="C23" s="10"/>
      <c r="D23" s="10"/>
      <c r="E23" s="15"/>
      <c r="F23" s="13"/>
      <c r="G23" s="14"/>
    </row>
    <row r="24" spans="2:7" ht="11.1" customHeight="1" outlineLevel="3">
      <c r="B24" s="25" t="s">
        <v>19</v>
      </c>
      <c r="C24" s="25"/>
      <c r="D24" s="8"/>
      <c r="E24" s="26"/>
      <c r="F24" s="26"/>
      <c r="G24" s="26"/>
    </row>
    <row r="25" spans="2:7" ht="11.1" customHeight="1" outlineLevel="3">
      <c r="B25" s="27" t="s">
        <v>20</v>
      </c>
      <c r="C25" s="27"/>
      <c r="D25" s="27"/>
      <c r="E25" s="27"/>
      <c r="F25" s="9"/>
      <c r="G25" s="9"/>
    </row>
    <row r="26" spans="2:7" ht="12.95" customHeight="1" outlineLevel="3">
      <c r="C26" s="10" t="s">
        <v>13</v>
      </c>
      <c r="D26" s="11">
        <v>7290111730177</v>
      </c>
      <c r="E26" s="12">
        <v>215</v>
      </c>
      <c r="F26" s="13"/>
      <c r="G26" s="14">
        <f>F26*E26</f>
        <v>0</v>
      </c>
    </row>
    <row r="27" spans="2:7" ht="12.95" customHeight="1" outlineLevel="3">
      <c r="C27" s="10" t="s">
        <v>21</v>
      </c>
      <c r="D27" s="11">
        <v>7290111730207</v>
      </c>
      <c r="E27" s="12">
        <v>215</v>
      </c>
      <c r="F27" s="13"/>
      <c r="G27" s="14">
        <f>F27*E27</f>
        <v>0</v>
      </c>
    </row>
    <row r="28" spans="2:7" ht="12.95" customHeight="1" outlineLevel="3">
      <c r="C28" s="10" t="s">
        <v>22</v>
      </c>
      <c r="D28" s="11">
        <v>7290111730238</v>
      </c>
      <c r="E28" s="12">
        <v>215</v>
      </c>
      <c r="F28" s="13"/>
      <c r="G28" s="14">
        <f>F28*E28</f>
        <v>0</v>
      </c>
    </row>
    <row r="29" spans="2:7" ht="12.95" customHeight="1" outlineLevel="3">
      <c r="C29" s="10" t="s">
        <v>14</v>
      </c>
      <c r="D29" s="11">
        <v>7290111730269</v>
      </c>
      <c r="E29" s="12">
        <v>215</v>
      </c>
      <c r="F29" s="13"/>
      <c r="G29" s="14">
        <f>F29*E29</f>
        <v>0</v>
      </c>
    </row>
    <row r="30" spans="2:7" ht="12.95" customHeight="1" outlineLevel="3">
      <c r="C30" s="10" t="s">
        <v>15</v>
      </c>
      <c r="D30" s="11">
        <v>7290111730290</v>
      </c>
      <c r="E30" s="12">
        <v>215</v>
      </c>
      <c r="F30" s="13"/>
      <c r="G30" s="14">
        <f>F30*E30</f>
        <v>0</v>
      </c>
    </row>
    <row r="31" spans="2:7" ht="12.95" customHeight="1" outlineLevel="3">
      <c r="C31" s="10" t="s">
        <v>16</v>
      </c>
      <c r="D31" s="11">
        <v>7290111730153</v>
      </c>
      <c r="E31" s="12">
        <v>215</v>
      </c>
      <c r="F31" s="13"/>
      <c r="G31" s="14">
        <f>F31*E31</f>
        <v>0</v>
      </c>
    </row>
    <row r="32" spans="2:7" ht="12.95" customHeight="1" outlineLevel="3">
      <c r="C32" s="10" t="s">
        <v>23</v>
      </c>
      <c r="D32" s="11">
        <v>7290111730184</v>
      </c>
      <c r="E32" s="12">
        <v>215</v>
      </c>
      <c r="F32" s="13"/>
      <c r="G32" s="14">
        <f>F32*E32</f>
        <v>0</v>
      </c>
    </row>
    <row r="33" spans="2:7" ht="12.95" customHeight="1" outlineLevel="3">
      <c r="C33" s="10" t="s">
        <v>24</v>
      </c>
      <c r="D33" s="11">
        <v>7290111730214</v>
      </c>
      <c r="E33" s="12">
        <v>215</v>
      </c>
      <c r="F33" s="13"/>
      <c r="G33" s="14">
        <f>F33*E33</f>
        <v>0</v>
      </c>
    </row>
    <row r="34" spans="2:7" ht="12.95" customHeight="1" outlineLevel="3">
      <c r="C34" s="10" t="s">
        <v>17</v>
      </c>
      <c r="D34" s="11">
        <v>7290111730245</v>
      </c>
      <c r="E34" s="12">
        <v>215</v>
      </c>
      <c r="F34" s="13"/>
      <c r="G34" s="14">
        <f>F34*E34</f>
        <v>0</v>
      </c>
    </row>
    <row r="35" spans="2:7" ht="12.95" customHeight="1" outlineLevel="3">
      <c r="C35" s="10" t="s">
        <v>18</v>
      </c>
      <c r="D35" s="11">
        <v>7290111730276</v>
      </c>
      <c r="E35" s="12">
        <v>215</v>
      </c>
      <c r="F35" s="13"/>
      <c r="G35" s="14">
        <f>F35*E35</f>
        <v>0</v>
      </c>
    </row>
    <row r="36" spans="2:7" ht="12.95" customHeight="1" outlineLevel="3">
      <c r="C36" s="10"/>
      <c r="D36" s="10"/>
      <c r="E36" s="15"/>
      <c r="F36" s="13"/>
      <c r="G36" s="14"/>
    </row>
    <row r="37" spans="2:7" ht="12.95" customHeight="1" outlineLevel="3">
      <c r="B37" s="32" t="str">
        <f>HYPERLINK("http://galantphoto.ru/pictures_for_form/SD/MEN/SD-1001.jpg","увеличить")</f>
        <v>увеличить</v>
      </c>
      <c r="C37" s="10"/>
      <c r="D37" s="10"/>
      <c r="E37" s="15"/>
      <c r="F37" s="13"/>
      <c r="G37" s="14"/>
    </row>
    <row r="38" spans="2:7" ht="11.1" customHeight="1" outlineLevel="3">
      <c r="B38" s="25" t="s">
        <v>25</v>
      </c>
      <c r="C38" s="25"/>
      <c r="D38" s="8"/>
      <c r="E38" s="26"/>
      <c r="F38" s="26"/>
      <c r="G38" s="26"/>
    </row>
    <row r="39" spans="2:7" ht="11.1" customHeight="1" outlineLevel="3">
      <c r="B39" s="27" t="s">
        <v>20</v>
      </c>
      <c r="C39" s="27"/>
      <c r="D39" s="27"/>
      <c r="E39" s="27"/>
      <c r="F39" s="9"/>
      <c r="G39" s="9"/>
    </row>
    <row r="40" spans="2:7" ht="12.95" customHeight="1" outlineLevel="3">
      <c r="C40" s="10" t="s">
        <v>26</v>
      </c>
      <c r="D40" s="11">
        <v>7290111730771</v>
      </c>
      <c r="E40" s="12">
        <v>215</v>
      </c>
      <c r="F40" s="13"/>
      <c r="G40" s="14">
        <f>F40*E40</f>
        <v>0</v>
      </c>
    </row>
    <row r="41" spans="2:7" ht="12.95" customHeight="1" outlineLevel="3">
      <c r="C41" s="10" t="s">
        <v>27</v>
      </c>
      <c r="D41" s="11">
        <v>7290111730801</v>
      </c>
      <c r="E41" s="12">
        <v>215</v>
      </c>
      <c r="F41" s="13"/>
      <c r="G41" s="14">
        <f>F41*E41</f>
        <v>0</v>
      </c>
    </row>
    <row r="42" spans="2:7" ht="12.95" customHeight="1" outlineLevel="3">
      <c r="C42" s="10" t="s">
        <v>28</v>
      </c>
      <c r="D42" s="11">
        <v>7290111730832</v>
      </c>
      <c r="E42" s="12">
        <v>215</v>
      </c>
      <c r="F42" s="13"/>
      <c r="G42" s="14">
        <f>F42*E42</f>
        <v>0</v>
      </c>
    </row>
    <row r="43" spans="2:7" ht="12.95" customHeight="1" outlineLevel="3">
      <c r="C43" s="10" t="s">
        <v>29</v>
      </c>
      <c r="D43" s="11">
        <v>7290111730863</v>
      </c>
      <c r="E43" s="12">
        <v>215</v>
      </c>
      <c r="F43" s="13"/>
      <c r="G43" s="14">
        <f>F43*E43</f>
        <v>0</v>
      </c>
    </row>
    <row r="44" spans="2:7" ht="12.95" customHeight="1" outlineLevel="3">
      <c r="C44" s="10" t="s">
        <v>30</v>
      </c>
      <c r="D44" s="11">
        <v>7290111730894</v>
      </c>
      <c r="E44" s="12">
        <v>215</v>
      </c>
      <c r="F44" s="13"/>
      <c r="G44" s="14">
        <f>F44*E44</f>
        <v>0</v>
      </c>
    </row>
    <row r="45" spans="2:7" ht="12.95" customHeight="1" outlineLevel="3">
      <c r="C45" s="10" t="s">
        <v>13</v>
      </c>
      <c r="D45" s="11">
        <v>7290111730764</v>
      </c>
      <c r="E45" s="12">
        <v>215</v>
      </c>
      <c r="F45" s="13"/>
      <c r="G45" s="14">
        <f>F45*E45</f>
        <v>0</v>
      </c>
    </row>
    <row r="46" spans="2:7" ht="12.95" customHeight="1" outlineLevel="3">
      <c r="C46" s="10" t="s">
        <v>21</v>
      </c>
      <c r="D46" s="11">
        <v>7290111730795</v>
      </c>
      <c r="E46" s="12">
        <v>215</v>
      </c>
      <c r="F46" s="13"/>
      <c r="G46" s="14">
        <f>F46*E46</f>
        <v>0</v>
      </c>
    </row>
    <row r="47" spans="2:7" ht="12.95" customHeight="1" outlineLevel="3">
      <c r="C47" s="10" t="s">
        <v>22</v>
      </c>
      <c r="D47" s="11">
        <v>7290111730825</v>
      </c>
      <c r="E47" s="12">
        <v>215</v>
      </c>
      <c r="F47" s="13"/>
      <c r="G47" s="14">
        <f>F47*E47</f>
        <v>0</v>
      </c>
    </row>
    <row r="48" spans="2:7" ht="12.95" customHeight="1" outlineLevel="3">
      <c r="C48" s="10" t="s">
        <v>14</v>
      </c>
      <c r="D48" s="11">
        <v>7290111730856</v>
      </c>
      <c r="E48" s="12">
        <v>215</v>
      </c>
      <c r="F48" s="13"/>
      <c r="G48" s="14">
        <f>F48*E48</f>
        <v>0</v>
      </c>
    </row>
    <row r="49" spans="2:7" ht="12.95" customHeight="1" outlineLevel="3">
      <c r="C49" s="10" t="s">
        <v>15</v>
      </c>
      <c r="D49" s="11">
        <v>7290111733611</v>
      </c>
      <c r="E49" s="12">
        <v>215</v>
      </c>
      <c r="F49" s="13"/>
      <c r="G49" s="14">
        <f>F49*E49</f>
        <v>0</v>
      </c>
    </row>
    <row r="50" spans="2:7" ht="12.95" customHeight="1" outlineLevel="3">
      <c r="C50" s="10" t="s">
        <v>16</v>
      </c>
      <c r="D50" s="11">
        <v>7290111730757</v>
      </c>
      <c r="E50" s="12">
        <v>215</v>
      </c>
      <c r="F50" s="13"/>
      <c r="G50" s="14">
        <f>F50*E50</f>
        <v>0</v>
      </c>
    </row>
    <row r="51" spans="2:7" ht="12.95" customHeight="1" outlineLevel="3">
      <c r="B51" s="32" t="str">
        <f>HYPERLINK("http://galantphoto.ru/pictures_for_form/SD/MEN/SD-1105.jpg","увеличить")</f>
        <v>увеличить</v>
      </c>
      <c r="C51" s="10" t="s">
        <v>23</v>
      </c>
      <c r="D51" s="11">
        <v>7290111730788</v>
      </c>
      <c r="E51" s="12">
        <v>215</v>
      </c>
      <c r="F51" s="13"/>
      <c r="G51" s="14">
        <f>F51*E51</f>
        <v>0</v>
      </c>
    </row>
    <row r="52" spans="2:7" ht="12.95" customHeight="1" outlineLevel="3">
      <c r="C52" s="10" t="s">
        <v>24</v>
      </c>
      <c r="D52" s="11">
        <v>7290111730818</v>
      </c>
      <c r="E52" s="12">
        <v>215</v>
      </c>
      <c r="F52" s="13"/>
      <c r="G52" s="14">
        <f>F52*E52</f>
        <v>0</v>
      </c>
    </row>
    <row r="53" spans="2:7" ht="12.95" customHeight="1" outlineLevel="3">
      <c r="C53" s="10" t="s">
        <v>17</v>
      </c>
      <c r="D53" s="11">
        <v>7290111730849</v>
      </c>
      <c r="E53" s="12">
        <v>215</v>
      </c>
      <c r="F53" s="13"/>
      <c r="G53" s="14">
        <f>F53*E53</f>
        <v>0</v>
      </c>
    </row>
    <row r="54" spans="2:7" ht="12.95" customHeight="1" outlineLevel="3">
      <c r="C54" s="10" t="s">
        <v>18</v>
      </c>
      <c r="D54" s="11">
        <v>7290111730870</v>
      </c>
      <c r="E54" s="12">
        <v>215</v>
      </c>
      <c r="F54" s="13"/>
      <c r="G54" s="14">
        <f>F54*E54</f>
        <v>0</v>
      </c>
    </row>
    <row r="55" spans="2:7" ht="11.1" customHeight="1" outlineLevel="2">
      <c r="B55" s="7" t="s">
        <v>31</v>
      </c>
      <c r="C55" s="7"/>
      <c r="D55" s="7"/>
      <c r="E55" s="7"/>
      <c r="F55" s="7"/>
      <c r="G55" s="7"/>
    </row>
    <row r="56" spans="2:7" ht="11.1" customHeight="1" outlineLevel="3">
      <c r="B56" s="25" t="s">
        <v>32</v>
      </c>
      <c r="C56" s="25"/>
      <c r="D56" s="8"/>
      <c r="E56" s="30" t="str">
        <f>HYPERLINK("http://www.galantholding.ru/catalog/318/136636/","www.galantholding.ru")</f>
        <v>www.galantholding.ru</v>
      </c>
      <c r="F56" s="26"/>
      <c r="G56" s="26"/>
    </row>
    <row r="57" spans="2:7" ht="11.1" customHeight="1" outlineLevel="3">
      <c r="B57" s="27" t="s">
        <v>33</v>
      </c>
      <c r="C57" s="27"/>
      <c r="D57" s="27"/>
      <c r="E57" s="27"/>
      <c r="F57" s="9"/>
      <c r="G57" s="9"/>
    </row>
    <row r="58" spans="2:7" ht="12.95" customHeight="1" outlineLevel="3">
      <c r="C58" s="10" t="s">
        <v>21</v>
      </c>
      <c r="D58" s="11">
        <v>7290108465711</v>
      </c>
      <c r="E58" s="12">
        <v>280</v>
      </c>
      <c r="F58" s="13"/>
      <c r="G58" s="14">
        <f>F58*E58</f>
        <v>0</v>
      </c>
    </row>
    <row r="59" spans="2:7" ht="12.95" customHeight="1" outlineLevel="3">
      <c r="C59" s="10" t="s">
        <v>22</v>
      </c>
      <c r="D59" s="11">
        <v>7290108468045</v>
      </c>
      <c r="E59" s="12">
        <v>280</v>
      </c>
      <c r="F59" s="13"/>
      <c r="G59" s="14">
        <f>F59*E59</f>
        <v>0</v>
      </c>
    </row>
    <row r="60" spans="2:7" ht="12.95" customHeight="1" outlineLevel="3">
      <c r="C60" s="10" t="s">
        <v>14</v>
      </c>
      <c r="D60" s="11">
        <v>7290108468052</v>
      </c>
      <c r="E60" s="12">
        <v>280</v>
      </c>
      <c r="F60" s="13"/>
      <c r="G60" s="14">
        <f>F60*E60</f>
        <v>0</v>
      </c>
    </row>
    <row r="61" spans="2:7" ht="12.95" customHeight="1" outlineLevel="3">
      <c r="C61" s="10" t="s">
        <v>15</v>
      </c>
      <c r="D61" s="11">
        <v>7290108468069</v>
      </c>
      <c r="E61" s="12">
        <v>280</v>
      </c>
      <c r="F61" s="13"/>
      <c r="G61" s="14">
        <f>F61*E61</f>
        <v>0</v>
      </c>
    </row>
    <row r="62" spans="2:7" ht="12.95" customHeight="1" outlineLevel="3">
      <c r="C62" s="10" t="s">
        <v>34</v>
      </c>
      <c r="D62" s="11">
        <v>7290108468014</v>
      </c>
      <c r="E62" s="12">
        <v>280</v>
      </c>
      <c r="F62" s="13"/>
      <c r="G62" s="14">
        <f>F62*E62</f>
        <v>0</v>
      </c>
    </row>
    <row r="63" spans="2:7" ht="12.95" customHeight="1" outlineLevel="3">
      <c r="C63" s="10" t="s">
        <v>35</v>
      </c>
      <c r="D63" s="11">
        <v>7290108468038</v>
      </c>
      <c r="E63" s="12">
        <v>280</v>
      </c>
      <c r="F63" s="13"/>
      <c r="G63" s="14">
        <f>F63*E63</f>
        <v>0</v>
      </c>
    </row>
    <row r="64" spans="2:7" ht="12.95" customHeight="1" outlineLevel="3">
      <c r="C64" s="10" t="s">
        <v>24</v>
      </c>
      <c r="D64" s="11">
        <v>7290108467963</v>
      </c>
      <c r="E64" s="12">
        <v>280</v>
      </c>
      <c r="F64" s="13"/>
      <c r="G64" s="14">
        <f>F64*E64</f>
        <v>0</v>
      </c>
    </row>
    <row r="65" spans="2:7" ht="12.95" customHeight="1" outlineLevel="3">
      <c r="C65" s="10" t="s">
        <v>17</v>
      </c>
      <c r="D65" s="11">
        <v>7290108467970</v>
      </c>
      <c r="E65" s="12">
        <v>280</v>
      </c>
      <c r="F65" s="13"/>
      <c r="G65" s="14">
        <f>F65*E65</f>
        <v>0</v>
      </c>
    </row>
    <row r="66" spans="2:7" ht="12.95" customHeight="1" outlineLevel="3">
      <c r="C66" s="10" t="s">
        <v>18</v>
      </c>
      <c r="D66" s="11">
        <v>7290108467987</v>
      </c>
      <c r="E66" s="12">
        <v>280</v>
      </c>
      <c r="F66" s="13"/>
      <c r="G66" s="14">
        <f>F66*E66</f>
        <v>0</v>
      </c>
    </row>
    <row r="67" spans="2:7" ht="12.95" customHeight="1" outlineLevel="3">
      <c r="C67" s="10"/>
      <c r="D67" s="10"/>
      <c r="E67" s="15"/>
      <c r="F67" s="13"/>
      <c r="G67" s="14"/>
    </row>
    <row r="68" spans="2:7" ht="12.95" customHeight="1" outlineLevel="3">
      <c r="C68" s="10"/>
      <c r="D68" s="10"/>
      <c r="E68" s="15"/>
      <c r="F68" s="13"/>
      <c r="G68" s="14"/>
    </row>
    <row r="69" spans="2:7" ht="12.95" customHeight="1" outlineLevel="3">
      <c r="B69" s="32" t="str">
        <f>HYPERLINK("Http://galantphoto.ru/pictures_for_form/SD/MEN/SD-3302.jpg","увеличить")</f>
        <v>увеличить</v>
      </c>
      <c r="C69" s="10"/>
      <c r="D69" s="10"/>
      <c r="E69" s="15"/>
      <c r="F69" s="13"/>
      <c r="G69" s="14"/>
    </row>
    <row r="70" spans="2:7" ht="11.1" customHeight="1" outlineLevel="3">
      <c r="B70" s="25" t="s">
        <v>36</v>
      </c>
      <c r="C70" s="25"/>
      <c r="D70" s="8"/>
      <c r="E70" s="30" t="str">
        <f>HYPERLINK("http://www.galantholding.ru/catalog/318/141303/","www.galantholding.ru")</f>
        <v>www.galantholding.ru</v>
      </c>
      <c r="F70" s="26"/>
      <c r="G70" s="26"/>
    </row>
    <row r="71" spans="2:7" ht="11.1" customHeight="1" outlineLevel="3">
      <c r="B71" s="27" t="s">
        <v>33</v>
      </c>
      <c r="C71" s="27"/>
      <c r="D71" s="27"/>
      <c r="E71" s="27"/>
      <c r="F71" s="9"/>
      <c r="G71" s="9"/>
    </row>
    <row r="72" spans="2:7" ht="12.95" customHeight="1" outlineLevel="3">
      <c r="C72" s="10" t="s">
        <v>21</v>
      </c>
      <c r="D72" s="11">
        <v>7290108465150</v>
      </c>
      <c r="E72" s="12">
        <v>280</v>
      </c>
      <c r="F72" s="13"/>
      <c r="G72" s="14">
        <f>F72*E72</f>
        <v>0</v>
      </c>
    </row>
    <row r="73" spans="2:7" ht="12.95" customHeight="1" outlineLevel="3">
      <c r="C73" s="10" t="s">
        <v>22</v>
      </c>
      <c r="D73" s="11">
        <v>7290108465235</v>
      </c>
      <c r="E73" s="12">
        <v>280</v>
      </c>
      <c r="F73" s="13"/>
      <c r="G73" s="14">
        <f>F73*E73</f>
        <v>0</v>
      </c>
    </row>
    <row r="74" spans="2:7" ht="12.95" customHeight="1" outlineLevel="3">
      <c r="C74" s="10" t="s">
        <v>14</v>
      </c>
      <c r="D74" s="11">
        <v>7290108465259</v>
      </c>
      <c r="E74" s="12">
        <v>280</v>
      </c>
      <c r="F74" s="13"/>
      <c r="G74" s="14">
        <f>F74*E74</f>
        <v>0</v>
      </c>
    </row>
    <row r="75" spans="2:7" ht="12.95" customHeight="1" outlineLevel="3">
      <c r="C75" s="10" t="s">
        <v>15</v>
      </c>
      <c r="D75" s="11">
        <v>7290108465822</v>
      </c>
      <c r="E75" s="12">
        <v>280</v>
      </c>
      <c r="F75" s="13"/>
      <c r="G75" s="14">
        <f>F75*E75</f>
        <v>0</v>
      </c>
    </row>
    <row r="76" spans="2:7" ht="12.95" customHeight="1" outlineLevel="3">
      <c r="C76" s="10" t="s">
        <v>37</v>
      </c>
      <c r="D76" s="11">
        <v>7290108465112</v>
      </c>
      <c r="E76" s="12">
        <v>280</v>
      </c>
      <c r="F76" s="13"/>
      <c r="G76" s="14">
        <f>F76*E76</f>
        <v>0</v>
      </c>
    </row>
    <row r="77" spans="2:7" ht="12.95" customHeight="1" outlineLevel="3">
      <c r="C77" s="10" t="s">
        <v>38</v>
      </c>
      <c r="D77" s="11">
        <v>7290108465341</v>
      </c>
      <c r="E77" s="12">
        <v>280</v>
      </c>
      <c r="F77" s="13"/>
      <c r="G77" s="14">
        <f>F77*E77</f>
        <v>0</v>
      </c>
    </row>
    <row r="78" spans="2:7" ht="12.95" customHeight="1" outlineLevel="3">
      <c r="C78" s="10" t="s">
        <v>34</v>
      </c>
      <c r="D78" s="11">
        <v>7290108465228</v>
      </c>
      <c r="E78" s="12">
        <v>280</v>
      </c>
      <c r="F78" s="13"/>
      <c r="G78" s="14">
        <f>F78*E78</f>
        <v>0</v>
      </c>
    </row>
    <row r="79" spans="2:7" ht="12.95" customHeight="1" outlineLevel="3">
      <c r="C79" s="10" t="s">
        <v>35</v>
      </c>
      <c r="D79" s="11">
        <v>7290108465297</v>
      </c>
      <c r="E79" s="12">
        <v>280</v>
      </c>
      <c r="F79" s="13"/>
      <c r="G79" s="14">
        <f>F79*E79</f>
        <v>0</v>
      </c>
    </row>
    <row r="80" spans="2:7" ht="12.95" customHeight="1" outlineLevel="3">
      <c r="C80" s="10" t="s">
        <v>23</v>
      </c>
      <c r="D80" s="11">
        <v>7290108465143</v>
      </c>
      <c r="E80" s="12">
        <v>280</v>
      </c>
      <c r="F80" s="13"/>
      <c r="G80" s="14">
        <f>F80*E80</f>
        <v>0</v>
      </c>
    </row>
    <row r="81" spans="2:7" ht="12.95" customHeight="1" outlineLevel="3">
      <c r="C81" s="10" t="s">
        <v>24</v>
      </c>
      <c r="D81" s="11">
        <v>7290108465266</v>
      </c>
      <c r="E81" s="12">
        <v>280</v>
      </c>
      <c r="F81" s="13"/>
      <c r="G81" s="14">
        <f>F81*E81</f>
        <v>0</v>
      </c>
    </row>
    <row r="82" spans="2:7" ht="12.95" customHeight="1" outlineLevel="3">
      <c r="C82" s="10" t="s">
        <v>17</v>
      </c>
      <c r="D82" s="11">
        <v>7290108465334</v>
      </c>
      <c r="E82" s="12">
        <v>280</v>
      </c>
      <c r="F82" s="13"/>
      <c r="G82" s="14">
        <f>F82*E82</f>
        <v>0</v>
      </c>
    </row>
    <row r="83" spans="2:7" ht="12.95" customHeight="1" outlineLevel="3">
      <c r="B83" s="32" t="str">
        <f>HYPERLINK("http://galantphoto.ru/pictures_for_form/SD/MEN/SD-3304.jpg","увеличить")</f>
        <v>увеличить</v>
      </c>
      <c r="C83" s="10" t="s">
        <v>18</v>
      </c>
      <c r="D83" s="11">
        <v>7290108465396</v>
      </c>
      <c r="E83" s="12">
        <v>280</v>
      </c>
      <c r="F83" s="13"/>
      <c r="G83" s="14">
        <f>F83*E83</f>
        <v>0</v>
      </c>
    </row>
    <row r="84" spans="2:7" ht="11.1" customHeight="1" outlineLevel="2">
      <c r="B84" s="7" t="s">
        <v>39</v>
      </c>
      <c r="C84" s="7"/>
      <c r="D84" s="7"/>
      <c r="E84" s="7"/>
      <c r="F84" s="7"/>
      <c r="G84" s="7"/>
    </row>
    <row r="85" spans="2:7" ht="11.1" customHeight="1" outlineLevel="3">
      <c r="B85" s="25" t="s">
        <v>40</v>
      </c>
      <c r="C85" s="25"/>
      <c r="D85" s="8"/>
      <c r="E85" s="30" t="str">
        <f>HYPERLINK("http://www.galantholding.ru/catalog/322/141311/","www.galantholding.ru")</f>
        <v>www.galantholding.ru</v>
      </c>
      <c r="F85" s="26"/>
      <c r="G85" s="26"/>
    </row>
    <row r="86" spans="2:7" ht="11.1" customHeight="1" outlineLevel="3">
      <c r="B86" s="27" t="s">
        <v>41</v>
      </c>
      <c r="C86" s="27"/>
      <c r="D86" s="27"/>
      <c r="E86" s="27"/>
      <c r="F86" s="9"/>
      <c r="G86" s="9"/>
    </row>
    <row r="87" spans="2:7" ht="12.95" customHeight="1" outlineLevel="3">
      <c r="C87" s="10" t="s">
        <v>42</v>
      </c>
      <c r="D87" s="11">
        <v>7290109374963</v>
      </c>
      <c r="E87" s="12">
        <v>310</v>
      </c>
      <c r="F87" s="13"/>
      <c r="G87" s="14">
        <f>F87*E87</f>
        <v>0</v>
      </c>
    </row>
    <row r="88" spans="2:7" ht="12.95" customHeight="1" outlineLevel="3">
      <c r="C88" s="10" t="s">
        <v>43</v>
      </c>
      <c r="D88" s="11">
        <v>7290108467406</v>
      </c>
      <c r="E88" s="12">
        <v>310</v>
      </c>
      <c r="F88" s="13"/>
      <c r="G88" s="14">
        <f>F88*E88</f>
        <v>0</v>
      </c>
    </row>
    <row r="89" spans="2:7" ht="12.95" customHeight="1" outlineLevel="3">
      <c r="C89" s="10" t="s">
        <v>44</v>
      </c>
      <c r="D89" s="11">
        <v>7290108467505</v>
      </c>
      <c r="E89" s="12">
        <v>310</v>
      </c>
      <c r="F89" s="13"/>
      <c r="G89" s="14">
        <f>F89*E89</f>
        <v>0</v>
      </c>
    </row>
    <row r="90" spans="2:7" ht="12.95" customHeight="1" outlineLevel="3">
      <c r="C90" s="10" t="s">
        <v>45</v>
      </c>
      <c r="D90" s="11">
        <v>7290108467536</v>
      </c>
      <c r="E90" s="12">
        <v>310</v>
      </c>
      <c r="F90" s="13"/>
      <c r="G90" s="14">
        <f>F90*E90</f>
        <v>0</v>
      </c>
    </row>
    <row r="91" spans="2:7" ht="12.95" customHeight="1" outlineLevel="3">
      <c r="C91" s="10" t="s">
        <v>46</v>
      </c>
      <c r="D91" s="11">
        <v>7290107694834</v>
      </c>
      <c r="E91" s="12">
        <v>310</v>
      </c>
      <c r="F91" s="13"/>
      <c r="G91" s="14">
        <f>F91*E91</f>
        <v>0</v>
      </c>
    </row>
    <row r="92" spans="2:7" ht="12.95" customHeight="1" outlineLevel="3">
      <c r="C92" s="10" t="s">
        <v>47</v>
      </c>
      <c r="D92" s="11">
        <v>7290108462135</v>
      </c>
      <c r="E92" s="12">
        <v>310</v>
      </c>
      <c r="F92" s="13"/>
      <c r="G92" s="14">
        <f>F92*E92</f>
        <v>0</v>
      </c>
    </row>
    <row r="93" spans="2:7" ht="12.95" customHeight="1" outlineLevel="3">
      <c r="C93" s="10" t="s">
        <v>37</v>
      </c>
      <c r="D93" s="11">
        <v>7290108465648</v>
      </c>
      <c r="E93" s="12">
        <v>310</v>
      </c>
      <c r="F93" s="13"/>
      <c r="G93" s="14">
        <f>F93*E93</f>
        <v>0</v>
      </c>
    </row>
    <row r="94" spans="2:7" ht="12.95" customHeight="1" outlineLevel="3">
      <c r="C94" s="10" t="s">
        <v>34</v>
      </c>
      <c r="D94" s="11">
        <v>7290108465761</v>
      </c>
      <c r="E94" s="12">
        <v>310</v>
      </c>
      <c r="F94" s="13"/>
      <c r="G94" s="14">
        <f>F94*E94</f>
        <v>0</v>
      </c>
    </row>
    <row r="95" spans="2:7" ht="12.95" customHeight="1" outlineLevel="3">
      <c r="C95" s="10" t="s">
        <v>35</v>
      </c>
      <c r="D95" s="11">
        <v>7290107694841</v>
      </c>
      <c r="E95" s="12">
        <v>310</v>
      </c>
      <c r="F95" s="13"/>
      <c r="G95" s="14">
        <f>F95*E95</f>
        <v>0</v>
      </c>
    </row>
    <row r="96" spans="2:7" ht="12.95" customHeight="1" outlineLevel="3">
      <c r="C96" s="10" t="s">
        <v>16</v>
      </c>
      <c r="D96" s="11">
        <v>7290108468106</v>
      </c>
      <c r="E96" s="12">
        <v>310</v>
      </c>
      <c r="F96" s="13"/>
      <c r="G96" s="14">
        <f>F96*E96</f>
        <v>0</v>
      </c>
    </row>
    <row r="97" spans="2:7" ht="12.95" customHeight="1" outlineLevel="3">
      <c r="C97" s="10" t="s">
        <v>24</v>
      </c>
      <c r="D97" s="11">
        <v>7290108467550</v>
      </c>
      <c r="E97" s="12">
        <v>310</v>
      </c>
      <c r="F97" s="13"/>
      <c r="G97" s="14">
        <f>F97*E97</f>
        <v>0</v>
      </c>
    </row>
    <row r="98" spans="2:7" ht="12.95" customHeight="1" outlineLevel="3">
      <c r="B98" s="32" t="str">
        <f>HYPERLINK("http://galantphoto.ru/pictures_for_form/SD/MEN/SD-2016_1.jpg","увеличить")</f>
        <v>увеличить</v>
      </c>
      <c r="C98" s="10" t="s">
        <v>17</v>
      </c>
      <c r="D98" s="11">
        <v>7290108467390</v>
      </c>
      <c r="E98" s="12">
        <v>310</v>
      </c>
      <c r="F98" s="13"/>
      <c r="G98" s="14">
        <f>F98*E98</f>
        <v>0</v>
      </c>
    </row>
    <row r="99" spans="2:7" ht="11.1" customHeight="1" outlineLevel="3">
      <c r="B99" s="25" t="s">
        <v>48</v>
      </c>
      <c r="C99" s="25"/>
      <c r="D99" s="8"/>
      <c r="E99" s="30" t="str">
        <f>HYPERLINK("http://www.galantholding.ru/catalog/322/141313/","www.galantholding.ru")</f>
        <v>www.galantholding.ru</v>
      </c>
      <c r="F99" s="26"/>
      <c r="G99" s="26"/>
    </row>
    <row r="100" spans="2:7" ht="11.1" customHeight="1" outlineLevel="3">
      <c r="B100" s="27" t="s">
        <v>49</v>
      </c>
      <c r="C100" s="27"/>
      <c r="D100" s="27"/>
      <c r="E100" s="27"/>
      <c r="F100" s="9"/>
      <c r="G100" s="9"/>
    </row>
    <row r="101" spans="2:7" ht="12.95" customHeight="1" outlineLevel="3">
      <c r="C101" s="10" t="s">
        <v>42</v>
      </c>
      <c r="D101" s="11">
        <v>7290108462104</v>
      </c>
      <c r="E101" s="12">
        <v>280</v>
      </c>
      <c r="F101" s="13"/>
      <c r="G101" s="14">
        <f>F101*E101</f>
        <v>0</v>
      </c>
    </row>
    <row r="102" spans="2:7" ht="12.95" customHeight="1" outlineLevel="3">
      <c r="C102" s="10" t="s">
        <v>43</v>
      </c>
      <c r="D102" s="11">
        <v>7290108464559</v>
      </c>
      <c r="E102" s="12">
        <v>280</v>
      </c>
      <c r="F102" s="13"/>
      <c r="G102" s="14">
        <f>F102*E102</f>
        <v>0</v>
      </c>
    </row>
    <row r="103" spans="2:7" ht="12.95" customHeight="1" outlineLevel="3">
      <c r="C103" s="10" t="s">
        <v>44</v>
      </c>
      <c r="D103" s="11">
        <v>7290108464597</v>
      </c>
      <c r="E103" s="12">
        <v>280</v>
      </c>
      <c r="F103" s="13"/>
      <c r="G103" s="14">
        <f>F103*E103</f>
        <v>0</v>
      </c>
    </row>
    <row r="104" spans="2:7" ht="12.95" customHeight="1" outlineLevel="3">
      <c r="C104" s="10" t="s">
        <v>45</v>
      </c>
      <c r="D104" s="11">
        <v>7290108464634</v>
      </c>
      <c r="E104" s="12">
        <v>280</v>
      </c>
      <c r="F104" s="13"/>
      <c r="G104" s="14">
        <f>F104*E104</f>
        <v>0</v>
      </c>
    </row>
    <row r="105" spans="2:7" ht="12.95" customHeight="1" outlineLevel="3">
      <c r="C105" s="10" t="s">
        <v>46</v>
      </c>
      <c r="D105" s="11">
        <v>7290107694940</v>
      </c>
      <c r="E105" s="12">
        <v>280</v>
      </c>
      <c r="F105" s="13"/>
      <c r="G105" s="14">
        <f>F105*E105</f>
        <v>0</v>
      </c>
    </row>
    <row r="106" spans="2:7" ht="12.95" customHeight="1" outlineLevel="3">
      <c r="C106" s="10" t="s">
        <v>50</v>
      </c>
      <c r="D106" s="11">
        <v>7290108466478</v>
      </c>
      <c r="E106" s="12">
        <v>280</v>
      </c>
      <c r="F106" s="13"/>
      <c r="G106" s="14">
        <f>F106*E106</f>
        <v>0</v>
      </c>
    </row>
    <row r="107" spans="2:7" ht="12.95" customHeight="1" outlineLevel="3">
      <c r="C107" s="10" t="s">
        <v>51</v>
      </c>
      <c r="D107" s="11">
        <v>7290108466461</v>
      </c>
      <c r="E107" s="12">
        <v>280</v>
      </c>
      <c r="F107" s="13"/>
      <c r="G107" s="14">
        <f>F107*E107</f>
        <v>0</v>
      </c>
    </row>
    <row r="108" spans="2:7" ht="12.95" customHeight="1" outlineLevel="3">
      <c r="C108" s="10" t="s">
        <v>52</v>
      </c>
      <c r="D108" s="11">
        <v>7290108466454</v>
      </c>
      <c r="E108" s="12">
        <v>280</v>
      </c>
      <c r="F108" s="13"/>
      <c r="G108" s="14">
        <f>F108*E108</f>
        <v>0</v>
      </c>
    </row>
    <row r="109" spans="2:7" ht="12.95" customHeight="1" outlineLevel="3">
      <c r="C109" s="10" t="s">
        <v>53</v>
      </c>
      <c r="D109" s="11">
        <v>7290108466447</v>
      </c>
      <c r="E109" s="12">
        <v>280</v>
      </c>
      <c r="F109" s="13"/>
      <c r="G109" s="14">
        <f>F109*E109</f>
        <v>0</v>
      </c>
    </row>
    <row r="110" spans="2:7" ht="12.95" customHeight="1" outlineLevel="3">
      <c r="C110" s="10" t="s">
        <v>54</v>
      </c>
      <c r="D110" s="11">
        <v>7290107694957</v>
      </c>
      <c r="E110" s="12">
        <v>280</v>
      </c>
      <c r="F110" s="13"/>
      <c r="G110" s="14">
        <f>F110*E110</f>
        <v>0</v>
      </c>
    </row>
    <row r="111" spans="2:7" ht="12.95" customHeight="1" outlineLevel="3">
      <c r="C111" s="10" t="s">
        <v>13</v>
      </c>
      <c r="D111" s="11">
        <v>7290108462197</v>
      </c>
      <c r="E111" s="12">
        <v>280</v>
      </c>
      <c r="F111" s="13"/>
      <c r="G111" s="14">
        <f>F111*E111</f>
        <v>0</v>
      </c>
    </row>
    <row r="112" spans="2:7" ht="12.95" customHeight="1" outlineLevel="3">
      <c r="B112" s="32" t="str">
        <f>HYPERLINK("http://galantphoto.ru/pictures_for_form/SD/MEN/SD-2018_1.jpg","увеличить")</f>
        <v>увеличить</v>
      </c>
      <c r="C112" s="10" t="s">
        <v>21</v>
      </c>
      <c r="D112" s="11">
        <v>7290108464535</v>
      </c>
      <c r="E112" s="12">
        <v>280</v>
      </c>
      <c r="F112" s="13"/>
      <c r="G112" s="14">
        <f>F112*E112</f>
        <v>0</v>
      </c>
    </row>
    <row r="113" spans="2:7" ht="12.95" customHeight="1" outlineLevel="3">
      <c r="C113" s="10" t="s">
        <v>22</v>
      </c>
      <c r="D113" s="11">
        <v>7290108464573</v>
      </c>
      <c r="E113" s="12">
        <v>280</v>
      </c>
      <c r="F113" s="13"/>
      <c r="G113" s="14">
        <f>F113*E113</f>
        <v>0</v>
      </c>
    </row>
    <row r="114" spans="2:7" ht="12.95" customHeight="1" outlineLevel="3">
      <c r="C114" s="10" t="s">
        <v>14</v>
      </c>
      <c r="D114" s="11">
        <v>7290108464610</v>
      </c>
      <c r="E114" s="12">
        <v>280</v>
      </c>
      <c r="F114" s="13"/>
      <c r="G114" s="14">
        <f>F114*E114</f>
        <v>0</v>
      </c>
    </row>
    <row r="115" spans="2:7" ht="12.95" customHeight="1" outlineLevel="3">
      <c r="C115" s="10" t="s">
        <v>15</v>
      </c>
      <c r="D115" s="11">
        <v>7290107694933</v>
      </c>
      <c r="E115" s="12">
        <v>280</v>
      </c>
      <c r="F115" s="13"/>
      <c r="G115" s="14">
        <f>F115*E115</f>
        <v>0</v>
      </c>
    </row>
    <row r="116" spans="2:7" ht="12.95" customHeight="1" outlineLevel="3">
      <c r="C116" s="10" t="s">
        <v>16</v>
      </c>
      <c r="D116" s="11">
        <v>7290108462180</v>
      </c>
      <c r="E116" s="12">
        <v>280</v>
      </c>
      <c r="F116" s="13"/>
      <c r="G116" s="14">
        <f>F116*E116</f>
        <v>0</v>
      </c>
    </row>
    <row r="117" spans="2:7" ht="12.95" customHeight="1" outlineLevel="3">
      <c r="C117" s="10" t="s">
        <v>23</v>
      </c>
      <c r="D117" s="11">
        <v>7290108464542</v>
      </c>
      <c r="E117" s="12">
        <v>280</v>
      </c>
      <c r="F117" s="13"/>
      <c r="G117" s="14">
        <f>F117*E117</f>
        <v>0</v>
      </c>
    </row>
    <row r="118" spans="2:7" ht="12.95" customHeight="1" outlineLevel="3">
      <c r="C118" s="10" t="s">
        <v>24</v>
      </c>
      <c r="D118" s="11">
        <v>7290108464580</v>
      </c>
      <c r="E118" s="12">
        <v>280</v>
      </c>
      <c r="F118" s="13"/>
      <c r="G118" s="14">
        <f>F118*E118</f>
        <v>0</v>
      </c>
    </row>
    <row r="119" spans="2:7" ht="12.95" customHeight="1" outlineLevel="3">
      <c r="C119" s="10" t="s">
        <v>17</v>
      </c>
      <c r="D119" s="11">
        <v>7290108464627</v>
      </c>
      <c r="E119" s="12">
        <v>280</v>
      </c>
      <c r="F119" s="13"/>
      <c r="G119" s="14">
        <f>F119*E119</f>
        <v>0</v>
      </c>
    </row>
    <row r="120" spans="2:7" ht="11.1" customHeight="1" outlineLevel="3">
      <c r="B120" s="25" t="s">
        <v>55</v>
      </c>
      <c r="C120" s="25"/>
      <c r="D120" s="8"/>
      <c r="E120" s="30" t="str">
        <f>HYPERLINK("http://www.galantholding.ru/catalog/322/141314/","www.galantholding.ru")</f>
        <v>www.galantholding.ru</v>
      </c>
      <c r="F120" s="26"/>
      <c r="G120" s="26"/>
    </row>
    <row r="121" spans="2:7" ht="11.1" customHeight="1" outlineLevel="3">
      <c r="B121" s="27" t="s">
        <v>49</v>
      </c>
      <c r="C121" s="27"/>
      <c r="D121" s="27"/>
      <c r="E121" s="27"/>
      <c r="F121" s="9"/>
      <c r="G121" s="9"/>
    </row>
    <row r="122" spans="2:7" ht="12.95" customHeight="1" outlineLevel="3">
      <c r="C122" s="10" t="s">
        <v>26</v>
      </c>
      <c r="D122" s="11">
        <v>7290108462227</v>
      </c>
      <c r="E122" s="12">
        <v>285</v>
      </c>
      <c r="F122" s="13"/>
      <c r="G122" s="14">
        <f>F122*E122</f>
        <v>0</v>
      </c>
    </row>
    <row r="123" spans="2:7" ht="12.95" customHeight="1" outlineLevel="3">
      <c r="C123" s="10" t="s">
        <v>27</v>
      </c>
      <c r="D123" s="11">
        <v>7290108465556</v>
      </c>
      <c r="E123" s="12">
        <v>285</v>
      </c>
      <c r="F123" s="13"/>
      <c r="G123" s="14">
        <f>F123*E123</f>
        <v>0</v>
      </c>
    </row>
    <row r="124" spans="2:7" ht="12.95" customHeight="1" outlineLevel="3">
      <c r="C124" s="10" t="s">
        <v>28</v>
      </c>
      <c r="D124" s="11">
        <v>7290108465594</v>
      </c>
      <c r="E124" s="12">
        <v>285</v>
      </c>
      <c r="F124" s="13"/>
      <c r="G124" s="14">
        <f>F124*E124</f>
        <v>0</v>
      </c>
    </row>
    <row r="125" spans="2:7" ht="12.95" customHeight="1" outlineLevel="3">
      <c r="C125" s="10" t="s">
        <v>29</v>
      </c>
      <c r="D125" s="11">
        <v>7290108464764</v>
      </c>
      <c r="E125" s="12">
        <v>285</v>
      </c>
      <c r="F125" s="13"/>
      <c r="G125" s="14">
        <f>F125*E125</f>
        <v>0</v>
      </c>
    </row>
    <row r="126" spans="2:7" ht="12.95" customHeight="1" outlineLevel="3">
      <c r="C126" s="10" t="s">
        <v>30</v>
      </c>
      <c r="D126" s="11">
        <v>7290107695022</v>
      </c>
      <c r="E126" s="12">
        <v>285</v>
      </c>
      <c r="F126" s="13"/>
      <c r="G126" s="14">
        <f>F126*E126</f>
        <v>0</v>
      </c>
    </row>
    <row r="127" spans="2:7" ht="12.95" customHeight="1" outlineLevel="3">
      <c r="C127" s="10" t="s">
        <v>13</v>
      </c>
      <c r="D127" s="11">
        <v>7290108462234</v>
      </c>
      <c r="E127" s="12">
        <v>285</v>
      </c>
      <c r="F127" s="13"/>
      <c r="G127" s="14">
        <f>F127*E127</f>
        <v>0</v>
      </c>
    </row>
    <row r="128" spans="2:7" ht="12.95" customHeight="1" outlineLevel="3">
      <c r="C128" s="10" t="s">
        <v>21</v>
      </c>
      <c r="D128" s="11">
        <v>7290108465570</v>
      </c>
      <c r="E128" s="12">
        <v>285</v>
      </c>
      <c r="F128" s="13"/>
      <c r="G128" s="14">
        <f>F128*E128</f>
        <v>0</v>
      </c>
    </row>
    <row r="129" spans="2:7" ht="12.95" customHeight="1" outlineLevel="3">
      <c r="C129" s="10" t="s">
        <v>22</v>
      </c>
      <c r="D129" s="11">
        <v>7290108464740</v>
      </c>
      <c r="E129" s="12">
        <v>285</v>
      </c>
      <c r="F129" s="13"/>
      <c r="G129" s="14">
        <f>F129*E129</f>
        <v>0</v>
      </c>
    </row>
    <row r="130" spans="2:7" ht="12.95" customHeight="1" outlineLevel="3">
      <c r="C130" s="10" t="s">
        <v>14</v>
      </c>
      <c r="D130" s="11">
        <v>7290108464658</v>
      </c>
      <c r="E130" s="12">
        <v>285</v>
      </c>
      <c r="F130" s="13"/>
      <c r="G130" s="14">
        <f>F130*E130</f>
        <v>0</v>
      </c>
    </row>
    <row r="131" spans="2:7" ht="12.95" customHeight="1" outlineLevel="3">
      <c r="C131" s="10" t="s">
        <v>15</v>
      </c>
      <c r="D131" s="11">
        <v>7290107695046</v>
      </c>
      <c r="E131" s="12">
        <v>285</v>
      </c>
      <c r="F131" s="13"/>
      <c r="G131" s="14">
        <f>F131*E131</f>
        <v>0</v>
      </c>
    </row>
    <row r="132" spans="2:7" ht="12.95" customHeight="1" outlineLevel="3">
      <c r="C132" s="10" t="s">
        <v>16</v>
      </c>
      <c r="D132" s="11">
        <v>7290108468137</v>
      </c>
      <c r="E132" s="12">
        <v>285</v>
      </c>
      <c r="F132" s="13"/>
      <c r="G132" s="14">
        <f>F132*E132</f>
        <v>0</v>
      </c>
    </row>
    <row r="133" spans="2:7" ht="12.95" customHeight="1" outlineLevel="3">
      <c r="B133" s="32" t="str">
        <f>HYPERLINK("http://galantphoto.ru/pictures_for_form/SD/MEN/SD-2020_1.jpg","увеличить")</f>
        <v>увеличить</v>
      </c>
      <c r="C133" s="10" t="s">
        <v>23</v>
      </c>
      <c r="D133" s="11">
        <v>7290108467437</v>
      </c>
      <c r="E133" s="12">
        <v>285</v>
      </c>
      <c r="F133" s="13"/>
      <c r="G133" s="14">
        <f>F133*E133</f>
        <v>0</v>
      </c>
    </row>
    <row r="134" spans="2:7" ht="12.95" customHeight="1" outlineLevel="3">
      <c r="C134" s="10" t="s">
        <v>24</v>
      </c>
      <c r="D134" s="11">
        <v>7290108467291</v>
      </c>
      <c r="E134" s="12">
        <v>285</v>
      </c>
      <c r="F134" s="13"/>
      <c r="G134" s="14">
        <f>F134*E134</f>
        <v>0</v>
      </c>
    </row>
    <row r="135" spans="2:7" ht="12.95" customHeight="1" outlineLevel="3">
      <c r="C135" s="10" t="s">
        <v>17</v>
      </c>
      <c r="D135" s="11">
        <v>7290108467444</v>
      </c>
      <c r="E135" s="12">
        <v>285</v>
      </c>
      <c r="F135" s="13"/>
      <c r="G135" s="14">
        <f>F135*E135</f>
        <v>0</v>
      </c>
    </row>
    <row r="136" spans="2:7" ht="12.95" customHeight="1" outlineLevel="3">
      <c r="C136" s="10" t="s">
        <v>18</v>
      </c>
      <c r="D136" s="11">
        <v>7290107695015</v>
      </c>
      <c r="E136" s="12">
        <v>285</v>
      </c>
      <c r="F136" s="13"/>
      <c r="G136" s="14">
        <f>F136*E136</f>
        <v>0</v>
      </c>
    </row>
    <row r="137" spans="2:7" ht="11.1" customHeight="1" outlineLevel="3">
      <c r="B137" s="25" t="s">
        <v>56</v>
      </c>
      <c r="C137" s="25"/>
      <c r="D137" s="8"/>
      <c r="E137" s="30" t="str">
        <f>HYPERLINK("http://www.galantholding.ru/catalog/322/136641/","www.galantholding.ru")</f>
        <v>www.galantholding.ru</v>
      </c>
      <c r="F137" s="26"/>
      <c r="G137" s="26"/>
    </row>
    <row r="138" spans="2:7" ht="11.1" customHeight="1" outlineLevel="3">
      <c r="B138" s="27" t="s">
        <v>49</v>
      </c>
      <c r="C138" s="27"/>
      <c r="D138" s="27"/>
      <c r="E138" s="27"/>
      <c r="F138" s="9"/>
      <c r="G138" s="9"/>
    </row>
    <row r="139" spans="2:7" ht="12.95" customHeight="1" outlineLevel="3">
      <c r="C139" s="10" t="s">
        <v>42</v>
      </c>
      <c r="D139" s="11">
        <v>7290108461008</v>
      </c>
      <c r="E139" s="12">
        <v>285</v>
      </c>
      <c r="F139" s="13"/>
      <c r="G139" s="14">
        <f>F139*E139</f>
        <v>0</v>
      </c>
    </row>
    <row r="140" spans="2:7" ht="12.95" customHeight="1" outlineLevel="3">
      <c r="C140" s="10" t="s">
        <v>43</v>
      </c>
      <c r="D140" s="11">
        <v>7290108461107</v>
      </c>
      <c r="E140" s="12">
        <v>285</v>
      </c>
      <c r="F140" s="13"/>
      <c r="G140" s="14">
        <f>F140*E140</f>
        <v>0</v>
      </c>
    </row>
    <row r="141" spans="2:7" ht="12.95" customHeight="1" outlineLevel="3">
      <c r="C141" s="10" t="s">
        <v>44</v>
      </c>
      <c r="D141" s="11">
        <v>7290108461114</v>
      </c>
      <c r="E141" s="12">
        <v>285</v>
      </c>
      <c r="F141" s="13"/>
      <c r="G141" s="14">
        <f>F141*E141</f>
        <v>0</v>
      </c>
    </row>
    <row r="142" spans="2:7" ht="12.95" customHeight="1" outlineLevel="3">
      <c r="C142" s="10" t="s">
        <v>45</v>
      </c>
      <c r="D142" s="11">
        <v>7290108469004</v>
      </c>
      <c r="E142" s="12">
        <v>285</v>
      </c>
      <c r="F142" s="13"/>
      <c r="G142" s="14">
        <f>F142*E142</f>
        <v>0</v>
      </c>
    </row>
    <row r="143" spans="2:7" ht="12.95" customHeight="1" outlineLevel="3">
      <c r="C143" s="10" t="s">
        <v>46</v>
      </c>
      <c r="D143" s="11">
        <v>7290107695190</v>
      </c>
      <c r="E143" s="12">
        <v>285</v>
      </c>
      <c r="F143" s="13"/>
      <c r="G143" s="14">
        <f>F143*E143</f>
        <v>0</v>
      </c>
    </row>
    <row r="144" spans="2:7" ht="12.95" customHeight="1" outlineLevel="3">
      <c r="C144" s="10" t="s">
        <v>13</v>
      </c>
      <c r="D144" s="11">
        <v>7290108462265</v>
      </c>
      <c r="E144" s="12">
        <v>285</v>
      </c>
      <c r="F144" s="13"/>
      <c r="G144" s="14">
        <f>F144*E144</f>
        <v>0</v>
      </c>
    </row>
    <row r="145" spans="2:7" ht="12.95" customHeight="1" outlineLevel="3">
      <c r="C145" s="10" t="s">
        <v>21</v>
      </c>
      <c r="D145" s="11">
        <v>7290108463101</v>
      </c>
      <c r="E145" s="12">
        <v>285</v>
      </c>
      <c r="F145" s="13"/>
      <c r="G145" s="14">
        <f>F145*E145</f>
        <v>0</v>
      </c>
    </row>
    <row r="146" spans="2:7" ht="12.95" customHeight="1" outlineLevel="3">
      <c r="C146" s="10" t="s">
        <v>22</v>
      </c>
      <c r="D146" s="11">
        <v>7290108463125</v>
      </c>
      <c r="E146" s="12">
        <v>285</v>
      </c>
      <c r="F146" s="13"/>
      <c r="G146" s="14">
        <f>F146*E146</f>
        <v>0</v>
      </c>
    </row>
    <row r="147" spans="2:7" ht="12.95" customHeight="1" outlineLevel="3">
      <c r="C147" s="10" t="s">
        <v>14</v>
      </c>
      <c r="D147" s="11">
        <v>7290108463132</v>
      </c>
      <c r="E147" s="12">
        <v>285</v>
      </c>
      <c r="F147" s="13"/>
      <c r="G147" s="14">
        <f>F147*E147</f>
        <v>0</v>
      </c>
    </row>
    <row r="148" spans="2:7" ht="12.95" customHeight="1" outlineLevel="3">
      <c r="C148" s="10" t="s">
        <v>47</v>
      </c>
      <c r="D148" s="11">
        <v>7290108462272</v>
      </c>
      <c r="E148" s="12">
        <v>285</v>
      </c>
      <c r="F148" s="13"/>
      <c r="G148" s="14">
        <f>F148*E148</f>
        <v>0</v>
      </c>
    </row>
    <row r="149" spans="2:7" ht="12.95" customHeight="1" outlineLevel="3">
      <c r="C149" s="10" t="s">
        <v>37</v>
      </c>
      <c r="D149" s="11">
        <v>7290108465303</v>
      </c>
      <c r="E149" s="12">
        <v>285</v>
      </c>
      <c r="F149" s="13"/>
      <c r="G149" s="14">
        <f>F149*E149</f>
        <v>0</v>
      </c>
    </row>
    <row r="150" spans="2:7" ht="12.95" customHeight="1" outlineLevel="3">
      <c r="B150" s="32" t="str">
        <f>HYPERLINK("http://galantphoto.ru/pictures_for_form/SD/MEN/SD-2022_1.jpg","увеличить")</f>
        <v>увеличить</v>
      </c>
      <c r="C150" s="10" t="s">
        <v>38</v>
      </c>
      <c r="D150" s="11">
        <v>7290108463149</v>
      </c>
      <c r="E150" s="12">
        <v>285</v>
      </c>
      <c r="F150" s="13"/>
      <c r="G150" s="14">
        <f>F150*E150</f>
        <v>0</v>
      </c>
    </row>
    <row r="151" spans="2:7" ht="12.95" customHeight="1" outlineLevel="3">
      <c r="C151" s="10" t="s">
        <v>34</v>
      </c>
      <c r="D151" s="11">
        <v>7290108463156</v>
      </c>
      <c r="E151" s="12">
        <v>285</v>
      </c>
      <c r="F151" s="13"/>
      <c r="G151" s="14">
        <f>F151*E151</f>
        <v>0</v>
      </c>
    </row>
    <row r="152" spans="2:7" ht="12.95" customHeight="1" outlineLevel="3">
      <c r="C152" s="10" t="s">
        <v>35</v>
      </c>
      <c r="D152" s="11">
        <v>7290107695206</v>
      </c>
      <c r="E152" s="12">
        <v>285</v>
      </c>
      <c r="F152" s="13"/>
      <c r="G152" s="14">
        <f>F152*E152</f>
        <v>0</v>
      </c>
    </row>
    <row r="153" spans="2:7" ht="12.95" customHeight="1" outlineLevel="3">
      <c r="C153" s="10" t="s">
        <v>16</v>
      </c>
      <c r="D153" s="11">
        <v>7290108468182</v>
      </c>
      <c r="E153" s="12">
        <v>285</v>
      </c>
      <c r="F153" s="13"/>
      <c r="G153" s="14">
        <f>F153*E153</f>
        <v>0</v>
      </c>
    </row>
    <row r="154" spans="2:7" ht="12.95" customHeight="1" outlineLevel="3">
      <c r="C154" s="10" t="s">
        <v>23</v>
      </c>
      <c r="D154" s="11">
        <v>7290108467192</v>
      </c>
      <c r="E154" s="12">
        <v>285</v>
      </c>
      <c r="F154" s="13"/>
      <c r="G154" s="14">
        <f>F154*E154</f>
        <v>0</v>
      </c>
    </row>
    <row r="155" spans="2:7" ht="12.95" customHeight="1" outlineLevel="3">
      <c r="C155" s="10" t="s">
        <v>24</v>
      </c>
      <c r="D155" s="11">
        <v>7290108467284</v>
      </c>
      <c r="E155" s="12">
        <v>285</v>
      </c>
      <c r="F155" s="13"/>
      <c r="G155" s="14">
        <f>F155*E155</f>
        <v>0</v>
      </c>
    </row>
    <row r="156" spans="2:7" ht="12.95" customHeight="1" outlineLevel="3">
      <c r="C156" s="10" t="s">
        <v>17</v>
      </c>
      <c r="D156" s="11">
        <v>7290108467239</v>
      </c>
      <c r="E156" s="12">
        <v>285</v>
      </c>
      <c r="F156" s="13"/>
      <c r="G156" s="14">
        <f>F156*E156</f>
        <v>0</v>
      </c>
    </row>
    <row r="157" spans="2:7" ht="11.1" customHeight="1" outlineLevel="3">
      <c r="B157" s="25" t="s">
        <v>57</v>
      </c>
      <c r="C157" s="25"/>
      <c r="D157" s="8"/>
      <c r="E157" s="30" t="str">
        <f>HYPERLINK("http://www.galantholding.ru/catalog/322/141315/","www.galantholding.ru")</f>
        <v>www.galantholding.ru</v>
      </c>
      <c r="F157" s="26"/>
      <c r="G157" s="26"/>
    </row>
    <row r="158" spans="2:7" ht="11.1" customHeight="1" outlineLevel="3">
      <c r="B158" s="27" t="s">
        <v>49</v>
      </c>
      <c r="C158" s="27"/>
      <c r="D158" s="27"/>
      <c r="E158" s="27"/>
      <c r="F158" s="9"/>
      <c r="G158" s="9"/>
    </row>
    <row r="159" spans="2:7" ht="12.95" customHeight="1" outlineLevel="3">
      <c r="C159" s="10" t="s">
        <v>43</v>
      </c>
      <c r="D159" s="11">
        <v>7290108461138</v>
      </c>
      <c r="E159" s="12">
        <v>280</v>
      </c>
      <c r="F159" s="13"/>
      <c r="G159" s="14">
        <f>F159*E159</f>
        <v>0</v>
      </c>
    </row>
    <row r="160" spans="2:7" ht="12.95" customHeight="1" outlineLevel="3">
      <c r="C160" s="10" t="s">
        <v>44</v>
      </c>
      <c r="D160" s="11">
        <v>7290108461145</v>
      </c>
      <c r="E160" s="12">
        <v>280</v>
      </c>
      <c r="F160" s="13"/>
      <c r="G160" s="14">
        <f>F160*E160</f>
        <v>0</v>
      </c>
    </row>
    <row r="161" spans="2:7" ht="12.95" customHeight="1" outlineLevel="3">
      <c r="C161" s="10" t="s">
        <v>45</v>
      </c>
      <c r="D161" s="11">
        <v>7290108461152</v>
      </c>
      <c r="E161" s="12">
        <v>280</v>
      </c>
      <c r="F161" s="13"/>
      <c r="G161" s="14">
        <f>F161*E161</f>
        <v>0</v>
      </c>
    </row>
    <row r="162" spans="2:7" ht="12.95" customHeight="1" outlineLevel="3">
      <c r="C162" s="10" t="s">
        <v>26</v>
      </c>
      <c r="D162" s="11">
        <v>7290108466355</v>
      </c>
      <c r="E162" s="12">
        <v>280</v>
      </c>
      <c r="F162" s="13"/>
      <c r="G162" s="14">
        <f>F162*E162</f>
        <v>0</v>
      </c>
    </row>
    <row r="163" spans="2:7" ht="12.95" customHeight="1" outlineLevel="3">
      <c r="C163" s="10" t="s">
        <v>27</v>
      </c>
      <c r="D163" s="11">
        <v>7290108466348</v>
      </c>
      <c r="E163" s="12">
        <v>280</v>
      </c>
      <c r="F163" s="13"/>
      <c r="G163" s="14">
        <f>F163*E163</f>
        <v>0</v>
      </c>
    </row>
    <row r="164" spans="2:7" ht="12.95" customHeight="1" outlineLevel="3">
      <c r="C164" s="10" t="s">
        <v>28</v>
      </c>
      <c r="D164" s="11">
        <v>7290108466331</v>
      </c>
      <c r="E164" s="12">
        <v>280</v>
      </c>
      <c r="F164" s="13"/>
      <c r="G164" s="14">
        <f>F164*E164</f>
        <v>0</v>
      </c>
    </row>
    <row r="165" spans="2:7" ht="12.95" customHeight="1" outlineLevel="3">
      <c r="C165" s="10" t="s">
        <v>29</v>
      </c>
      <c r="D165" s="11">
        <v>7290108466324</v>
      </c>
      <c r="E165" s="12">
        <v>280</v>
      </c>
      <c r="F165" s="13"/>
      <c r="G165" s="14">
        <f>F165*E165</f>
        <v>0</v>
      </c>
    </row>
    <row r="166" spans="2:7" ht="12.95" customHeight="1" outlineLevel="3">
      <c r="C166" s="10" t="s">
        <v>30</v>
      </c>
      <c r="D166" s="11">
        <v>7290107695329</v>
      </c>
      <c r="E166" s="12">
        <v>280</v>
      </c>
      <c r="F166" s="13"/>
      <c r="G166" s="14">
        <f>F166*E166</f>
        <v>0</v>
      </c>
    </row>
    <row r="167" spans="2:7" ht="12.95" customHeight="1" outlineLevel="3">
      <c r="C167" s="10" t="s">
        <v>13</v>
      </c>
      <c r="D167" s="11">
        <v>7290108466317</v>
      </c>
      <c r="E167" s="12">
        <v>280</v>
      </c>
      <c r="F167" s="13"/>
      <c r="G167" s="14">
        <f>F167*E167</f>
        <v>0</v>
      </c>
    </row>
    <row r="168" spans="2:7" ht="12.95" customHeight="1" outlineLevel="3">
      <c r="C168" s="10" t="s">
        <v>21</v>
      </c>
      <c r="D168" s="11">
        <v>7290108466300</v>
      </c>
      <c r="E168" s="12">
        <v>280</v>
      </c>
      <c r="F168" s="13"/>
      <c r="G168" s="14">
        <f>F168*E168</f>
        <v>0</v>
      </c>
    </row>
    <row r="169" spans="2:7" ht="12.95" customHeight="1" outlineLevel="3">
      <c r="C169" s="10" t="s">
        <v>22</v>
      </c>
      <c r="D169" s="11">
        <v>7290108466294</v>
      </c>
      <c r="E169" s="12">
        <v>280</v>
      </c>
      <c r="F169" s="13"/>
      <c r="G169" s="14">
        <f>F169*E169</f>
        <v>0</v>
      </c>
    </row>
    <row r="170" spans="2:7" ht="12.95" customHeight="1" outlineLevel="3">
      <c r="B170" s="32" t="str">
        <f>HYPERLINK("http://galantphoto.ru/pictures_for_form/SD/MEN/SD-2024_1.jpg","увеличить")</f>
        <v>увеличить</v>
      </c>
      <c r="C170" s="10" t="s">
        <v>14</v>
      </c>
      <c r="D170" s="11">
        <v>7290108466287</v>
      </c>
      <c r="E170" s="12">
        <v>280</v>
      </c>
      <c r="F170" s="13"/>
      <c r="G170" s="14">
        <f>F170*E170</f>
        <v>0</v>
      </c>
    </row>
    <row r="171" spans="2:7" ht="12.95" customHeight="1" outlineLevel="3">
      <c r="C171" s="10" t="s">
        <v>15</v>
      </c>
      <c r="D171" s="11">
        <v>7290107695312</v>
      </c>
      <c r="E171" s="12">
        <v>280</v>
      </c>
      <c r="F171" s="13"/>
      <c r="G171" s="14">
        <f>F171*E171</f>
        <v>0</v>
      </c>
    </row>
    <row r="172" spans="2:7" ht="12.95" customHeight="1" outlineLevel="3">
      <c r="C172" s="10" t="s">
        <v>23</v>
      </c>
      <c r="D172" s="11">
        <v>7290108461190</v>
      </c>
      <c r="E172" s="12">
        <v>280</v>
      </c>
      <c r="F172" s="13"/>
      <c r="G172" s="14">
        <f>F172*E172</f>
        <v>0</v>
      </c>
    </row>
    <row r="173" spans="2:7" ht="12.95" customHeight="1" outlineLevel="3">
      <c r="C173" s="10" t="s">
        <v>24</v>
      </c>
      <c r="D173" s="11">
        <v>7290108461206</v>
      </c>
      <c r="E173" s="12">
        <v>280</v>
      </c>
      <c r="F173" s="13"/>
      <c r="G173" s="14">
        <f>F173*E173</f>
        <v>0</v>
      </c>
    </row>
    <row r="174" spans="2:7" ht="12.95" customHeight="1" outlineLevel="3">
      <c r="C174" s="10" t="s">
        <v>17</v>
      </c>
      <c r="D174" s="11">
        <v>7290108461213</v>
      </c>
      <c r="E174" s="12">
        <v>280</v>
      </c>
      <c r="F174" s="13"/>
      <c r="G174" s="14">
        <f>F174*E174</f>
        <v>0</v>
      </c>
    </row>
    <row r="175" spans="2:7" ht="12.95" customHeight="1" outlineLevel="3">
      <c r="C175" s="10" t="s">
        <v>18</v>
      </c>
      <c r="D175" s="11">
        <v>7290107695305</v>
      </c>
      <c r="E175" s="12">
        <v>280</v>
      </c>
      <c r="F175" s="13"/>
      <c r="G175" s="14">
        <f>F175*E175</f>
        <v>0</v>
      </c>
    </row>
    <row r="176" spans="2:7" ht="11.1" customHeight="1" outlineLevel="3">
      <c r="B176" s="25" t="s">
        <v>58</v>
      </c>
      <c r="C176" s="25"/>
      <c r="D176" s="8"/>
      <c r="E176" s="30" t="str">
        <f>HYPERLINK("http://www.galantholding.ru/catalog/322/141316/","www.galantholding.ru")</f>
        <v>www.galantholding.ru</v>
      </c>
      <c r="F176" s="26"/>
      <c r="G176" s="26"/>
    </row>
    <row r="177" spans="2:7" ht="11.1" customHeight="1" outlineLevel="3">
      <c r="B177" s="27" t="s">
        <v>49</v>
      </c>
      <c r="C177" s="27"/>
      <c r="D177" s="27"/>
      <c r="E177" s="27"/>
      <c r="F177" s="9"/>
      <c r="G177" s="9"/>
    </row>
    <row r="178" spans="2:7" ht="12.95" customHeight="1" outlineLevel="3">
      <c r="C178" s="10" t="s">
        <v>42</v>
      </c>
      <c r="D178" s="11">
        <v>7290108467710</v>
      </c>
      <c r="E178" s="12">
        <v>280</v>
      </c>
      <c r="F178" s="13"/>
      <c r="G178" s="14">
        <f>F178*E178</f>
        <v>0</v>
      </c>
    </row>
    <row r="179" spans="2:7" ht="12.95" customHeight="1" outlineLevel="3">
      <c r="C179" s="10" t="s">
        <v>43</v>
      </c>
      <c r="D179" s="11">
        <v>7290108467345</v>
      </c>
      <c r="E179" s="12">
        <v>280</v>
      </c>
      <c r="F179" s="13"/>
      <c r="G179" s="14">
        <f>F179*E179</f>
        <v>0</v>
      </c>
    </row>
    <row r="180" spans="2:7" ht="12.95" customHeight="1" outlineLevel="3">
      <c r="C180" s="10" t="s">
        <v>44</v>
      </c>
      <c r="D180" s="11">
        <v>7290108467161</v>
      </c>
      <c r="E180" s="12">
        <v>280</v>
      </c>
      <c r="F180" s="13"/>
      <c r="G180" s="14">
        <f>F180*E180</f>
        <v>0</v>
      </c>
    </row>
    <row r="181" spans="2:7" ht="12.95" customHeight="1" outlineLevel="3">
      <c r="C181" s="10" t="s">
        <v>45</v>
      </c>
      <c r="D181" s="11">
        <v>7290108467215</v>
      </c>
      <c r="E181" s="12">
        <v>280</v>
      </c>
      <c r="F181" s="13"/>
      <c r="G181" s="14">
        <f>F181*E181</f>
        <v>0</v>
      </c>
    </row>
    <row r="182" spans="2:7" ht="12.95" customHeight="1" outlineLevel="3">
      <c r="C182" s="10" t="s">
        <v>26</v>
      </c>
      <c r="D182" s="11">
        <v>7290108467260</v>
      </c>
      <c r="E182" s="12">
        <v>280</v>
      </c>
      <c r="F182" s="13"/>
      <c r="G182" s="14">
        <f>F182*E182</f>
        <v>0</v>
      </c>
    </row>
    <row r="183" spans="2:7" ht="12.95" customHeight="1" outlineLevel="3">
      <c r="C183" s="10" t="s">
        <v>27</v>
      </c>
      <c r="D183" s="11">
        <v>7290108467147</v>
      </c>
      <c r="E183" s="12">
        <v>280</v>
      </c>
      <c r="F183" s="13"/>
      <c r="G183" s="14">
        <f>F183*E183</f>
        <v>0</v>
      </c>
    </row>
    <row r="184" spans="2:7" ht="12.95" customHeight="1" outlineLevel="3">
      <c r="C184" s="10" t="s">
        <v>28</v>
      </c>
      <c r="D184" s="11">
        <v>7290108467369</v>
      </c>
      <c r="E184" s="12">
        <v>280</v>
      </c>
      <c r="F184" s="13"/>
      <c r="G184" s="14">
        <f>F184*E184</f>
        <v>0</v>
      </c>
    </row>
    <row r="185" spans="2:7" ht="12.95" customHeight="1" outlineLevel="3">
      <c r="C185" s="10" t="s">
        <v>29</v>
      </c>
      <c r="D185" s="11">
        <v>7290108467468</v>
      </c>
      <c r="E185" s="12">
        <v>280</v>
      </c>
      <c r="F185" s="13"/>
      <c r="G185" s="14">
        <f>F185*E185</f>
        <v>0</v>
      </c>
    </row>
    <row r="186" spans="2:7" ht="12.95" customHeight="1" outlineLevel="3">
      <c r="C186" s="10" t="s">
        <v>59</v>
      </c>
      <c r="D186" s="11">
        <v>7290108467758</v>
      </c>
      <c r="E186" s="12">
        <v>280</v>
      </c>
      <c r="F186" s="13"/>
      <c r="G186" s="14">
        <f>F186*E186</f>
        <v>0</v>
      </c>
    </row>
    <row r="187" spans="2:7" ht="12.95" customHeight="1" outlineLevel="3">
      <c r="C187" s="10" t="s">
        <v>60</v>
      </c>
      <c r="D187" s="11">
        <v>7290108467727</v>
      </c>
      <c r="E187" s="12">
        <v>280</v>
      </c>
      <c r="F187" s="13"/>
      <c r="G187" s="14">
        <f>F187*E187</f>
        <v>0</v>
      </c>
    </row>
    <row r="188" spans="2:7" ht="12.95" customHeight="1" outlineLevel="3">
      <c r="C188" s="10" t="s">
        <v>23</v>
      </c>
      <c r="D188" s="11">
        <v>7290108464955</v>
      </c>
      <c r="E188" s="12">
        <v>280</v>
      </c>
      <c r="F188" s="13"/>
      <c r="G188" s="14">
        <f>F188*E188</f>
        <v>0</v>
      </c>
    </row>
    <row r="189" spans="2:7" ht="12.95" customHeight="1" outlineLevel="3">
      <c r="B189" s="32" t="str">
        <f>HYPERLINK("http://galantphoto.ru/pictures_for_form/SD/MEN/SD-2025_1.jpg","увеличить")</f>
        <v>увеличить</v>
      </c>
      <c r="C189" s="10" t="s">
        <v>24</v>
      </c>
      <c r="D189" s="11">
        <v>7290108464993</v>
      </c>
      <c r="E189" s="12">
        <v>280</v>
      </c>
      <c r="F189" s="13"/>
      <c r="G189" s="14">
        <f>F189*E189</f>
        <v>0</v>
      </c>
    </row>
    <row r="190" spans="2:7" ht="12.95" customHeight="1" outlineLevel="3">
      <c r="C190" s="10" t="s">
        <v>17</v>
      </c>
      <c r="D190" s="11">
        <v>7290108463286</v>
      </c>
      <c r="E190" s="12">
        <v>280</v>
      </c>
      <c r="F190" s="13"/>
      <c r="G190" s="14">
        <f>F190*E190</f>
        <v>0</v>
      </c>
    </row>
    <row r="191" spans="2:7" ht="11.1" customHeight="1" outlineLevel="3">
      <c r="B191" s="25" t="s">
        <v>61</v>
      </c>
      <c r="C191" s="25"/>
      <c r="D191" s="8"/>
      <c r="E191" s="30" t="str">
        <f>HYPERLINK("http://www.galantholding.ru/catalog/322/136643/","www.galantholding.ru")</f>
        <v>www.galantholding.ru</v>
      </c>
      <c r="F191" s="26"/>
      <c r="G191" s="26"/>
    </row>
    <row r="192" spans="2:7" ht="11.1" customHeight="1" outlineLevel="3">
      <c r="B192" s="27" t="s">
        <v>49</v>
      </c>
      <c r="C192" s="27"/>
      <c r="D192" s="27"/>
      <c r="E192" s="27"/>
      <c r="F192" s="9"/>
      <c r="G192" s="9"/>
    </row>
    <row r="193" spans="2:7" ht="12.95" customHeight="1" outlineLevel="3">
      <c r="C193" s="10" t="s">
        <v>44</v>
      </c>
      <c r="D193" s="11">
        <v>7290108467864</v>
      </c>
      <c r="E193" s="12">
        <v>285</v>
      </c>
      <c r="F193" s="13"/>
      <c r="G193" s="14">
        <f>F193*E193</f>
        <v>0</v>
      </c>
    </row>
    <row r="194" spans="2:7" ht="12.95" customHeight="1" outlineLevel="3">
      <c r="C194" s="10" t="s">
        <v>45</v>
      </c>
      <c r="D194" s="11">
        <v>7290108467871</v>
      </c>
      <c r="E194" s="12">
        <v>285</v>
      </c>
      <c r="F194" s="13"/>
      <c r="G194" s="14">
        <f>F194*E194</f>
        <v>0</v>
      </c>
    </row>
    <row r="195" spans="2:7" ht="12.95" customHeight="1" outlineLevel="3">
      <c r="C195" s="10" t="s">
        <v>26</v>
      </c>
      <c r="D195" s="11">
        <v>7290108464702</v>
      </c>
      <c r="E195" s="12">
        <v>285</v>
      </c>
      <c r="F195" s="13"/>
      <c r="G195" s="14">
        <f>F195*E195</f>
        <v>0</v>
      </c>
    </row>
    <row r="196" spans="2:7" ht="12.95" customHeight="1" outlineLevel="3">
      <c r="C196" s="10" t="s">
        <v>27</v>
      </c>
      <c r="D196" s="11">
        <v>7290108464719</v>
      </c>
      <c r="E196" s="12">
        <v>285</v>
      </c>
      <c r="F196" s="13"/>
      <c r="G196" s="14">
        <f>F196*E196</f>
        <v>0</v>
      </c>
    </row>
    <row r="197" spans="2:7" ht="12.95" customHeight="1" outlineLevel="3">
      <c r="C197" s="10" t="s">
        <v>28</v>
      </c>
      <c r="D197" s="11">
        <v>7290108467826</v>
      </c>
      <c r="E197" s="12">
        <v>285</v>
      </c>
      <c r="F197" s="13"/>
      <c r="G197" s="14">
        <f>F197*E197</f>
        <v>0</v>
      </c>
    </row>
    <row r="198" spans="2:7" ht="12.95" customHeight="1" outlineLevel="3">
      <c r="C198" s="10" t="s">
        <v>29</v>
      </c>
      <c r="D198" s="11">
        <v>7290108467833</v>
      </c>
      <c r="E198" s="12">
        <v>285</v>
      </c>
      <c r="F198" s="13"/>
      <c r="G198" s="14">
        <f>F198*E198</f>
        <v>0</v>
      </c>
    </row>
    <row r="199" spans="2:7" ht="12.95" customHeight="1" outlineLevel="3">
      <c r="C199" s="10" t="s">
        <v>30</v>
      </c>
      <c r="D199" s="11">
        <v>7290107695541</v>
      </c>
      <c r="E199" s="12">
        <v>285</v>
      </c>
      <c r="F199" s="13"/>
      <c r="G199" s="14">
        <f>F199*E199</f>
        <v>0</v>
      </c>
    </row>
    <row r="200" spans="2:7" ht="12.95" customHeight="1" outlineLevel="3">
      <c r="C200" s="10" t="s">
        <v>13</v>
      </c>
      <c r="D200" s="11">
        <v>7290108463347</v>
      </c>
      <c r="E200" s="12">
        <v>285</v>
      </c>
      <c r="F200" s="13"/>
      <c r="G200" s="14">
        <f>F200*E200</f>
        <v>0</v>
      </c>
    </row>
    <row r="201" spans="2:7" ht="12.95" customHeight="1" outlineLevel="3">
      <c r="C201" s="10" t="s">
        <v>21</v>
      </c>
      <c r="D201" s="11">
        <v>7290108463354</v>
      </c>
      <c r="E201" s="12">
        <v>285</v>
      </c>
      <c r="F201" s="13"/>
      <c r="G201" s="14">
        <f>F201*E201</f>
        <v>0</v>
      </c>
    </row>
    <row r="202" spans="2:7" ht="12.95" customHeight="1" outlineLevel="3">
      <c r="C202" s="10" t="s">
        <v>22</v>
      </c>
      <c r="D202" s="11">
        <v>7290108463330</v>
      </c>
      <c r="E202" s="12">
        <v>285</v>
      </c>
      <c r="F202" s="13"/>
      <c r="G202" s="14">
        <f>F202*E202</f>
        <v>0</v>
      </c>
    </row>
    <row r="203" spans="2:7" ht="12.95" customHeight="1" outlineLevel="3">
      <c r="C203" s="10" t="s">
        <v>14</v>
      </c>
      <c r="D203" s="11">
        <v>7290108463231</v>
      </c>
      <c r="E203" s="12">
        <v>285</v>
      </c>
      <c r="F203" s="13"/>
      <c r="G203" s="14">
        <f>F203*E203</f>
        <v>0</v>
      </c>
    </row>
    <row r="204" spans="2:7" ht="12.95" customHeight="1" outlineLevel="3">
      <c r="B204" s="32" t="str">
        <f>HYPERLINK("http://galantphoto.ru/pictures_for_form/SD/MEN/SD-2029_1.jpg","увеличить")</f>
        <v>увеличить</v>
      </c>
      <c r="C204" s="10" t="s">
        <v>15</v>
      </c>
      <c r="D204" s="11">
        <v>7290107695558</v>
      </c>
      <c r="E204" s="12">
        <v>285</v>
      </c>
      <c r="F204" s="13"/>
      <c r="G204" s="14">
        <f>F204*E204</f>
        <v>0</v>
      </c>
    </row>
    <row r="205" spans="2:7" ht="12.95" customHeight="1" outlineLevel="3">
      <c r="C205" s="10" t="s">
        <v>16</v>
      </c>
      <c r="D205" s="11">
        <v>7290108463345</v>
      </c>
      <c r="E205" s="12">
        <v>285</v>
      </c>
      <c r="F205" s="13"/>
      <c r="G205" s="14">
        <f>F205*E205</f>
        <v>0</v>
      </c>
    </row>
    <row r="206" spans="2:7" ht="12.95" customHeight="1" outlineLevel="3">
      <c r="C206" s="10" t="s">
        <v>23</v>
      </c>
      <c r="D206" s="11">
        <v>7290108463313</v>
      </c>
      <c r="E206" s="12">
        <v>285</v>
      </c>
      <c r="F206" s="13"/>
      <c r="G206" s="14">
        <f>F206*E206</f>
        <v>0</v>
      </c>
    </row>
    <row r="207" spans="2:7" ht="12.95" customHeight="1" outlineLevel="3">
      <c r="C207" s="10" t="s">
        <v>24</v>
      </c>
      <c r="D207" s="11">
        <v>7290108467789</v>
      </c>
      <c r="E207" s="12">
        <v>285</v>
      </c>
      <c r="F207" s="13"/>
      <c r="G207" s="14">
        <f>F207*E207</f>
        <v>0</v>
      </c>
    </row>
    <row r="208" spans="2:7" ht="12.95" customHeight="1" outlineLevel="3">
      <c r="C208" s="10" t="s">
        <v>17</v>
      </c>
      <c r="D208" s="11">
        <v>7290108467796</v>
      </c>
      <c r="E208" s="12">
        <v>285</v>
      </c>
      <c r="F208" s="13"/>
      <c r="G208" s="14">
        <f>F208*E208</f>
        <v>0</v>
      </c>
    </row>
    <row r="209" spans="2:7" ht="12.95" customHeight="1" outlineLevel="3">
      <c r="C209" s="10" t="s">
        <v>18</v>
      </c>
      <c r="D209" s="11">
        <v>7290107695565</v>
      </c>
      <c r="E209" s="12">
        <v>285</v>
      </c>
      <c r="F209" s="13"/>
      <c r="G209" s="14">
        <f>F209*E209</f>
        <v>0</v>
      </c>
    </row>
    <row r="210" spans="2:7" ht="11.1" customHeight="1" outlineLevel="3">
      <c r="B210" s="25" t="s">
        <v>62</v>
      </c>
      <c r="C210" s="25"/>
      <c r="D210" s="8"/>
      <c r="E210" s="30" t="str">
        <f>HYPERLINK("https://www.galantholding.com/catalog/322/150860/","www.galantholding.ru")</f>
        <v>www.galantholding.ru</v>
      </c>
      <c r="F210" s="26"/>
      <c r="G210" s="26"/>
    </row>
    <row r="211" spans="2:7" ht="11.1" customHeight="1" outlineLevel="3">
      <c r="B211" s="27" t="s">
        <v>41</v>
      </c>
      <c r="C211" s="27"/>
      <c r="D211" s="27"/>
      <c r="E211" s="27"/>
      <c r="F211" s="9"/>
      <c r="G211" s="9"/>
    </row>
    <row r="212" spans="2:7" ht="12.95" customHeight="1" outlineLevel="3">
      <c r="C212" s="10" t="s">
        <v>42</v>
      </c>
      <c r="D212" s="11">
        <v>7290109371023</v>
      </c>
      <c r="E212" s="12">
        <v>310</v>
      </c>
      <c r="F212" s="13"/>
      <c r="G212" s="14">
        <f>F212*E212</f>
        <v>0</v>
      </c>
    </row>
    <row r="213" spans="2:7" ht="12.95" customHeight="1" outlineLevel="3">
      <c r="C213" s="10" t="s">
        <v>43</v>
      </c>
      <c r="D213" s="11">
        <v>7290109371054</v>
      </c>
      <c r="E213" s="12">
        <v>310</v>
      </c>
      <c r="F213" s="13"/>
      <c r="G213" s="14">
        <f>F213*E213</f>
        <v>0</v>
      </c>
    </row>
    <row r="214" spans="2:7" ht="12.95" customHeight="1" outlineLevel="3">
      <c r="C214" s="10" t="s">
        <v>44</v>
      </c>
      <c r="D214" s="11">
        <v>7290109371085</v>
      </c>
      <c r="E214" s="12">
        <v>310</v>
      </c>
      <c r="F214" s="13"/>
      <c r="G214" s="14">
        <f>F214*E214</f>
        <v>0</v>
      </c>
    </row>
    <row r="215" spans="2:7" ht="12.95" customHeight="1" outlineLevel="3">
      <c r="C215" s="10" t="s">
        <v>45</v>
      </c>
      <c r="D215" s="11">
        <v>7290109371115</v>
      </c>
      <c r="E215" s="12">
        <v>310</v>
      </c>
      <c r="F215" s="13"/>
      <c r="G215" s="14">
        <f>F215*E215</f>
        <v>0</v>
      </c>
    </row>
    <row r="216" spans="2:7" ht="12.95" customHeight="1" outlineLevel="3">
      <c r="C216" s="10" t="s">
        <v>46</v>
      </c>
      <c r="D216" s="11">
        <v>7290109371146</v>
      </c>
      <c r="E216" s="12">
        <v>310</v>
      </c>
      <c r="F216" s="13"/>
      <c r="G216" s="14">
        <f>F216*E216</f>
        <v>0</v>
      </c>
    </row>
    <row r="217" spans="2:7" ht="12.95" customHeight="1" outlineLevel="3">
      <c r="C217" s="10" t="s">
        <v>13</v>
      </c>
      <c r="D217" s="11">
        <v>7290109371016</v>
      </c>
      <c r="E217" s="12">
        <v>310</v>
      </c>
      <c r="F217" s="13"/>
      <c r="G217" s="14">
        <f>F217*E217</f>
        <v>0</v>
      </c>
    </row>
    <row r="218" spans="2:7" ht="12.95" customHeight="1" outlineLevel="3">
      <c r="C218" s="10"/>
      <c r="D218" s="10"/>
      <c r="E218" s="15"/>
      <c r="F218" s="13"/>
      <c r="G218" s="14"/>
    </row>
    <row r="219" spans="2:7" ht="12.95" customHeight="1" outlineLevel="3">
      <c r="C219" s="10"/>
      <c r="D219" s="10"/>
      <c r="E219" s="15"/>
      <c r="F219" s="13"/>
      <c r="G219" s="14"/>
    </row>
    <row r="220" spans="2:7" ht="12.95" customHeight="1" outlineLevel="3">
      <c r="C220" s="10"/>
      <c r="D220" s="10"/>
      <c r="E220" s="15"/>
      <c r="F220" s="13"/>
      <c r="G220" s="14"/>
    </row>
    <row r="221" spans="2:7" ht="12.95" customHeight="1" outlineLevel="3">
      <c r="C221" s="10"/>
      <c r="D221" s="10"/>
      <c r="E221" s="15"/>
      <c r="F221" s="13"/>
      <c r="G221" s="14"/>
    </row>
    <row r="222" spans="2:7" ht="12.95" customHeight="1" outlineLevel="3">
      <c r="C222" s="10"/>
      <c r="D222" s="10"/>
      <c r="E222" s="15"/>
      <c r="F222" s="13"/>
      <c r="G222" s="14"/>
    </row>
    <row r="223" spans="2:7" ht="12.95" customHeight="1" outlineLevel="3">
      <c r="B223" s="32" t="str">
        <f>HYPERLINK("http://galantphoto.ru/pictures_for_form/SD/MEN/SD-2035.jpg","увеличить")</f>
        <v>увеличить</v>
      </c>
      <c r="C223" s="10"/>
      <c r="D223" s="10"/>
      <c r="E223" s="15"/>
      <c r="F223" s="13"/>
      <c r="G223" s="14"/>
    </row>
    <row r="224" spans="2:7" ht="11.1" customHeight="1" outlineLevel="3">
      <c r="B224" s="25" t="s">
        <v>63</v>
      </c>
      <c r="C224" s="25"/>
      <c r="D224" s="8"/>
      <c r="E224" s="30" t="str">
        <f>HYPERLINK("https://www.galantholding.com/catalog/322/166379/","www.galantholding.ru")</f>
        <v>www.galantholding.ru</v>
      </c>
      <c r="F224" s="26"/>
      <c r="G224" s="26"/>
    </row>
    <row r="225" spans="2:7" ht="11.1" customHeight="1" outlineLevel="3">
      <c r="B225" s="27" t="s">
        <v>64</v>
      </c>
      <c r="C225" s="27"/>
      <c r="D225" s="27"/>
      <c r="E225" s="27"/>
      <c r="F225" s="9"/>
      <c r="G225" s="9"/>
    </row>
    <row r="226" spans="2:7" ht="12.95" customHeight="1" outlineLevel="3">
      <c r="C226" s="10" t="s">
        <v>65</v>
      </c>
      <c r="D226" s="11">
        <v>7290109377575</v>
      </c>
      <c r="E226" s="12">
        <v>510</v>
      </c>
      <c r="F226" s="13"/>
      <c r="G226" s="14">
        <f>F226*E226</f>
        <v>0</v>
      </c>
    </row>
    <row r="227" spans="2:7" ht="12.95" customHeight="1" outlineLevel="3">
      <c r="C227" s="10" t="s">
        <v>66</v>
      </c>
      <c r="D227" s="11">
        <v>7290109377582</v>
      </c>
      <c r="E227" s="12">
        <v>510</v>
      </c>
      <c r="F227" s="13"/>
      <c r="G227" s="14">
        <f>F227*E227</f>
        <v>0</v>
      </c>
    </row>
    <row r="228" spans="2:7" ht="12.95" customHeight="1" outlineLevel="3">
      <c r="C228" s="10" t="s">
        <v>67</v>
      </c>
      <c r="D228" s="11">
        <v>7290107694568</v>
      </c>
      <c r="E228" s="12">
        <v>510</v>
      </c>
      <c r="F228" s="13"/>
      <c r="G228" s="14">
        <f>F228*E228</f>
        <v>0</v>
      </c>
    </row>
    <row r="229" spans="2:7" ht="12.95" customHeight="1" outlineLevel="3">
      <c r="C229" s="10" t="s">
        <v>68</v>
      </c>
      <c r="D229" s="11">
        <v>7290109377605</v>
      </c>
      <c r="E229" s="12">
        <v>510</v>
      </c>
      <c r="F229" s="13"/>
      <c r="G229" s="14">
        <f>F229*E229</f>
        <v>0</v>
      </c>
    </row>
    <row r="230" spans="2:7" ht="12.95" customHeight="1" outlineLevel="3">
      <c r="C230" s="10" t="s">
        <v>69</v>
      </c>
      <c r="D230" s="11">
        <v>7290109377520</v>
      </c>
      <c r="E230" s="12">
        <v>510</v>
      </c>
      <c r="F230" s="13"/>
      <c r="G230" s="14">
        <f>F230*E230</f>
        <v>0</v>
      </c>
    </row>
    <row r="231" spans="2:7" ht="12.95" customHeight="1" outlineLevel="3">
      <c r="C231" s="10" t="s">
        <v>70</v>
      </c>
      <c r="D231" s="11">
        <v>7290109377537</v>
      </c>
      <c r="E231" s="12">
        <v>510</v>
      </c>
      <c r="F231" s="13"/>
      <c r="G231" s="14">
        <f>F231*E231</f>
        <v>0</v>
      </c>
    </row>
    <row r="232" spans="2:7" ht="12.95" customHeight="1" outlineLevel="3">
      <c r="C232" s="10" t="s">
        <v>71</v>
      </c>
      <c r="D232" s="11">
        <v>7290109377544</v>
      </c>
      <c r="E232" s="12">
        <v>510</v>
      </c>
      <c r="F232" s="13"/>
      <c r="G232" s="14">
        <f>F232*E232</f>
        <v>0</v>
      </c>
    </row>
    <row r="233" spans="2:7" ht="12.95" customHeight="1" outlineLevel="3">
      <c r="C233" s="10" t="s">
        <v>72</v>
      </c>
      <c r="D233" s="11">
        <v>7290107694537</v>
      </c>
      <c r="E233" s="12">
        <v>510</v>
      </c>
      <c r="F233" s="13"/>
      <c r="G233" s="14">
        <f>F233*E233</f>
        <v>0</v>
      </c>
    </row>
    <row r="234" spans="2:7" ht="12.95" customHeight="1" outlineLevel="3">
      <c r="C234" s="10"/>
      <c r="D234" s="10"/>
      <c r="E234" s="15"/>
      <c r="F234" s="13"/>
      <c r="G234" s="14"/>
    </row>
    <row r="235" spans="2:7" ht="12.95" customHeight="1" outlineLevel="3">
      <c r="C235" s="10"/>
      <c r="D235" s="10"/>
      <c r="E235" s="15"/>
      <c r="F235" s="13"/>
      <c r="G235" s="14"/>
    </row>
    <row r="236" spans="2:7" ht="12.95" customHeight="1" outlineLevel="3">
      <c r="C236" s="10"/>
      <c r="D236" s="10"/>
      <c r="E236" s="15"/>
      <c r="F236" s="13"/>
      <c r="G236" s="14"/>
    </row>
    <row r="237" spans="2:7" ht="12.95" customHeight="1" outlineLevel="3">
      <c r="B237" s="32" t="str">
        <f>HYPERLINK("http://galantphoto.ru/pictures_for_form/SD/MEN/2043.jpg","увеличить")</f>
        <v>увеличить</v>
      </c>
      <c r="C237" s="10"/>
      <c r="D237" s="10"/>
      <c r="E237" s="15"/>
      <c r="F237" s="13"/>
      <c r="G237" s="14"/>
    </row>
    <row r="238" spans="2:7" ht="11.1" customHeight="1" outlineLevel="3">
      <c r="B238" s="25" t="s">
        <v>73</v>
      </c>
      <c r="C238" s="25"/>
      <c r="D238" s="8"/>
      <c r="E238" s="30" t="str">
        <f>HYPERLINK("https://www.galantholding.com/catalog/322/166380/","www.galantholding.ru")</f>
        <v>www.galantholding.ru</v>
      </c>
      <c r="F238" s="26"/>
      <c r="G238" s="26"/>
    </row>
    <row r="239" spans="2:7" ht="11.1" customHeight="1" outlineLevel="3">
      <c r="B239" s="27" t="s">
        <v>64</v>
      </c>
      <c r="C239" s="27"/>
      <c r="D239" s="27"/>
      <c r="E239" s="27"/>
      <c r="F239" s="9"/>
      <c r="G239" s="9"/>
    </row>
    <row r="240" spans="2:7" ht="12.95" customHeight="1" outlineLevel="3">
      <c r="C240" s="10" t="s">
        <v>74</v>
      </c>
      <c r="D240" s="11">
        <v>7290109377674</v>
      </c>
      <c r="E240" s="12">
        <v>510</v>
      </c>
      <c r="F240" s="13"/>
      <c r="G240" s="14">
        <f>F240*E240</f>
        <v>0</v>
      </c>
    </row>
    <row r="241" spans="2:7" ht="12.95" customHeight="1" outlineLevel="3">
      <c r="C241" s="10" t="s">
        <v>75</v>
      </c>
      <c r="D241" s="11">
        <v>7290109377681</v>
      </c>
      <c r="E241" s="12">
        <v>510</v>
      </c>
      <c r="F241" s="13"/>
      <c r="G241" s="14">
        <f>F241*E241</f>
        <v>0</v>
      </c>
    </row>
    <row r="242" spans="2:7" ht="12.95" customHeight="1" outlineLevel="3">
      <c r="C242" s="10" t="s">
        <v>76</v>
      </c>
      <c r="D242" s="11">
        <v>7290109377698</v>
      </c>
      <c r="E242" s="12">
        <v>510</v>
      </c>
      <c r="F242" s="13"/>
      <c r="G242" s="14">
        <f>F242*E242</f>
        <v>0</v>
      </c>
    </row>
    <row r="243" spans="2:7" ht="12.95" customHeight="1" outlineLevel="3">
      <c r="C243" s="10" t="s">
        <v>77</v>
      </c>
      <c r="D243" s="11">
        <v>7290109377704</v>
      </c>
      <c r="E243" s="12">
        <v>510</v>
      </c>
      <c r="F243" s="13"/>
      <c r="G243" s="14">
        <f>F243*E243</f>
        <v>0</v>
      </c>
    </row>
    <row r="244" spans="2:7" ht="12.95" customHeight="1" outlineLevel="3">
      <c r="C244" s="10" t="s">
        <v>78</v>
      </c>
      <c r="D244" s="11">
        <v>7290109377735</v>
      </c>
      <c r="E244" s="12">
        <v>510</v>
      </c>
      <c r="F244" s="13"/>
      <c r="G244" s="14">
        <f>F244*E244</f>
        <v>0</v>
      </c>
    </row>
    <row r="245" spans="2:7" ht="12.95" customHeight="1" outlineLevel="3">
      <c r="C245" s="10" t="s">
        <v>79</v>
      </c>
      <c r="D245" s="11">
        <v>7290109377742</v>
      </c>
      <c r="E245" s="12">
        <v>510</v>
      </c>
      <c r="F245" s="13"/>
      <c r="G245" s="14">
        <f>F245*E245</f>
        <v>0</v>
      </c>
    </row>
    <row r="246" spans="2:7" ht="12.95" customHeight="1" outlineLevel="3">
      <c r="C246" s="10" t="s">
        <v>80</v>
      </c>
      <c r="D246" s="11">
        <v>7290109377759</v>
      </c>
      <c r="E246" s="12">
        <v>510</v>
      </c>
      <c r="F246" s="13"/>
      <c r="G246" s="14">
        <f>F246*E246</f>
        <v>0</v>
      </c>
    </row>
    <row r="247" spans="2:7" ht="12.95" customHeight="1" outlineLevel="3">
      <c r="C247" s="10" t="s">
        <v>81</v>
      </c>
      <c r="D247" s="11">
        <v>7290109377629</v>
      </c>
      <c r="E247" s="12">
        <v>510</v>
      </c>
      <c r="F247" s="13"/>
      <c r="G247" s="14">
        <f>F247*E247</f>
        <v>0</v>
      </c>
    </row>
    <row r="248" spans="2:7" ht="12.95" customHeight="1" outlineLevel="3">
      <c r="C248" s="10" t="s">
        <v>82</v>
      </c>
      <c r="D248" s="11">
        <v>7290109377636</v>
      </c>
      <c r="E248" s="12">
        <v>510</v>
      </c>
      <c r="F248" s="13"/>
      <c r="G248" s="14">
        <f>F248*E248</f>
        <v>0</v>
      </c>
    </row>
    <row r="249" spans="2:7" ht="12.95" customHeight="1" outlineLevel="3">
      <c r="C249" s="10" t="s">
        <v>83</v>
      </c>
      <c r="D249" s="11">
        <v>7290109377643</v>
      </c>
      <c r="E249" s="12">
        <v>510</v>
      </c>
      <c r="F249" s="13"/>
      <c r="G249" s="14">
        <f>F249*E249</f>
        <v>0</v>
      </c>
    </row>
    <row r="250" spans="2:7" ht="12.95" customHeight="1" outlineLevel="3">
      <c r="C250" s="10" t="s">
        <v>84</v>
      </c>
      <c r="D250" s="11">
        <v>7290109377650</v>
      </c>
      <c r="E250" s="12">
        <v>510</v>
      </c>
      <c r="F250" s="13"/>
      <c r="G250" s="14">
        <f>F250*E250</f>
        <v>0</v>
      </c>
    </row>
    <row r="251" spans="2:7" ht="12.95" customHeight="1" outlineLevel="3">
      <c r="B251" s="32" t="str">
        <f>HYPERLINK("http://galantphoto.ru/pictures_for_form/SD/MEN/2045.jpg","увеличить")</f>
        <v>увеличить</v>
      </c>
      <c r="C251" s="10"/>
      <c r="D251" s="10"/>
      <c r="E251" s="15"/>
      <c r="F251" s="13"/>
      <c r="G251" s="14"/>
    </row>
    <row r="252" spans="2:7" ht="12.95" customHeight="1">
      <c r="B252" s="23" t="s">
        <v>85</v>
      </c>
      <c r="C252" s="23"/>
      <c r="D252" s="23"/>
      <c r="E252" s="23"/>
      <c r="F252" s="5"/>
      <c r="G252" s="5"/>
    </row>
    <row r="253" spans="2:7" ht="11.1" customHeight="1" outlineLevel="1">
      <c r="B253" s="16" t="s">
        <v>86</v>
      </c>
      <c r="C253" s="16"/>
      <c r="D253" s="16"/>
      <c r="E253" s="16"/>
      <c r="F253" s="16"/>
      <c r="G253" s="16"/>
    </row>
    <row r="254" spans="2:7" ht="11.1" customHeight="1" outlineLevel="2">
      <c r="B254" s="28" t="s">
        <v>87</v>
      </c>
      <c r="C254" s="28"/>
      <c r="D254" s="17"/>
      <c r="E254" s="31" t="str">
        <f>HYPERLINK("http://www.galantholding.ru/catalog/318/136637/","www.galantholding.ru")</f>
        <v>www.galantholding.ru</v>
      </c>
      <c r="F254" s="29"/>
      <c r="G254" s="29"/>
    </row>
    <row r="255" spans="2:7" ht="11.1" customHeight="1" outlineLevel="2">
      <c r="B255" s="27" t="s">
        <v>33</v>
      </c>
      <c r="C255" s="27"/>
      <c r="D255" s="27"/>
      <c r="E255" s="27"/>
      <c r="F255" s="9"/>
      <c r="G255" s="9"/>
    </row>
    <row r="256" spans="2:7" ht="12.95" customHeight="1" outlineLevel="2">
      <c r="C256" s="10" t="s">
        <v>27</v>
      </c>
      <c r="D256" s="11">
        <v>7290108463552</v>
      </c>
      <c r="E256" s="12">
        <v>280</v>
      </c>
      <c r="F256" s="13"/>
      <c r="G256" s="14">
        <f>F256*E256</f>
        <v>0</v>
      </c>
    </row>
    <row r="257" spans="2:7" ht="12.95" customHeight="1" outlineLevel="2">
      <c r="C257" s="10" t="s">
        <v>29</v>
      </c>
      <c r="D257" s="11">
        <v>7290108466072</v>
      </c>
      <c r="E257" s="12">
        <v>280</v>
      </c>
      <c r="F257" s="13"/>
      <c r="G257" s="14">
        <f>F257*E257</f>
        <v>0</v>
      </c>
    </row>
    <row r="258" spans="2:7" ht="12.95" customHeight="1" outlineLevel="2">
      <c r="C258" s="10" t="s">
        <v>30</v>
      </c>
      <c r="D258" s="11">
        <v>7290108466089</v>
      </c>
      <c r="E258" s="12">
        <v>280</v>
      </c>
      <c r="F258" s="13"/>
      <c r="G258" s="14">
        <f>F258*E258</f>
        <v>0</v>
      </c>
    </row>
    <row r="259" spans="2:7" ht="12.95" customHeight="1" outlineLevel="2">
      <c r="C259" s="10" t="s">
        <v>21</v>
      </c>
      <c r="D259" s="11">
        <v>7290108463583</v>
      </c>
      <c r="E259" s="12">
        <v>280</v>
      </c>
      <c r="F259" s="13"/>
      <c r="G259" s="14">
        <f>F259*E259</f>
        <v>0</v>
      </c>
    </row>
    <row r="260" spans="2:7" ht="12.95" customHeight="1" outlineLevel="2">
      <c r="C260" s="10" t="s">
        <v>15</v>
      </c>
      <c r="D260" s="11">
        <v>7290108465365</v>
      </c>
      <c r="E260" s="12">
        <v>280</v>
      </c>
      <c r="F260" s="13"/>
      <c r="G260" s="14">
        <f>F260*E260</f>
        <v>0</v>
      </c>
    </row>
    <row r="261" spans="2:7" ht="12.95" customHeight="1" outlineLevel="2">
      <c r="C261" s="10" t="s">
        <v>18</v>
      </c>
      <c r="D261" s="11">
        <v>7290108466041</v>
      </c>
      <c r="E261" s="12">
        <v>280</v>
      </c>
      <c r="F261" s="13"/>
      <c r="G261" s="14">
        <f>F261*E261</f>
        <v>0</v>
      </c>
    </row>
    <row r="262" spans="2:7" ht="12.95" customHeight="1" outlineLevel="2">
      <c r="C262" s="10"/>
      <c r="D262" s="10"/>
      <c r="E262" s="15"/>
      <c r="F262" s="13"/>
      <c r="G262" s="14"/>
    </row>
    <row r="263" spans="2:7" ht="12.95" customHeight="1" outlineLevel="2">
      <c r="C263" s="10"/>
      <c r="D263" s="10"/>
      <c r="E263" s="15"/>
      <c r="F263" s="13"/>
      <c r="G263" s="14"/>
    </row>
    <row r="264" spans="2:7" ht="12.95" customHeight="1" outlineLevel="2">
      <c r="C264" s="10"/>
      <c r="D264" s="10"/>
      <c r="E264" s="15"/>
      <c r="F264" s="13"/>
      <c r="G264" s="14"/>
    </row>
    <row r="265" spans="2:7" ht="12.95" customHeight="1" outlineLevel="2">
      <c r="C265" s="10"/>
      <c r="D265" s="10"/>
      <c r="E265" s="15"/>
      <c r="F265" s="13"/>
      <c r="G265" s="14"/>
    </row>
    <row r="266" spans="2:7" ht="12.95" customHeight="1" outlineLevel="2">
      <c r="C266" s="10"/>
      <c r="D266" s="10"/>
      <c r="E266" s="15"/>
      <c r="F266" s="13"/>
      <c r="G266" s="14"/>
    </row>
    <row r="267" spans="2:7" ht="12.95" customHeight="1" outlineLevel="2">
      <c r="B267" s="32" t="str">
        <f>HYPERLINK("http://galantphoto.ru/pictures_for_form/SD/MEN/SD-3305.jpg","увеличить")</f>
        <v>увеличить</v>
      </c>
      <c r="C267" s="10"/>
      <c r="D267" s="10"/>
      <c r="E267" s="15"/>
      <c r="F267" s="13"/>
      <c r="G267" s="14"/>
    </row>
    <row r="268" spans="2:7" ht="11.1" customHeight="1" outlineLevel="2">
      <c r="B268" s="28" t="s">
        <v>88</v>
      </c>
      <c r="C268" s="28"/>
      <c r="D268" s="17"/>
      <c r="E268" s="31" t="str">
        <f>HYPERLINK("https://www.galantholding.com/catalog/318/166373/","www.galantholding.ru")</f>
        <v>www.galantholding.ru</v>
      </c>
      <c r="F268" s="29"/>
      <c r="G268" s="29"/>
    </row>
    <row r="269" spans="2:7" ht="11.1" customHeight="1" outlineLevel="2">
      <c r="B269" s="27" t="s">
        <v>33</v>
      </c>
      <c r="C269" s="27"/>
      <c r="D269" s="27"/>
      <c r="E269" s="27"/>
      <c r="F269" s="9"/>
      <c r="G269" s="9"/>
    </row>
    <row r="270" spans="2:7" ht="12.95" customHeight="1" outlineLevel="2">
      <c r="C270" s="10" t="s">
        <v>67</v>
      </c>
      <c r="D270" s="11">
        <v>7290109377933</v>
      </c>
      <c r="E270" s="12">
        <v>380</v>
      </c>
      <c r="F270" s="13"/>
      <c r="G270" s="14">
        <f>F270*E270</f>
        <v>0</v>
      </c>
    </row>
    <row r="271" spans="2:7" ht="12.95" customHeight="1" outlineLevel="2">
      <c r="C271" s="10" t="s">
        <v>89</v>
      </c>
      <c r="D271" s="11">
        <v>7290109377919</v>
      </c>
      <c r="E271" s="12">
        <v>380</v>
      </c>
      <c r="F271" s="13"/>
      <c r="G271" s="14">
        <f>F271*E271</f>
        <v>0</v>
      </c>
    </row>
    <row r="272" spans="2:7" ht="12.95" customHeight="1" outlineLevel="2">
      <c r="C272" s="10" t="s">
        <v>90</v>
      </c>
      <c r="D272" s="11">
        <v>7290109377995</v>
      </c>
      <c r="E272" s="12">
        <v>380</v>
      </c>
      <c r="F272" s="13"/>
      <c r="G272" s="14">
        <f>F272*E272</f>
        <v>0</v>
      </c>
    </row>
    <row r="273" spans="2:7" ht="12.95" customHeight="1" outlineLevel="2">
      <c r="C273" s="10" t="s">
        <v>91</v>
      </c>
      <c r="D273" s="11">
        <v>7290109378077</v>
      </c>
      <c r="E273" s="12">
        <v>380</v>
      </c>
      <c r="F273" s="13"/>
      <c r="G273" s="14">
        <f>F273*E273</f>
        <v>0</v>
      </c>
    </row>
    <row r="274" spans="2:7" ht="12.95" customHeight="1" outlineLevel="2">
      <c r="C274" s="10" t="s">
        <v>92</v>
      </c>
      <c r="D274" s="11">
        <v>7290109378152</v>
      </c>
      <c r="E274" s="12">
        <v>380</v>
      </c>
      <c r="F274" s="13"/>
      <c r="G274" s="14">
        <f>F274*E274</f>
        <v>0</v>
      </c>
    </row>
    <row r="275" spans="2:7" ht="12.95" customHeight="1" outlineLevel="2">
      <c r="C275" s="10" t="s">
        <v>93</v>
      </c>
      <c r="D275" s="11">
        <v>7290109377100</v>
      </c>
      <c r="E275" s="12">
        <v>380</v>
      </c>
      <c r="F275" s="13"/>
      <c r="G275" s="14">
        <f>F275*E275</f>
        <v>0</v>
      </c>
    </row>
    <row r="276" spans="2:7" ht="12.95" customHeight="1" outlineLevel="2">
      <c r="C276" s="10" t="s">
        <v>94</v>
      </c>
      <c r="D276" s="11">
        <v>7290109377902</v>
      </c>
      <c r="E276" s="12">
        <v>380</v>
      </c>
      <c r="F276" s="13"/>
      <c r="G276" s="14">
        <f>F276*E276</f>
        <v>0</v>
      </c>
    </row>
    <row r="277" spans="2:7" ht="12.95" customHeight="1" outlineLevel="2">
      <c r="C277" s="10" t="s">
        <v>95</v>
      </c>
      <c r="D277" s="11">
        <v>7290109377988</v>
      </c>
      <c r="E277" s="12">
        <v>380</v>
      </c>
      <c r="F277" s="13"/>
      <c r="G277" s="14">
        <f>F277*E277</f>
        <v>0</v>
      </c>
    </row>
    <row r="278" spans="2:7" ht="12.95" customHeight="1" outlineLevel="2">
      <c r="C278" s="10" t="s">
        <v>96</v>
      </c>
      <c r="D278" s="11">
        <v>7290109378060</v>
      </c>
      <c r="E278" s="12">
        <v>380</v>
      </c>
      <c r="F278" s="13"/>
      <c r="G278" s="14">
        <f>F278*E278</f>
        <v>0</v>
      </c>
    </row>
    <row r="279" spans="2:7" ht="12.95" customHeight="1" outlineLevel="2">
      <c r="C279" s="10" t="s">
        <v>97</v>
      </c>
      <c r="D279" s="11">
        <v>7290109377087</v>
      </c>
      <c r="E279" s="12">
        <v>380</v>
      </c>
      <c r="F279" s="13"/>
      <c r="G279" s="14">
        <f>F279*E279</f>
        <v>0</v>
      </c>
    </row>
    <row r="280" spans="2:7" ht="12.95" customHeight="1" outlineLevel="2">
      <c r="C280" s="10" t="s">
        <v>98</v>
      </c>
      <c r="D280" s="11">
        <v>7290109377865</v>
      </c>
      <c r="E280" s="12">
        <v>380</v>
      </c>
      <c r="F280" s="13"/>
      <c r="G280" s="14">
        <f>F280*E280</f>
        <v>0</v>
      </c>
    </row>
    <row r="281" spans="2:7" ht="12.95" customHeight="1" outlineLevel="2">
      <c r="B281" s="32" t="str">
        <f>HYPERLINK("http://galantphoto.ru/pictures_for_form/SD/MEN/3310.jpg","увеличить")</f>
        <v>увеличить</v>
      </c>
      <c r="C281" s="10" t="s">
        <v>99</v>
      </c>
      <c r="D281" s="11">
        <v>7290109377896</v>
      </c>
      <c r="E281" s="12">
        <v>380</v>
      </c>
      <c r="F281" s="13"/>
      <c r="G281" s="14">
        <f>F281*E281</f>
        <v>0</v>
      </c>
    </row>
    <row r="282" spans="2:7" ht="12.95" customHeight="1" outlineLevel="2">
      <c r="C282" s="10" t="s">
        <v>100</v>
      </c>
      <c r="D282" s="11">
        <v>7290109377094</v>
      </c>
      <c r="E282" s="12">
        <v>380</v>
      </c>
      <c r="F282" s="13"/>
      <c r="G282" s="14">
        <f>F282*E282</f>
        <v>0</v>
      </c>
    </row>
    <row r="283" spans="2:7" ht="12.95" customHeight="1" outlineLevel="2">
      <c r="C283" s="10" t="s">
        <v>101</v>
      </c>
      <c r="D283" s="11">
        <v>7290109377872</v>
      </c>
      <c r="E283" s="12">
        <v>380</v>
      </c>
      <c r="F283" s="13"/>
      <c r="G283" s="14">
        <f>F283*E283</f>
        <v>0</v>
      </c>
    </row>
    <row r="284" spans="2:7" ht="12.95" customHeight="1" outlineLevel="2">
      <c r="C284" s="10" t="s">
        <v>102</v>
      </c>
      <c r="D284" s="11">
        <v>7290109378039</v>
      </c>
      <c r="E284" s="12">
        <v>380</v>
      </c>
      <c r="F284" s="13"/>
      <c r="G284" s="14">
        <f>F284*E284</f>
        <v>0</v>
      </c>
    </row>
    <row r="285" spans="2:7" ht="12.95" customHeight="1" outlineLevel="2">
      <c r="C285" s="10" t="s">
        <v>103</v>
      </c>
      <c r="D285" s="11">
        <v>7290109378114</v>
      </c>
      <c r="E285" s="12">
        <v>380</v>
      </c>
      <c r="F285" s="13"/>
      <c r="G285" s="14">
        <f>F285*E285</f>
        <v>0</v>
      </c>
    </row>
    <row r="286" spans="2:7" ht="11.1" customHeight="1" outlineLevel="1">
      <c r="B286" s="16" t="s">
        <v>104</v>
      </c>
      <c r="C286" s="16"/>
      <c r="D286" s="16"/>
      <c r="E286" s="16"/>
      <c r="F286" s="16"/>
      <c r="G286" s="16"/>
    </row>
    <row r="287" spans="2:7" ht="11.1" customHeight="1" outlineLevel="2">
      <c r="B287" s="28" t="s">
        <v>105</v>
      </c>
      <c r="C287" s="28"/>
      <c r="D287" s="17"/>
      <c r="E287" s="29"/>
      <c r="F287" s="29"/>
      <c r="G287" s="29"/>
    </row>
    <row r="288" spans="2:7" ht="11.1" customHeight="1" outlineLevel="2">
      <c r="B288" s="27" t="s">
        <v>20</v>
      </c>
      <c r="C288" s="27"/>
      <c r="D288" s="27"/>
      <c r="E288" s="27"/>
      <c r="F288" s="9"/>
      <c r="G288" s="9"/>
    </row>
    <row r="289" spans="2:7" ht="12.95" customHeight="1" outlineLevel="2">
      <c r="C289" s="10" t="s">
        <v>26</v>
      </c>
      <c r="D289" s="11">
        <v>7290109372112</v>
      </c>
      <c r="E289" s="12">
        <v>205</v>
      </c>
      <c r="F289" s="13"/>
      <c r="G289" s="14">
        <f>F289*E289</f>
        <v>0</v>
      </c>
    </row>
    <row r="290" spans="2:7" ht="12.95" customHeight="1" outlineLevel="2">
      <c r="C290" s="10" t="s">
        <v>27</v>
      </c>
      <c r="D290" s="11">
        <v>7290109372129</v>
      </c>
      <c r="E290" s="12">
        <v>205</v>
      </c>
      <c r="F290" s="13"/>
      <c r="G290" s="14">
        <f>F290*E290</f>
        <v>0</v>
      </c>
    </row>
    <row r="291" spans="2:7" ht="12.95" customHeight="1" outlineLevel="2">
      <c r="C291" s="10" t="s">
        <v>28</v>
      </c>
      <c r="D291" s="11">
        <v>7290109372136</v>
      </c>
      <c r="E291" s="12">
        <v>205</v>
      </c>
      <c r="F291" s="13"/>
      <c r="G291" s="14">
        <f>F291*E291</f>
        <v>0</v>
      </c>
    </row>
    <row r="292" spans="2:7" ht="12.95" customHeight="1" outlineLevel="2">
      <c r="C292" s="10" t="s">
        <v>29</v>
      </c>
      <c r="D292" s="11">
        <v>7290109372143</v>
      </c>
      <c r="E292" s="12">
        <v>205</v>
      </c>
      <c r="F292" s="13"/>
      <c r="G292" s="14">
        <f>F292*E292</f>
        <v>0</v>
      </c>
    </row>
    <row r="293" spans="2:7" ht="12.95" customHeight="1" outlineLevel="2">
      <c r="C293" s="10" t="s">
        <v>30</v>
      </c>
      <c r="D293" s="11">
        <v>7290109372150</v>
      </c>
      <c r="E293" s="12">
        <v>205</v>
      </c>
      <c r="F293" s="13"/>
      <c r="G293" s="14">
        <f>F293*E293</f>
        <v>0</v>
      </c>
    </row>
    <row r="294" spans="2:7" ht="12.95" customHeight="1" outlineLevel="2">
      <c r="C294" s="10" t="s">
        <v>13</v>
      </c>
      <c r="D294" s="11">
        <v>7290109372068</v>
      </c>
      <c r="E294" s="12">
        <v>205</v>
      </c>
      <c r="F294" s="13"/>
      <c r="G294" s="14">
        <f>F294*E294</f>
        <v>0</v>
      </c>
    </row>
    <row r="295" spans="2:7" ht="12.95" customHeight="1" outlineLevel="2">
      <c r="C295" s="10" t="s">
        <v>21</v>
      </c>
      <c r="D295" s="11">
        <v>7290109372075</v>
      </c>
      <c r="E295" s="12">
        <v>205</v>
      </c>
      <c r="F295" s="13"/>
      <c r="G295" s="14">
        <f>F295*E295</f>
        <v>0</v>
      </c>
    </row>
    <row r="296" spans="2:7" ht="12.95" customHeight="1" outlineLevel="2">
      <c r="C296" s="10" t="s">
        <v>22</v>
      </c>
      <c r="D296" s="11">
        <v>7290109372082</v>
      </c>
      <c r="E296" s="12">
        <v>205</v>
      </c>
      <c r="F296" s="13"/>
      <c r="G296" s="14">
        <f>F296*E296</f>
        <v>0</v>
      </c>
    </row>
    <row r="297" spans="2:7" ht="12.95" customHeight="1" outlineLevel="2">
      <c r="C297" s="10" t="s">
        <v>14</v>
      </c>
      <c r="D297" s="11">
        <v>7290109372099</v>
      </c>
      <c r="E297" s="12">
        <v>205</v>
      </c>
      <c r="F297" s="13"/>
      <c r="G297" s="14">
        <f>F297*E297</f>
        <v>0</v>
      </c>
    </row>
    <row r="298" spans="2:7" ht="12.95" customHeight="1" outlineLevel="2">
      <c r="C298" s="10" t="s">
        <v>15</v>
      </c>
      <c r="D298" s="11">
        <v>7290109372105</v>
      </c>
      <c r="E298" s="12">
        <v>205</v>
      </c>
      <c r="F298" s="13"/>
      <c r="G298" s="14">
        <f>F298*E298</f>
        <v>0</v>
      </c>
    </row>
    <row r="299" spans="2:7" ht="12.95" customHeight="1" outlineLevel="2">
      <c r="C299" s="10" t="s">
        <v>16</v>
      </c>
      <c r="D299" s="11">
        <v>7290109372013</v>
      </c>
      <c r="E299" s="12">
        <v>205</v>
      </c>
      <c r="F299" s="13"/>
      <c r="G299" s="14">
        <f>F299*E299</f>
        <v>0</v>
      </c>
    </row>
    <row r="300" spans="2:7" ht="12.95" customHeight="1" outlineLevel="2">
      <c r="B300" s="32" t="str">
        <f>HYPERLINK("http://galantphoto.ru/pictures_for_form/SD/MEN/SD-1001.jpg","увеличить")</f>
        <v>увеличить</v>
      </c>
      <c r="C300" s="10" t="s">
        <v>23</v>
      </c>
      <c r="D300" s="11">
        <v>7290109372020</v>
      </c>
      <c r="E300" s="12">
        <v>205</v>
      </c>
      <c r="F300" s="13"/>
      <c r="G300" s="14">
        <f>F300*E300</f>
        <v>0</v>
      </c>
    </row>
    <row r="301" spans="2:7" ht="12.95" customHeight="1" outlineLevel="2">
      <c r="C301" s="10" t="s">
        <v>24</v>
      </c>
      <c r="D301" s="11">
        <v>7290109372037</v>
      </c>
      <c r="E301" s="12">
        <v>205</v>
      </c>
      <c r="F301" s="13"/>
      <c r="G301" s="14">
        <f>F301*E301</f>
        <v>0</v>
      </c>
    </row>
    <row r="302" spans="2:7" ht="12.95" customHeight="1" outlineLevel="2">
      <c r="C302" s="10" t="s">
        <v>17</v>
      </c>
      <c r="D302" s="11">
        <v>7290109372044</v>
      </c>
      <c r="E302" s="12">
        <v>205</v>
      </c>
      <c r="F302" s="13"/>
      <c r="G302" s="14">
        <f>F302*E302</f>
        <v>0</v>
      </c>
    </row>
    <row r="303" spans="2:7" ht="12.95" customHeight="1" outlineLevel="2">
      <c r="C303" s="10" t="s">
        <v>18</v>
      </c>
      <c r="D303" s="11">
        <v>7290109372051</v>
      </c>
      <c r="E303" s="12">
        <v>205</v>
      </c>
      <c r="F303" s="13"/>
      <c r="G303" s="14">
        <f>F303*E303</f>
        <v>0</v>
      </c>
    </row>
    <row r="304" spans="2:7" ht="11.1" customHeight="1" outlineLevel="2">
      <c r="B304" s="28" t="s">
        <v>106</v>
      </c>
      <c r="C304" s="28"/>
      <c r="D304" s="17"/>
      <c r="E304" s="29"/>
      <c r="F304" s="29"/>
      <c r="G304" s="29"/>
    </row>
    <row r="305" spans="2:7" ht="11.1" customHeight="1" outlineLevel="2">
      <c r="B305" s="27" t="s">
        <v>20</v>
      </c>
      <c r="C305" s="27"/>
      <c r="D305" s="27"/>
      <c r="E305" s="27"/>
      <c r="F305" s="9"/>
      <c r="G305" s="9"/>
    </row>
    <row r="306" spans="2:7" ht="12.95" customHeight="1" outlineLevel="2">
      <c r="C306" s="10" t="s">
        <v>107</v>
      </c>
      <c r="D306" s="11">
        <v>7290109372266</v>
      </c>
      <c r="E306" s="12">
        <v>205</v>
      </c>
      <c r="F306" s="13"/>
      <c r="G306" s="14">
        <f>F306*E306</f>
        <v>0</v>
      </c>
    </row>
    <row r="307" spans="2:7" ht="12.95" customHeight="1" outlineLevel="2">
      <c r="C307" s="10" t="s">
        <v>108</v>
      </c>
      <c r="D307" s="11">
        <v>7290109372273</v>
      </c>
      <c r="E307" s="12">
        <v>205</v>
      </c>
      <c r="F307" s="13"/>
      <c r="G307" s="14">
        <f>F307*E307</f>
        <v>0</v>
      </c>
    </row>
    <row r="308" spans="2:7" ht="12.95" customHeight="1" outlineLevel="2">
      <c r="C308" s="10" t="s">
        <v>109</v>
      </c>
      <c r="D308" s="11">
        <v>7290109372297</v>
      </c>
      <c r="E308" s="12">
        <v>205</v>
      </c>
      <c r="F308" s="13"/>
      <c r="G308" s="14">
        <f>F308*E308</f>
        <v>0</v>
      </c>
    </row>
    <row r="309" spans="2:7" ht="12.95" customHeight="1" outlineLevel="2">
      <c r="C309" s="10" t="s">
        <v>110</v>
      </c>
      <c r="D309" s="11">
        <v>7290109372303</v>
      </c>
      <c r="E309" s="12">
        <v>205</v>
      </c>
      <c r="F309" s="13"/>
      <c r="G309" s="14">
        <f>F309*E309</f>
        <v>0</v>
      </c>
    </row>
    <row r="310" spans="2:7" ht="12.95" customHeight="1" outlineLevel="2">
      <c r="C310" s="10" t="s">
        <v>26</v>
      </c>
      <c r="D310" s="11">
        <v>7290109372211</v>
      </c>
      <c r="E310" s="12">
        <v>205</v>
      </c>
      <c r="F310" s="13"/>
      <c r="G310" s="14">
        <f>F310*E310</f>
        <v>0</v>
      </c>
    </row>
    <row r="311" spans="2:7" ht="12.95" customHeight="1" outlineLevel="2">
      <c r="C311" s="10" t="s">
        <v>27</v>
      </c>
      <c r="D311" s="11">
        <v>7290109372228</v>
      </c>
      <c r="E311" s="12">
        <v>205</v>
      </c>
      <c r="F311" s="13"/>
      <c r="G311" s="14">
        <f>F311*E311</f>
        <v>0</v>
      </c>
    </row>
    <row r="312" spans="2:7" ht="12.95" customHeight="1" outlineLevel="2">
      <c r="C312" s="10" t="s">
        <v>28</v>
      </c>
      <c r="D312" s="11">
        <v>7290109372235</v>
      </c>
      <c r="E312" s="12">
        <v>205</v>
      </c>
      <c r="F312" s="13"/>
      <c r="G312" s="14">
        <f>F312*E312</f>
        <v>0</v>
      </c>
    </row>
    <row r="313" spans="2:7" ht="12.95" customHeight="1" outlineLevel="2">
      <c r="C313" s="10" t="s">
        <v>29</v>
      </c>
      <c r="D313" s="11">
        <v>7290109372242</v>
      </c>
      <c r="E313" s="12">
        <v>205</v>
      </c>
      <c r="F313" s="13"/>
      <c r="G313" s="14">
        <f>F313*E313</f>
        <v>0</v>
      </c>
    </row>
    <row r="314" spans="2:7" ht="12.95" customHeight="1" outlineLevel="2">
      <c r="C314" s="10" t="s">
        <v>30</v>
      </c>
      <c r="D314" s="11">
        <v>7290109372259</v>
      </c>
      <c r="E314" s="12">
        <v>205</v>
      </c>
      <c r="F314" s="13"/>
      <c r="G314" s="14">
        <f>F314*E314</f>
        <v>0</v>
      </c>
    </row>
    <row r="315" spans="2:7" ht="12.95" customHeight="1" outlineLevel="2">
      <c r="C315" s="10" t="s">
        <v>16</v>
      </c>
      <c r="D315" s="11">
        <v>7290109372167</v>
      </c>
      <c r="E315" s="12">
        <v>205</v>
      </c>
      <c r="F315" s="13"/>
      <c r="G315" s="14">
        <f>F315*E315</f>
        <v>0</v>
      </c>
    </row>
    <row r="316" spans="2:7" ht="12.95" customHeight="1" outlineLevel="2">
      <c r="C316" s="10" t="s">
        <v>23</v>
      </c>
      <c r="D316" s="11">
        <v>7290109372174</v>
      </c>
      <c r="E316" s="12">
        <v>205</v>
      </c>
      <c r="F316" s="13"/>
      <c r="G316" s="14">
        <f>F316*E316</f>
        <v>0</v>
      </c>
    </row>
    <row r="317" spans="2:7" ht="12.95" customHeight="1" outlineLevel="2">
      <c r="B317" s="32" t="str">
        <f>HYPERLINK("http://galantphoto.ru/pictures_for_form/SD/MEN/SD-1002.jpg","увеличить")</f>
        <v>увеличить</v>
      </c>
      <c r="C317" s="10" t="s">
        <v>24</v>
      </c>
      <c r="D317" s="11">
        <v>7290109372181</v>
      </c>
      <c r="E317" s="12">
        <v>205</v>
      </c>
      <c r="F317" s="13"/>
      <c r="G317" s="14">
        <f>F317*E317</f>
        <v>0</v>
      </c>
    </row>
    <row r="318" spans="2:7" ht="12.95" customHeight="1" outlineLevel="2">
      <c r="C318" s="10" t="s">
        <v>17</v>
      </c>
      <c r="D318" s="11">
        <v>7290109372198</v>
      </c>
      <c r="E318" s="12">
        <v>205</v>
      </c>
      <c r="F318" s="13"/>
      <c r="G318" s="14">
        <f>F318*E318</f>
        <v>0</v>
      </c>
    </row>
    <row r="319" spans="2:7" ht="12.95" customHeight="1" outlineLevel="2">
      <c r="C319" s="10" t="s">
        <v>18</v>
      </c>
      <c r="D319" s="11">
        <v>7290109372204</v>
      </c>
      <c r="E319" s="12">
        <v>205</v>
      </c>
      <c r="F319" s="13"/>
      <c r="G319" s="14">
        <f>F319*E319</f>
        <v>0</v>
      </c>
    </row>
    <row r="320" spans="2:7" ht="11.1" customHeight="1" outlineLevel="1">
      <c r="B320" s="16" t="s">
        <v>111</v>
      </c>
      <c r="C320" s="16"/>
      <c r="D320" s="16"/>
      <c r="E320" s="16"/>
      <c r="F320" s="16"/>
      <c r="G320" s="16"/>
    </row>
    <row r="321" spans="2:7" ht="11.1" customHeight="1" outlineLevel="2">
      <c r="B321" s="28" t="s">
        <v>112</v>
      </c>
      <c r="C321" s="28"/>
      <c r="D321" s="17"/>
      <c r="E321" s="31" t="str">
        <f>HYPERLINK("http://www.galantholding.ru/catalog/322/136638/","www.galantholding.ru")</f>
        <v>www.galantholding.ru</v>
      </c>
      <c r="F321" s="29"/>
      <c r="G321" s="29"/>
    </row>
    <row r="322" spans="2:7" ht="11.1" customHeight="1" outlineLevel="2">
      <c r="B322" s="27" t="s">
        <v>41</v>
      </c>
      <c r="C322" s="27"/>
      <c r="D322" s="27"/>
      <c r="E322" s="27"/>
      <c r="F322" s="9"/>
      <c r="G322" s="9"/>
    </row>
    <row r="323" spans="2:7" ht="12.95" customHeight="1" outlineLevel="2">
      <c r="C323" s="10" t="s">
        <v>113</v>
      </c>
      <c r="D323" s="11">
        <v>7290108466492</v>
      </c>
      <c r="E323" s="12">
        <v>300</v>
      </c>
      <c r="F323" s="13"/>
      <c r="G323" s="14">
        <f>F323*E323</f>
        <v>0</v>
      </c>
    </row>
    <row r="324" spans="2:7" ht="12.95" customHeight="1" outlineLevel="2">
      <c r="C324" s="10" t="s">
        <v>114</v>
      </c>
      <c r="D324" s="11">
        <v>7290108463088</v>
      </c>
      <c r="E324" s="12">
        <v>300</v>
      </c>
      <c r="F324" s="13"/>
      <c r="G324" s="14">
        <f>F324*E324</f>
        <v>0</v>
      </c>
    </row>
    <row r="325" spans="2:7" ht="12.95" customHeight="1" outlineLevel="2">
      <c r="C325" s="10" t="s">
        <v>115</v>
      </c>
      <c r="D325" s="11">
        <v>7290108464191</v>
      </c>
      <c r="E325" s="12">
        <v>300</v>
      </c>
      <c r="F325" s="13"/>
      <c r="G325" s="14">
        <f>F325*E325</f>
        <v>0</v>
      </c>
    </row>
    <row r="326" spans="2:7" ht="12.95" customHeight="1" outlineLevel="2">
      <c r="C326" s="10" t="s">
        <v>116</v>
      </c>
      <c r="D326" s="11">
        <v>7290108464238</v>
      </c>
      <c r="E326" s="12">
        <v>300</v>
      </c>
      <c r="F326" s="13"/>
      <c r="G326" s="14">
        <f>F326*E326</f>
        <v>0</v>
      </c>
    </row>
    <row r="327" spans="2:7" ht="12.95" customHeight="1" outlineLevel="2">
      <c r="C327" s="10" t="s">
        <v>117</v>
      </c>
      <c r="D327" s="11">
        <v>7290108469936</v>
      </c>
      <c r="E327" s="12">
        <v>300</v>
      </c>
      <c r="F327" s="13"/>
      <c r="G327" s="14">
        <f>F327*E327</f>
        <v>0</v>
      </c>
    </row>
    <row r="328" spans="2:7" ht="12.95" customHeight="1" outlineLevel="2">
      <c r="C328" s="10" t="s">
        <v>26</v>
      </c>
      <c r="D328" s="11">
        <v>7290108462159</v>
      </c>
      <c r="E328" s="12">
        <v>300</v>
      </c>
      <c r="F328" s="13"/>
      <c r="G328" s="14">
        <f>F328*E328</f>
        <v>0</v>
      </c>
    </row>
    <row r="329" spans="2:7" ht="12.95" customHeight="1" outlineLevel="2">
      <c r="C329" s="10" t="s">
        <v>27</v>
      </c>
      <c r="D329" s="11">
        <v>7290108463095</v>
      </c>
      <c r="E329" s="12">
        <v>300</v>
      </c>
      <c r="F329" s="13"/>
      <c r="G329" s="14">
        <f>F329*E329</f>
        <v>0</v>
      </c>
    </row>
    <row r="330" spans="2:7" ht="12.95" customHeight="1" outlineLevel="2">
      <c r="C330" s="10" t="s">
        <v>29</v>
      </c>
      <c r="D330" s="11">
        <v>7290108464245</v>
      </c>
      <c r="E330" s="12">
        <v>300</v>
      </c>
      <c r="F330" s="13"/>
      <c r="G330" s="14">
        <f>F330*E330</f>
        <v>0</v>
      </c>
    </row>
    <row r="331" spans="2:7" ht="12.95" customHeight="1" outlineLevel="2">
      <c r="C331" s="10" t="s">
        <v>30</v>
      </c>
      <c r="D331" s="11">
        <v>7290109374154</v>
      </c>
      <c r="E331" s="12">
        <v>300</v>
      </c>
      <c r="F331" s="13"/>
      <c r="G331" s="14">
        <f>F331*E331</f>
        <v>0</v>
      </c>
    </row>
    <row r="332" spans="2:7" ht="12.95" customHeight="1" outlineLevel="2">
      <c r="C332" s="10" t="s">
        <v>13</v>
      </c>
      <c r="D332" s="11">
        <v>7290108462142</v>
      </c>
      <c r="E332" s="12">
        <v>300</v>
      </c>
      <c r="F332" s="13"/>
      <c r="G332" s="14">
        <f>F332*E332</f>
        <v>0</v>
      </c>
    </row>
    <row r="333" spans="2:7" ht="12.95" customHeight="1" outlineLevel="2">
      <c r="C333" s="10" t="s">
        <v>22</v>
      </c>
      <c r="D333" s="11">
        <v>7290108463637</v>
      </c>
      <c r="E333" s="12">
        <v>300</v>
      </c>
      <c r="F333" s="13"/>
      <c r="G333" s="14">
        <f>F333*E333</f>
        <v>0</v>
      </c>
    </row>
    <row r="334" spans="2:7" ht="12.95" customHeight="1" outlineLevel="2">
      <c r="B334" s="32" t="str">
        <f>HYPERLINK("http://galantphoto.ru/pictures_for_form/SD/MEN/SD-2011_1.jpg","увеличить")</f>
        <v>увеличить</v>
      </c>
      <c r="C334" s="10" t="s">
        <v>14</v>
      </c>
      <c r="D334" s="11">
        <v>7290108464214</v>
      </c>
      <c r="E334" s="12">
        <v>300</v>
      </c>
      <c r="F334" s="13"/>
      <c r="G334" s="14">
        <f>F334*E334</f>
        <v>0</v>
      </c>
    </row>
    <row r="335" spans="2:7" ht="12.95" customHeight="1" outlineLevel="2">
      <c r="C335" s="10" t="s">
        <v>15</v>
      </c>
      <c r="D335" s="11">
        <v>7290108469929</v>
      </c>
      <c r="E335" s="12">
        <v>300</v>
      </c>
      <c r="F335" s="13"/>
      <c r="G335" s="14">
        <f>F335*E335</f>
        <v>0</v>
      </c>
    </row>
    <row r="336" spans="2:7" ht="12.95" customHeight="1" outlineLevel="2">
      <c r="C336" s="10" t="s">
        <v>16</v>
      </c>
      <c r="D336" s="11">
        <v>7290108462883</v>
      </c>
      <c r="E336" s="12">
        <v>300</v>
      </c>
      <c r="F336" s="13"/>
      <c r="G336" s="14">
        <f>F336*E336</f>
        <v>0</v>
      </c>
    </row>
    <row r="337" spans="2:7" ht="12.95" customHeight="1" outlineLevel="2">
      <c r="C337" s="10" t="s">
        <v>23</v>
      </c>
      <c r="D337" s="11">
        <v>7290108462906</v>
      </c>
      <c r="E337" s="12">
        <v>300</v>
      </c>
      <c r="F337" s="13"/>
      <c r="G337" s="14">
        <f>F337*E337</f>
        <v>0</v>
      </c>
    </row>
    <row r="338" spans="2:7" ht="12.95" customHeight="1" outlineLevel="2">
      <c r="C338" s="10" t="s">
        <v>24</v>
      </c>
      <c r="D338" s="11">
        <v>7290108464184</v>
      </c>
      <c r="E338" s="12">
        <v>300</v>
      </c>
      <c r="F338" s="13"/>
      <c r="G338" s="14">
        <f>F338*E338</f>
        <v>0</v>
      </c>
    </row>
    <row r="339" spans="2:7" ht="12.95" customHeight="1" outlineLevel="2">
      <c r="C339" s="10" t="s">
        <v>17</v>
      </c>
      <c r="D339" s="11">
        <v>7290108464221</v>
      </c>
      <c r="E339" s="12">
        <v>300</v>
      </c>
      <c r="F339" s="13"/>
      <c r="G339" s="14">
        <f>F339*E339</f>
        <v>0</v>
      </c>
    </row>
    <row r="340" spans="2:7" ht="12.95" customHeight="1" outlineLevel="2">
      <c r="C340" s="10" t="s">
        <v>18</v>
      </c>
      <c r="D340" s="11">
        <v>7290109374147</v>
      </c>
      <c r="E340" s="12">
        <v>300</v>
      </c>
      <c r="F340" s="13"/>
      <c r="G340" s="14">
        <f>F340*E340</f>
        <v>0</v>
      </c>
    </row>
    <row r="341" spans="2:7" ht="11.1" customHeight="1" outlineLevel="2">
      <c r="B341" s="28" t="s">
        <v>118</v>
      </c>
      <c r="C341" s="28"/>
      <c r="D341" s="17"/>
      <c r="E341" s="31" t="str">
        <f>HYPERLINK("http://www.galantholding.ru/catalog/322/141310/","www.galantholding.ru")</f>
        <v>www.galantholding.ru</v>
      </c>
      <c r="F341" s="29"/>
      <c r="G341" s="29"/>
    </row>
    <row r="342" spans="2:7" ht="11.1" customHeight="1" outlineLevel="2">
      <c r="B342" s="27" t="s">
        <v>41</v>
      </c>
      <c r="C342" s="27"/>
      <c r="D342" s="27"/>
      <c r="E342" s="27"/>
      <c r="F342" s="9"/>
      <c r="G342" s="9"/>
    </row>
    <row r="343" spans="2:7" ht="12.95" customHeight="1" outlineLevel="2">
      <c r="C343" s="10" t="s">
        <v>108</v>
      </c>
      <c r="D343" s="11">
        <v>7290108465426</v>
      </c>
      <c r="E343" s="12">
        <v>310</v>
      </c>
      <c r="F343" s="13"/>
      <c r="G343" s="14">
        <f>F343*E343</f>
        <v>0</v>
      </c>
    </row>
    <row r="344" spans="2:7" ht="12.95" customHeight="1" outlineLevel="2">
      <c r="C344" s="10" t="s">
        <v>119</v>
      </c>
      <c r="D344" s="11">
        <v>7290108464283</v>
      </c>
      <c r="E344" s="12">
        <v>310</v>
      </c>
      <c r="F344" s="13"/>
      <c r="G344" s="14">
        <f>F344*E344</f>
        <v>0</v>
      </c>
    </row>
    <row r="345" spans="2:7" ht="12.95" customHeight="1" outlineLevel="2">
      <c r="C345" s="10" t="s">
        <v>109</v>
      </c>
      <c r="D345" s="11">
        <v>7290108464313</v>
      </c>
      <c r="E345" s="12">
        <v>310</v>
      </c>
      <c r="F345" s="13"/>
      <c r="G345" s="14">
        <f>F345*E345</f>
        <v>0</v>
      </c>
    </row>
    <row r="346" spans="2:7" ht="12.95" customHeight="1" outlineLevel="2">
      <c r="C346" s="10" t="s">
        <v>43</v>
      </c>
      <c r="D346" s="11">
        <v>7290108465433</v>
      </c>
      <c r="E346" s="12">
        <v>310</v>
      </c>
      <c r="F346" s="13"/>
      <c r="G346" s="14">
        <f>F346*E346</f>
        <v>0</v>
      </c>
    </row>
    <row r="347" spans="2:7" ht="12.95" customHeight="1" outlineLevel="2">
      <c r="C347" s="10" t="s">
        <v>120</v>
      </c>
      <c r="D347" s="11">
        <v>7290107691826</v>
      </c>
      <c r="E347" s="12">
        <v>310</v>
      </c>
      <c r="F347" s="13"/>
      <c r="G347" s="14">
        <f>F347*E347</f>
        <v>0</v>
      </c>
    </row>
    <row r="348" spans="2:7" ht="12.95" customHeight="1" outlineLevel="2">
      <c r="C348" s="10" t="s">
        <v>13</v>
      </c>
      <c r="D348" s="11">
        <v>7290108461015</v>
      </c>
      <c r="E348" s="12">
        <v>310</v>
      </c>
      <c r="F348" s="13"/>
      <c r="G348" s="14">
        <f>F348*E348</f>
        <v>0</v>
      </c>
    </row>
    <row r="349" spans="2:7" ht="12.95" customHeight="1" outlineLevel="2">
      <c r="C349" s="10" t="s">
        <v>21</v>
      </c>
      <c r="D349" s="11">
        <v>7290108465419</v>
      </c>
      <c r="E349" s="12">
        <v>310</v>
      </c>
      <c r="F349" s="13"/>
      <c r="G349" s="14">
        <f>F349*E349</f>
        <v>0</v>
      </c>
    </row>
    <row r="350" spans="2:7" ht="12.95" customHeight="1" outlineLevel="2">
      <c r="C350" s="10" t="s">
        <v>22</v>
      </c>
      <c r="D350" s="11">
        <v>7290108464276</v>
      </c>
      <c r="E350" s="12">
        <v>310</v>
      </c>
      <c r="F350" s="13"/>
      <c r="G350" s="14">
        <f>F350*E350</f>
        <v>0</v>
      </c>
    </row>
    <row r="351" spans="2:7" ht="12.95" customHeight="1" outlineLevel="2">
      <c r="C351" s="10" t="s">
        <v>14</v>
      </c>
      <c r="D351" s="11">
        <v>7290108464290</v>
      </c>
      <c r="E351" s="12">
        <v>310</v>
      </c>
      <c r="F351" s="13"/>
      <c r="G351" s="14">
        <f>F351*E351</f>
        <v>0</v>
      </c>
    </row>
    <row r="352" spans="2:7" ht="12.95" customHeight="1" outlineLevel="2">
      <c r="C352" s="10" t="s">
        <v>16</v>
      </c>
      <c r="D352" s="11">
        <v>7290108462128</v>
      </c>
      <c r="E352" s="12">
        <v>310</v>
      </c>
      <c r="F352" s="13"/>
      <c r="G352" s="14">
        <f>F352*E352</f>
        <v>0</v>
      </c>
    </row>
    <row r="353" spans="2:7" ht="12.95" customHeight="1" outlineLevel="2">
      <c r="C353" s="10" t="s">
        <v>23</v>
      </c>
      <c r="D353" s="11">
        <v>7290108465402</v>
      </c>
      <c r="E353" s="12">
        <v>310</v>
      </c>
      <c r="F353" s="13"/>
      <c r="G353" s="14">
        <f>F353*E353</f>
        <v>0</v>
      </c>
    </row>
    <row r="354" spans="2:7" ht="12.95" customHeight="1" outlineLevel="2">
      <c r="B354" s="32" t="str">
        <f>HYPERLINK("http://galantphoto.ru/pictures_for_form/SD/MEN/SD-2015_1.jpg","увеличить")</f>
        <v>увеличить</v>
      </c>
      <c r="C354" s="10" t="s">
        <v>17</v>
      </c>
      <c r="D354" s="11">
        <v>7290108464306</v>
      </c>
      <c r="E354" s="12">
        <v>310</v>
      </c>
      <c r="F354" s="13"/>
      <c r="G354" s="14">
        <f>F354*E354</f>
        <v>0</v>
      </c>
    </row>
    <row r="355" spans="2:7" ht="12.95" customHeight="1" outlineLevel="2">
      <c r="C355" s="10" t="s">
        <v>18</v>
      </c>
      <c r="D355" s="11">
        <v>7290107694797</v>
      </c>
      <c r="E355" s="12">
        <v>310</v>
      </c>
      <c r="F355" s="13"/>
      <c r="G355" s="14">
        <f>F355*E355</f>
        <v>0</v>
      </c>
    </row>
    <row r="356" spans="2:7" ht="11.1" customHeight="1" outlineLevel="2">
      <c r="B356" s="28" t="s">
        <v>121</v>
      </c>
      <c r="C356" s="28"/>
      <c r="D356" s="17"/>
      <c r="E356" s="31" t="str">
        <f>HYPERLINK("http://www.galantholding.ru/catalog/322/141312/","www.galantholding.ru")</f>
        <v>www.galantholding.ru</v>
      </c>
      <c r="F356" s="29"/>
      <c r="G356" s="29"/>
    </row>
    <row r="357" spans="2:7" ht="11.1" customHeight="1" outlineLevel="2">
      <c r="B357" s="27" t="s">
        <v>49</v>
      </c>
      <c r="C357" s="27"/>
      <c r="D357" s="27"/>
      <c r="E357" s="27"/>
      <c r="F357" s="9"/>
      <c r="G357" s="9"/>
    </row>
    <row r="358" spans="2:7" ht="12.95" customHeight="1" outlineLevel="2">
      <c r="C358" s="10" t="s">
        <v>108</v>
      </c>
      <c r="D358" s="11">
        <v>7290108464467</v>
      </c>
      <c r="E358" s="12">
        <v>280</v>
      </c>
      <c r="F358" s="13"/>
      <c r="G358" s="14">
        <f>F358*E358</f>
        <v>0</v>
      </c>
    </row>
    <row r="359" spans="2:7" ht="12.95" customHeight="1" outlineLevel="2">
      <c r="C359" s="10" t="s">
        <v>119</v>
      </c>
      <c r="D359" s="11">
        <v>7290108464375</v>
      </c>
      <c r="E359" s="12">
        <v>280</v>
      </c>
      <c r="F359" s="13"/>
      <c r="G359" s="14">
        <f>F359*E359</f>
        <v>0</v>
      </c>
    </row>
    <row r="360" spans="2:7" ht="12.95" customHeight="1" outlineLevel="2">
      <c r="C360" s="10" t="s">
        <v>109</v>
      </c>
      <c r="D360" s="11">
        <v>7290108464436</v>
      </c>
      <c r="E360" s="12">
        <v>280</v>
      </c>
      <c r="F360" s="13"/>
      <c r="G360" s="14">
        <f>F360*E360</f>
        <v>0</v>
      </c>
    </row>
    <row r="361" spans="2:7" ht="12.95" customHeight="1" outlineLevel="2">
      <c r="C361" s="10" t="s">
        <v>110</v>
      </c>
      <c r="D361" s="11">
        <v>7290107694896</v>
      </c>
      <c r="E361" s="12">
        <v>280</v>
      </c>
      <c r="F361" s="13"/>
      <c r="G361" s="14">
        <f>F361*E361</f>
        <v>0</v>
      </c>
    </row>
    <row r="362" spans="2:7" ht="12.95" customHeight="1" outlineLevel="2">
      <c r="C362" s="10" t="s">
        <v>113</v>
      </c>
      <c r="D362" s="11">
        <v>7290108468120</v>
      </c>
      <c r="E362" s="12">
        <v>280</v>
      </c>
      <c r="F362" s="13"/>
      <c r="G362" s="14">
        <f>F362*E362</f>
        <v>0</v>
      </c>
    </row>
    <row r="363" spans="2:7" ht="12.95" customHeight="1" outlineLevel="2">
      <c r="C363" s="10" t="s">
        <v>114</v>
      </c>
      <c r="D363" s="11">
        <v>7290108467499</v>
      </c>
      <c r="E363" s="12">
        <v>280</v>
      </c>
      <c r="F363" s="13"/>
      <c r="G363" s="14">
        <f>F363*E363</f>
        <v>0</v>
      </c>
    </row>
    <row r="364" spans="2:7" ht="12.95" customHeight="1" outlineLevel="2">
      <c r="C364" s="10" t="s">
        <v>115</v>
      </c>
      <c r="D364" s="11">
        <v>7290108467451</v>
      </c>
      <c r="E364" s="12">
        <v>280</v>
      </c>
      <c r="F364" s="13"/>
      <c r="G364" s="14">
        <f>F364*E364</f>
        <v>0</v>
      </c>
    </row>
    <row r="365" spans="2:7" ht="12.95" customHeight="1" outlineLevel="2">
      <c r="C365" s="10" t="s">
        <v>116</v>
      </c>
      <c r="D365" s="11">
        <v>7290108467482</v>
      </c>
      <c r="E365" s="12">
        <v>280</v>
      </c>
      <c r="F365" s="13"/>
      <c r="G365" s="14">
        <f>F365*E365</f>
        <v>0</v>
      </c>
    </row>
    <row r="366" spans="2:7" ht="12.95" customHeight="1" outlineLevel="2">
      <c r="C366" s="10" t="s">
        <v>117</v>
      </c>
      <c r="D366" s="11">
        <v>7290107695664</v>
      </c>
      <c r="E366" s="12">
        <v>280</v>
      </c>
      <c r="F366" s="13"/>
      <c r="G366" s="14">
        <f>F366*E366</f>
        <v>0</v>
      </c>
    </row>
    <row r="367" spans="2:7" ht="12.95" customHeight="1" outlineLevel="2">
      <c r="C367" s="10" t="s">
        <v>26</v>
      </c>
      <c r="D367" s="11">
        <v>7290108466096</v>
      </c>
      <c r="E367" s="12">
        <v>280</v>
      </c>
      <c r="F367" s="13"/>
      <c r="G367" s="14">
        <f>F367*E367</f>
        <v>0</v>
      </c>
    </row>
    <row r="368" spans="2:7" ht="12.95" customHeight="1" outlineLevel="2">
      <c r="C368" s="10" t="s">
        <v>27</v>
      </c>
      <c r="D368" s="11">
        <v>7290108466102</v>
      </c>
      <c r="E368" s="12">
        <v>280</v>
      </c>
      <c r="F368" s="13"/>
      <c r="G368" s="14">
        <f>F368*E368</f>
        <v>0</v>
      </c>
    </row>
    <row r="369" spans="2:7" ht="12.95" customHeight="1" outlineLevel="2">
      <c r="B369" s="32" t="str">
        <f>HYPERLINK("http://galantphoto.ru/pictures_for_form/SD/MEN/SD-2017_1.jpg","увеличить")</f>
        <v>увеличить</v>
      </c>
      <c r="C369" s="10" t="s">
        <v>28</v>
      </c>
      <c r="D369" s="11">
        <v>7290108466119</v>
      </c>
      <c r="E369" s="12">
        <v>280</v>
      </c>
      <c r="F369" s="13"/>
      <c r="G369" s="14">
        <f>F369*E369</f>
        <v>0</v>
      </c>
    </row>
    <row r="370" spans="2:7" ht="12.95" customHeight="1" outlineLevel="2">
      <c r="C370" s="10" t="s">
        <v>29</v>
      </c>
      <c r="D370" s="11">
        <v>7290108466126</v>
      </c>
      <c r="E370" s="12">
        <v>280</v>
      </c>
      <c r="F370" s="13"/>
      <c r="G370" s="14">
        <f>F370*E370</f>
        <v>0</v>
      </c>
    </row>
    <row r="371" spans="2:7" ht="12.95" customHeight="1" outlineLevel="2">
      <c r="C371" s="10" t="s">
        <v>30</v>
      </c>
      <c r="D371" s="11">
        <v>7290107695657</v>
      </c>
      <c r="E371" s="12">
        <v>280</v>
      </c>
      <c r="F371" s="13"/>
      <c r="G371" s="14">
        <f>F371*E371</f>
        <v>0</v>
      </c>
    </row>
    <row r="372" spans="2:7" ht="12.95" customHeight="1" outlineLevel="2">
      <c r="C372" s="10" t="s">
        <v>16</v>
      </c>
      <c r="D372" s="11">
        <v>7290108461039</v>
      </c>
      <c r="E372" s="12">
        <v>280</v>
      </c>
      <c r="F372" s="13"/>
      <c r="G372" s="14">
        <f>F372*E372</f>
        <v>0</v>
      </c>
    </row>
    <row r="373" spans="2:7" ht="12.95" customHeight="1" outlineLevel="2">
      <c r="C373" s="10" t="s">
        <v>24</v>
      </c>
      <c r="D373" s="11">
        <v>7290108461046</v>
      </c>
      <c r="E373" s="12">
        <v>280</v>
      </c>
      <c r="F373" s="13"/>
      <c r="G373" s="14">
        <f>F373*E373</f>
        <v>0</v>
      </c>
    </row>
    <row r="374" spans="2:7" ht="12.95" customHeight="1" outlineLevel="2">
      <c r="C374" s="10" t="s">
        <v>17</v>
      </c>
      <c r="D374" s="11">
        <v>7290108461053</v>
      </c>
      <c r="E374" s="12">
        <v>280</v>
      </c>
      <c r="F374" s="13"/>
      <c r="G374" s="14">
        <f>F374*E374</f>
        <v>0</v>
      </c>
    </row>
    <row r="375" spans="2:7" ht="11.1" customHeight="1" outlineLevel="2">
      <c r="B375" s="28" t="s">
        <v>122</v>
      </c>
      <c r="C375" s="28"/>
      <c r="D375" s="17"/>
      <c r="E375" s="31" t="str">
        <f>HYPERLINK("http://www.galantholding.ru/catalog/322/136639/","www.galantholding.ru")</f>
        <v>www.galantholding.ru</v>
      </c>
      <c r="F375" s="29"/>
      <c r="G375" s="29"/>
    </row>
    <row r="376" spans="2:7" ht="11.1" customHeight="1" outlineLevel="2">
      <c r="B376" s="27" t="s">
        <v>123</v>
      </c>
      <c r="C376" s="27"/>
      <c r="D376" s="27"/>
      <c r="E376" s="27"/>
      <c r="F376" s="9"/>
      <c r="G376" s="9"/>
    </row>
    <row r="377" spans="2:7" ht="12.95" customHeight="1" outlineLevel="2">
      <c r="C377" s="10" t="s">
        <v>42</v>
      </c>
      <c r="D377" s="11">
        <v>7290108461060</v>
      </c>
      <c r="E377" s="12">
        <v>285</v>
      </c>
      <c r="F377" s="13"/>
      <c r="G377" s="14">
        <f>F377*E377</f>
        <v>0</v>
      </c>
    </row>
    <row r="378" spans="2:7" ht="12.95" customHeight="1" outlineLevel="2">
      <c r="C378" s="10" t="s">
        <v>44</v>
      </c>
      <c r="D378" s="11">
        <v>7290108461084</v>
      </c>
      <c r="E378" s="12">
        <v>285</v>
      </c>
      <c r="F378" s="13"/>
      <c r="G378" s="14">
        <f>F378*E378</f>
        <v>0</v>
      </c>
    </row>
    <row r="379" spans="2:7" ht="12.95" customHeight="1" outlineLevel="2">
      <c r="C379" s="10" t="s">
        <v>45</v>
      </c>
      <c r="D379" s="11">
        <v>7290108461091</v>
      </c>
      <c r="E379" s="12">
        <v>285</v>
      </c>
      <c r="F379" s="13"/>
      <c r="G379" s="14">
        <f>F379*E379</f>
        <v>0</v>
      </c>
    </row>
    <row r="380" spans="2:7" ht="12.95" customHeight="1" outlineLevel="2">
      <c r="C380" s="10" t="s">
        <v>113</v>
      </c>
      <c r="D380" s="11">
        <v>7290108468175</v>
      </c>
      <c r="E380" s="12">
        <v>285</v>
      </c>
      <c r="F380" s="13"/>
      <c r="G380" s="14">
        <f>F380*E380</f>
        <v>0</v>
      </c>
    </row>
    <row r="381" spans="2:7" ht="12.95" customHeight="1" outlineLevel="2">
      <c r="C381" s="10" t="s">
        <v>114</v>
      </c>
      <c r="D381" s="11">
        <v>7290108467376</v>
      </c>
      <c r="E381" s="12">
        <v>285</v>
      </c>
      <c r="F381" s="13"/>
      <c r="G381" s="14">
        <f>F381*E381</f>
        <v>0</v>
      </c>
    </row>
    <row r="382" spans="2:7" ht="12.95" customHeight="1" outlineLevel="2">
      <c r="C382" s="10" t="s">
        <v>115</v>
      </c>
      <c r="D382" s="11">
        <v>7290108467420</v>
      </c>
      <c r="E382" s="12">
        <v>285</v>
      </c>
      <c r="F382" s="13"/>
      <c r="G382" s="14">
        <f>F382*E382</f>
        <v>0</v>
      </c>
    </row>
    <row r="383" spans="2:7" ht="12.95" customHeight="1" outlineLevel="2">
      <c r="C383" s="10" t="s">
        <v>116</v>
      </c>
      <c r="D383" s="11">
        <v>7290108467253</v>
      </c>
      <c r="E383" s="12">
        <v>285</v>
      </c>
      <c r="F383" s="13"/>
      <c r="G383" s="14">
        <f>F383*E383</f>
        <v>0</v>
      </c>
    </row>
    <row r="384" spans="2:7" ht="12.95" customHeight="1" outlineLevel="2">
      <c r="C384" s="10" t="s">
        <v>26</v>
      </c>
      <c r="D384" s="11">
        <v>7290108468168</v>
      </c>
      <c r="E384" s="12">
        <v>285</v>
      </c>
      <c r="F384" s="13"/>
      <c r="G384" s="14">
        <f>F384*E384</f>
        <v>0</v>
      </c>
    </row>
    <row r="385" spans="2:7" ht="12.95" customHeight="1" outlineLevel="2">
      <c r="C385" s="10" t="s">
        <v>27</v>
      </c>
      <c r="D385" s="11">
        <v>7290108467352</v>
      </c>
      <c r="E385" s="12">
        <v>285</v>
      </c>
      <c r="F385" s="13"/>
      <c r="G385" s="14">
        <f>F385*E385</f>
        <v>0</v>
      </c>
    </row>
    <row r="386" spans="2:7" ht="12.95" customHeight="1" outlineLevel="2">
      <c r="C386" s="10" t="s">
        <v>28</v>
      </c>
      <c r="D386" s="11">
        <v>7290108467383</v>
      </c>
      <c r="E386" s="12">
        <v>285</v>
      </c>
      <c r="F386" s="13"/>
      <c r="G386" s="14">
        <f>F386*E386</f>
        <v>0</v>
      </c>
    </row>
    <row r="387" spans="2:7" ht="12.95" customHeight="1" outlineLevel="2">
      <c r="C387" s="10" t="s">
        <v>29</v>
      </c>
      <c r="D387" s="11">
        <v>7290108467338</v>
      </c>
      <c r="E387" s="12">
        <v>285</v>
      </c>
      <c r="F387" s="13"/>
      <c r="G387" s="14">
        <f>F387*E387</f>
        <v>0</v>
      </c>
    </row>
    <row r="388" spans="2:7" ht="12.95" customHeight="1" outlineLevel="2">
      <c r="B388" s="32" t="str">
        <f>HYPERLINK("http://galantphoto.ru/pictures_for_form/SD/MEN/SD-2019_1.jpg","увеличить")</f>
        <v>увеличить</v>
      </c>
      <c r="C388" s="10" t="s">
        <v>13</v>
      </c>
      <c r="D388" s="11">
        <v>7290108462210</v>
      </c>
      <c r="E388" s="12">
        <v>285</v>
      </c>
      <c r="F388" s="13"/>
      <c r="G388" s="14">
        <f>F388*E388</f>
        <v>0</v>
      </c>
    </row>
    <row r="389" spans="2:7" ht="12.95" customHeight="1" outlineLevel="2">
      <c r="C389" s="10" t="s">
        <v>21</v>
      </c>
      <c r="D389" s="11">
        <v>7290108462951</v>
      </c>
      <c r="E389" s="12">
        <v>285</v>
      </c>
      <c r="F389" s="13"/>
      <c r="G389" s="14">
        <f>F389*E389</f>
        <v>0</v>
      </c>
    </row>
    <row r="390" spans="2:7" ht="12.95" customHeight="1" outlineLevel="2">
      <c r="C390" s="10" t="s">
        <v>22</v>
      </c>
      <c r="D390" s="11">
        <v>7290108462920</v>
      </c>
      <c r="E390" s="12">
        <v>285</v>
      </c>
      <c r="F390" s="13"/>
      <c r="G390" s="14">
        <f>F390*E390</f>
        <v>0</v>
      </c>
    </row>
    <row r="391" spans="2:7" ht="12.95" customHeight="1" outlineLevel="2">
      <c r="C391" s="10" t="s">
        <v>14</v>
      </c>
      <c r="D391" s="11">
        <v>7290108462944</v>
      </c>
      <c r="E391" s="12">
        <v>285</v>
      </c>
      <c r="F391" s="13"/>
      <c r="G391" s="14">
        <f>F391*E391</f>
        <v>0</v>
      </c>
    </row>
    <row r="392" spans="2:7" ht="12.95" customHeight="1" outlineLevel="2">
      <c r="C392" s="10" t="s">
        <v>15</v>
      </c>
      <c r="D392" s="11">
        <v>7290107694971</v>
      </c>
      <c r="E392" s="12">
        <v>285</v>
      </c>
      <c r="F392" s="13"/>
      <c r="G392" s="14">
        <f>F392*E392</f>
        <v>0</v>
      </c>
    </row>
    <row r="393" spans="2:7" ht="11.1" customHeight="1" outlineLevel="2">
      <c r="B393" s="28" t="s">
        <v>124</v>
      </c>
      <c r="C393" s="28"/>
      <c r="D393" s="17"/>
      <c r="E393" s="31" t="str">
        <f>HYPERLINK("http://www.galantholding.ru/catalog/322/136640/","www.galantholding.ru")</f>
        <v>www.galantholding.ru</v>
      </c>
      <c r="F393" s="29"/>
      <c r="G393" s="29"/>
    </row>
    <row r="394" spans="2:7" ht="11.1" customHeight="1" outlineLevel="2">
      <c r="B394" s="27" t="s">
        <v>123</v>
      </c>
      <c r="C394" s="27"/>
      <c r="D394" s="27"/>
      <c r="E394" s="27"/>
      <c r="F394" s="9"/>
      <c r="G394" s="9"/>
    </row>
    <row r="395" spans="2:7" ht="12.95" customHeight="1" outlineLevel="2">
      <c r="C395" s="10" t="s">
        <v>42</v>
      </c>
      <c r="D395" s="11">
        <v>7290108462258</v>
      </c>
      <c r="E395" s="12">
        <v>285</v>
      </c>
      <c r="F395" s="13"/>
      <c r="G395" s="14">
        <f>F395*E395</f>
        <v>0</v>
      </c>
    </row>
    <row r="396" spans="2:7" ht="12.95" customHeight="1" outlineLevel="2">
      <c r="C396" s="10" t="s">
        <v>43</v>
      </c>
      <c r="D396" s="11">
        <v>7290108464108</v>
      </c>
      <c r="E396" s="12">
        <v>285</v>
      </c>
      <c r="F396" s="13"/>
      <c r="G396" s="14">
        <f>F396*E396</f>
        <v>0</v>
      </c>
    </row>
    <row r="397" spans="2:7" ht="12.95" customHeight="1" outlineLevel="2">
      <c r="C397" s="10" t="s">
        <v>44</v>
      </c>
      <c r="D397" s="11">
        <v>7290108464115</v>
      </c>
      <c r="E397" s="12">
        <v>285</v>
      </c>
      <c r="F397" s="13"/>
      <c r="G397" s="14">
        <f>F397*E397</f>
        <v>0</v>
      </c>
    </row>
    <row r="398" spans="2:7" ht="12.95" customHeight="1" outlineLevel="2">
      <c r="C398" s="10" t="s">
        <v>45</v>
      </c>
      <c r="D398" s="11">
        <v>7290108463439</v>
      </c>
      <c r="E398" s="12">
        <v>285</v>
      </c>
      <c r="F398" s="13"/>
      <c r="G398" s="14">
        <f>F398*E398</f>
        <v>0</v>
      </c>
    </row>
    <row r="399" spans="2:7" ht="12.95" customHeight="1" outlineLevel="2">
      <c r="C399" s="10" t="s">
        <v>46</v>
      </c>
      <c r="D399" s="11">
        <v>7290107691857</v>
      </c>
      <c r="E399" s="12">
        <v>285</v>
      </c>
      <c r="F399" s="13"/>
      <c r="G399" s="14">
        <f>F399*E399</f>
        <v>0</v>
      </c>
    </row>
    <row r="400" spans="2:7" ht="12.95" customHeight="1" outlineLevel="2">
      <c r="C400" s="10" t="s">
        <v>50</v>
      </c>
      <c r="D400" s="11">
        <v>7290108466270</v>
      </c>
      <c r="E400" s="12">
        <v>285</v>
      </c>
      <c r="F400" s="13"/>
      <c r="G400" s="14">
        <f>F400*E400</f>
        <v>0</v>
      </c>
    </row>
    <row r="401" spans="2:7" ht="12.95" customHeight="1" outlineLevel="2">
      <c r="C401" s="10" t="s">
        <v>51</v>
      </c>
      <c r="D401" s="11">
        <v>7290108466263</v>
      </c>
      <c r="E401" s="12">
        <v>285</v>
      </c>
      <c r="F401" s="13"/>
      <c r="G401" s="14">
        <f>F401*E401</f>
        <v>0</v>
      </c>
    </row>
    <row r="402" spans="2:7" ht="12.95" customHeight="1" outlineLevel="2">
      <c r="C402" s="10" t="s">
        <v>52</v>
      </c>
      <c r="D402" s="11">
        <v>7290108466256</v>
      </c>
      <c r="E402" s="12">
        <v>285</v>
      </c>
      <c r="F402" s="13"/>
      <c r="G402" s="14">
        <f>F402*E402</f>
        <v>0</v>
      </c>
    </row>
    <row r="403" spans="2:7" ht="12.95" customHeight="1" outlineLevel="2">
      <c r="C403" s="10" t="s">
        <v>53</v>
      </c>
      <c r="D403" s="11">
        <v>7290108466249</v>
      </c>
      <c r="E403" s="12">
        <v>285</v>
      </c>
      <c r="F403" s="13"/>
      <c r="G403" s="14">
        <f>F403*E403</f>
        <v>0</v>
      </c>
    </row>
    <row r="404" spans="2:7" ht="12.95" customHeight="1" outlineLevel="2">
      <c r="C404" s="10" t="s">
        <v>54</v>
      </c>
      <c r="D404" s="11">
        <v>7290107695091</v>
      </c>
      <c r="E404" s="12">
        <v>285</v>
      </c>
      <c r="F404" s="13"/>
      <c r="G404" s="14">
        <f>F404*E404</f>
        <v>0</v>
      </c>
    </row>
    <row r="405" spans="2:7" ht="12.95" customHeight="1" outlineLevel="2">
      <c r="C405" s="10" t="s">
        <v>13</v>
      </c>
      <c r="D405" s="11">
        <v>7290108462241</v>
      </c>
      <c r="E405" s="12">
        <v>285</v>
      </c>
      <c r="F405" s="13"/>
      <c r="G405" s="14">
        <f>F405*E405</f>
        <v>0</v>
      </c>
    </row>
    <row r="406" spans="2:7" ht="12.95" customHeight="1" outlineLevel="2">
      <c r="B406" s="32" t="str">
        <f>HYPERLINK("http://galantphoto.ru/pictures_for_form/SD/MEN/SD-2021_1.jpg","увеличить")</f>
        <v>увеличить</v>
      </c>
      <c r="C406" s="10" t="s">
        <v>21</v>
      </c>
      <c r="D406" s="11">
        <v>7290108464177</v>
      </c>
      <c r="E406" s="12">
        <v>285</v>
      </c>
      <c r="F406" s="13"/>
      <c r="G406" s="14">
        <f>F406*E406</f>
        <v>0</v>
      </c>
    </row>
    <row r="407" spans="2:7" ht="12.95" customHeight="1" outlineLevel="2">
      <c r="C407" s="10" t="s">
        <v>22</v>
      </c>
      <c r="D407" s="11">
        <v>7290108464160</v>
      </c>
      <c r="E407" s="12">
        <v>285</v>
      </c>
      <c r="F407" s="13"/>
      <c r="G407" s="14">
        <f>F407*E407</f>
        <v>0</v>
      </c>
    </row>
    <row r="408" spans="2:7" ht="12.95" customHeight="1" outlineLevel="2">
      <c r="C408" s="10" t="s">
        <v>14</v>
      </c>
      <c r="D408" s="11">
        <v>7290108463422</v>
      </c>
      <c r="E408" s="12">
        <v>285</v>
      </c>
      <c r="F408" s="13"/>
      <c r="G408" s="14">
        <f>F408*E408</f>
        <v>0</v>
      </c>
    </row>
    <row r="409" spans="2:7" ht="12.95" customHeight="1" outlineLevel="2">
      <c r="C409" s="10" t="s">
        <v>15</v>
      </c>
      <c r="D409" s="11">
        <v>7290107691833</v>
      </c>
      <c r="E409" s="12">
        <v>285</v>
      </c>
      <c r="F409" s="13"/>
      <c r="G409" s="14">
        <f>F409*E409</f>
        <v>0</v>
      </c>
    </row>
    <row r="410" spans="2:7" ht="12.95" customHeight="1" outlineLevel="2">
      <c r="C410" s="10" t="s">
        <v>16</v>
      </c>
      <c r="D410" s="11">
        <v>7290108466430</v>
      </c>
      <c r="E410" s="12">
        <v>285</v>
      </c>
      <c r="F410" s="13"/>
      <c r="G410" s="14">
        <f>F410*E410</f>
        <v>0</v>
      </c>
    </row>
    <row r="411" spans="2:7" ht="12.95" customHeight="1" outlineLevel="2">
      <c r="C411" s="10" t="s">
        <v>24</v>
      </c>
      <c r="D411" s="11">
        <v>7290108466416</v>
      </c>
      <c r="E411" s="12">
        <v>285</v>
      </c>
      <c r="F411" s="13"/>
      <c r="G411" s="14">
        <f>F411*E411</f>
        <v>0</v>
      </c>
    </row>
    <row r="412" spans="2:7" ht="12.95" customHeight="1" outlineLevel="2">
      <c r="C412" s="10" t="s">
        <v>17</v>
      </c>
      <c r="D412" s="11">
        <v>7290108466409</v>
      </c>
      <c r="E412" s="12">
        <v>285</v>
      </c>
      <c r="F412" s="13"/>
      <c r="G412" s="14">
        <f>F412*E412</f>
        <v>0</v>
      </c>
    </row>
    <row r="413" spans="2:7" ht="12.95" customHeight="1" outlineLevel="2">
      <c r="C413" s="10" t="s">
        <v>18</v>
      </c>
      <c r="D413" s="11">
        <v>7290107691840</v>
      </c>
      <c r="E413" s="12">
        <v>285</v>
      </c>
      <c r="F413" s="13"/>
      <c r="G413" s="14">
        <f>F413*E413</f>
        <v>0</v>
      </c>
    </row>
    <row r="414" spans="2:7" ht="11.1" customHeight="1" outlineLevel="2">
      <c r="B414" s="28" t="s">
        <v>125</v>
      </c>
      <c r="C414" s="28"/>
      <c r="D414" s="17"/>
      <c r="E414" s="31" t="str">
        <f>HYPERLINK("http://www.galantholding.ru/catalog/322/136642/","www.galantholding.ru")</f>
        <v>www.galantholding.ru</v>
      </c>
      <c r="F414" s="29"/>
      <c r="G414" s="29"/>
    </row>
    <row r="415" spans="2:7" ht="11.1" customHeight="1" outlineLevel="2">
      <c r="B415" s="27" t="s">
        <v>123</v>
      </c>
      <c r="C415" s="27"/>
      <c r="D415" s="27"/>
      <c r="E415" s="27"/>
      <c r="F415" s="9"/>
      <c r="G415" s="9"/>
    </row>
    <row r="416" spans="2:7" ht="12.95" customHeight="1" outlineLevel="2">
      <c r="C416" s="10" t="s">
        <v>113</v>
      </c>
      <c r="D416" s="11">
        <v>7290108467314</v>
      </c>
      <c r="E416" s="12">
        <v>280</v>
      </c>
      <c r="F416" s="13"/>
      <c r="G416" s="14">
        <f>F416*E416</f>
        <v>0</v>
      </c>
    </row>
    <row r="417" spans="2:7" ht="12.95" customHeight="1" outlineLevel="2">
      <c r="C417" s="10" t="s">
        <v>114</v>
      </c>
      <c r="D417" s="11">
        <v>7290108467123</v>
      </c>
      <c r="E417" s="12">
        <v>280</v>
      </c>
      <c r="F417" s="13"/>
      <c r="G417" s="14">
        <f>F417*E417</f>
        <v>0</v>
      </c>
    </row>
    <row r="418" spans="2:7" ht="12.95" customHeight="1" outlineLevel="2">
      <c r="C418" s="10" t="s">
        <v>115</v>
      </c>
      <c r="D418" s="11">
        <v>7290108467277</v>
      </c>
      <c r="E418" s="12">
        <v>280</v>
      </c>
      <c r="F418" s="13"/>
      <c r="G418" s="14">
        <f>F418*E418</f>
        <v>0</v>
      </c>
    </row>
    <row r="419" spans="2:7" ht="12.95" customHeight="1" outlineLevel="2">
      <c r="C419" s="10" t="s">
        <v>116</v>
      </c>
      <c r="D419" s="11">
        <v>7290108467222</v>
      </c>
      <c r="E419" s="12">
        <v>280</v>
      </c>
      <c r="F419" s="13"/>
      <c r="G419" s="14">
        <f>F419*E419</f>
        <v>0</v>
      </c>
    </row>
    <row r="420" spans="2:7" ht="12.95" customHeight="1" outlineLevel="2">
      <c r="C420" s="10" t="s">
        <v>126</v>
      </c>
      <c r="D420" s="11">
        <v>7290108466386</v>
      </c>
      <c r="E420" s="12">
        <v>280</v>
      </c>
      <c r="F420" s="13"/>
      <c r="G420" s="14">
        <f>F420*E420</f>
        <v>0</v>
      </c>
    </row>
    <row r="421" spans="2:7" ht="12.95" customHeight="1" outlineLevel="2">
      <c r="C421" s="10" t="s">
        <v>127</v>
      </c>
      <c r="D421" s="11">
        <v>7290108466379</v>
      </c>
      <c r="E421" s="12">
        <v>280</v>
      </c>
      <c r="F421" s="13"/>
      <c r="G421" s="14">
        <f>F421*E421</f>
        <v>0</v>
      </c>
    </row>
    <row r="422" spans="2:7" ht="12.95" customHeight="1" outlineLevel="2">
      <c r="C422" s="10" t="s">
        <v>128</v>
      </c>
      <c r="D422" s="11">
        <v>7290108466362</v>
      </c>
      <c r="E422" s="12">
        <v>280</v>
      </c>
      <c r="F422" s="13"/>
      <c r="G422" s="14">
        <f>F422*E422</f>
        <v>0</v>
      </c>
    </row>
    <row r="423" spans="2:7" ht="12.95" customHeight="1" outlineLevel="2">
      <c r="C423" s="10" t="s">
        <v>120</v>
      </c>
      <c r="D423" s="11">
        <v>7290107694780</v>
      </c>
      <c r="E423" s="12">
        <v>280</v>
      </c>
      <c r="F423" s="13"/>
      <c r="G423" s="14">
        <f>F423*E423</f>
        <v>0</v>
      </c>
    </row>
    <row r="424" spans="2:7" ht="12.95" customHeight="1" outlineLevel="2">
      <c r="C424" s="10" t="s">
        <v>26</v>
      </c>
      <c r="D424" s="11">
        <v>7290108467154</v>
      </c>
      <c r="E424" s="12">
        <v>280</v>
      </c>
      <c r="F424" s="13"/>
      <c r="G424" s="14">
        <f>F424*E424</f>
        <v>0</v>
      </c>
    </row>
    <row r="425" spans="2:7" ht="12.95" customHeight="1" outlineLevel="2">
      <c r="C425" s="10" t="s">
        <v>27</v>
      </c>
      <c r="D425" s="11">
        <v>7290108463194</v>
      </c>
      <c r="E425" s="12">
        <v>280</v>
      </c>
      <c r="F425" s="13"/>
      <c r="G425" s="14">
        <f>F425*E425</f>
        <v>0</v>
      </c>
    </row>
    <row r="426" spans="2:7" ht="12.95" customHeight="1" outlineLevel="2">
      <c r="C426" s="10" t="s">
        <v>28</v>
      </c>
      <c r="D426" s="11">
        <v>7290108467130</v>
      </c>
      <c r="E426" s="12">
        <v>280</v>
      </c>
      <c r="F426" s="13"/>
      <c r="G426" s="14">
        <f>F426*E426</f>
        <v>0</v>
      </c>
    </row>
    <row r="427" spans="2:7" ht="12.95" customHeight="1" outlineLevel="2">
      <c r="B427" s="32" t="str">
        <f>HYPERLINK("http://galantphoto.ru/pictures_for_form/SD/MEN/SD-2023_1.jpg","увеличить")</f>
        <v>увеличить</v>
      </c>
      <c r="C427" s="10" t="s">
        <v>29</v>
      </c>
      <c r="D427" s="11">
        <v>7290108467321</v>
      </c>
      <c r="E427" s="12">
        <v>280</v>
      </c>
      <c r="F427" s="13"/>
      <c r="G427" s="14">
        <f>F427*E427</f>
        <v>0</v>
      </c>
    </row>
    <row r="428" spans="2:7" ht="12.95" customHeight="1" outlineLevel="2">
      <c r="C428" s="10" t="s">
        <v>30</v>
      </c>
      <c r="D428" s="11">
        <v>7290107695244</v>
      </c>
      <c r="E428" s="12">
        <v>280</v>
      </c>
      <c r="F428" s="13"/>
      <c r="G428" s="14">
        <f>F428*E428</f>
        <v>0</v>
      </c>
    </row>
    <row r="429" spans="2:7" ht="12.95" customHeight="1" outlineLevel="2">
      <c r="C429" s="10" t="s">
        <v>16</v>
      </c>
      <c r="D429" s="11">
        <v>7290108467178</v>
      </c>
      <c r="E429" s="12">
        <v>280</v>
      </c>
      <c r="F429" s="13"/>
      <c r="G429" s="14">
        <f>F429*E429</f>
        <v>0</v>
      </c>
    </row>
    <row r="430" spans="2:7" ht="12.95" customHeight="1" outlineLevel="2">
      <c r="C430" s="10" t="s">
        <v>23</v>
      </c>
      <c r="D430" s="11">
        <v>7290108467246</v>
      </c>
      <c r="E430" s="12">
        <v>280</v>
      </c>
      <c r="F430" s="13"/>
      <c r="G430" s="14">
        <f>F430*E430</f>
        <v>0</v>
      </c>
    </row>
    <row r="431" spans="2:7" ht="12.95" customHeight="1" outlineLevel="2">
      <c r="C431" s="10" t="s">
        <v>24</v>
      </c>
      <c r="D431" s="11">
        <v>7290108467413</v>
      </c>
      <c r="E431" s="12">
        <v>280</v>
      </c>
      <c r="F431" s="13"/>
      <c r="G431" s="14">
        <f>F431*E431</f>
        <v>0</v>
      </c>
    </row>
    <row r="432" spans="2:7" ht="12.95" customHeight="1" outlineLevel="2">
      <c r="C432" s="10" t="s">
        <v>17</v>
      </c>
      <c r="D432" s="11">
        <v>7290108467512</v>
      </c>
      <c r="E432" s="12">
        <v>280</v>
      </c>
      <c r="F432" s="13"/>
      <c r="G432" s="14">
        <f>F432*E432</f>
        <v>0</v>
      </c>
    </row>
    <row r="433" spans="2:7" ht="12.95" customHeight="1" outlineLevel="2">
      <c r="C433" s="10" t="s">
        <v>18</v>
      </c>
      <c r="D433" s="11">
        <v>7290107695251</v>
      </c>
      <c r="E433" s="12">
        <v>280</v>
      </c>
      <c r="F433" s="13"/>
      <c r="G433" s="14">
        <f>F433*E433</f>
        <v>0</v>
      </c>
    </row>
    <row r="434" spans="2:7" ht="11.1" customHeight="1" outlineLevel="2">
      <c r="B434" s="28" t="s">
        <v>129</v>
      </c>
      <c r="C434" s="28"/>
      <c r="D434" s="17"/>
      <c r="E434" s="31" t="str">
        <f>HYPERLINK("http://www.galantholding.ru/catalog/322/141317/","www.galantholding.ru")</f>
        <v>www.galantholding.ru</v>
      </c>
      <c r="F434" s="29"/>
      <c r="G434" s="29"/>
    </row>
    <row r="435" spans="2:7" ht="11.1" customHeight="1" outlineLevel="2">
      <c r="B435" s="27" t="s">
        <v>49</v>
      </c>
      <c r="C435" s="27"/>
      <c r="D435" s="27"/>
      <c r="E435" s="27"/>
      <c r="F435" s="9"/>
      <c r="G435" s="9"/>
    </row>
    <row r="436" spans="2:7" ht="12.95" customHeight="1" outlineLevel="2">
      <c r="C436" s="10" t="s">
        <v>130</v>
      </c>
      <c r="D436" s="11">
        <v>7290108467925</v>
      </c>
      <c r="E436" s="12">
        <v>280</v>
      </c>
      <c r="F436" s="13"/>
      <c r="G436" s="14">
        <f>F436*E436</f>
        <v>0</v>
      </c>
    </row>
    <row r="437" spans="2:7" ht="12.95" customHeight="1" outlineLevel="2">
      <c r="C437" s="10" t="s">
        <v>131</v>
      </c>
      <c r="D437" s="11">
        <v>7290108467932</v>
      </c>
      <c r="E437" s="12">
        <v>280</v>
      </c>
      <c r="F437" s="13"/>
      <c r="G437" s="14">
        <f>F437*E437</f>
        <v>0</v>
      </c>
    </row>
    <row r="438" spans="2:7" ht="12.95" customHeight="1" outlineLevel="2">
      <c r="C438" s="10" t="s">
        <v>132</v>
      </c>
      <c r="D438" s="11">
        <v>7290108467949</v>
      </c>
      <c r="E438" s="12">
        <v>280</v>
      </c>
      <c r="F438" s="13"/>
      <c r="G438" s="14">
        <f>F438*E438</f>
        <v>0</v>
      </c>
    </row>
    <row r="439" spans="2:7" ht="12.95" customHeight="1" outlineLevel="2">
      <c r="C439" s="10" t="s">
        <v>133</v>
      </c>
      <c r="D439" s="11">
        <v>7290108467895</v>
      </c>
      <c r="E439" s="12">
        <v>280</v>
      </c>
      <c r="F439" s="13"/>
      <c r="G439" s="14">
        <f>F439*E439</f>
        <v>0</v>
      </c>
    </row>
    <row r="440" spans="2:7" ht="12.95" customHeight="1" outlineLevel="2">
      <c r="C440" s="10" t="s">
        <v>134</v>
      </c>
      <c r="D440" s="11">
        <v>7290108467901</v>
      </c>
      <c r="E440" s="12">
        <v>280</v>
      </c>
      <c r="F440" s="13"/>
      <c r="G440" s="14">
        <f>F440*E440</f>
        <v>0</v>
      </c>
    </row>
    <row r="441" spans="2:7" ht="12.95" customHeight="1" outlineLevel="2">
      <c r="C441" s="10" t="s">
        <v>135</v>
      </c>
      <c r="D441" s="11">
        <v>7290108461237</v>
      </c>
      <c r="E441" s="12">
        <v>280</v>
      </c>
      <c r="F441" s="13"/>
      <c r="G441" s="14">
        <f>F441*E441</f>
        <v>0</v>
      </c>
    </row>
    <row r="442" spans="2:7" ht="12.95" customHeight="1" outlineLevel="2">
      <c r="C442" s="10"/>
      <c r="D442" s="10"/>
      <c r="E442" s="15"/>
      <c r="F442" s="13"/>
      <c r="G442" s="14"/>
    </row>
    <row r="443" spans="2:7" ht="12.95" customHeight="1" outlineLevel="2">
      <c r="C443" s="10"/>
      <c r="D443" s="10"/>
      <c r="E443" s="15"/>
      <c r="F443" s="13"/>
      <c r="G443" s="14"/>
    </row>
    <row r="444" spans="2:7" ht="12.95" customHeight="1" outlineLevel="2">
      <c r="C444" s="10"/>
      <c r="D444" s="10"/>
      <c r="E444" s="15"/>
      <c r="F444" s="13"/>
      <c r="G444" s="14"/>
    </row>
    <row r="445" spans="2:7" ht="12.95" customHeight="1" outlineLevel="2">
      <c r="C445" s="10"/>
      <c r="D445" s="10"/>
      <c r="E445" s="15"/>
      <c r="F445" s="13"/>
      <c r="G445" s="14"/>
    </row>
    <row r="446" spans="2:7" ht="12.95" customHeight="1" outlineLevel="2">
      <c r="C446" s="10"/>
      <c r="D446" s="10"/>
      <c r="E446" s="15"/>
      <c r="F446" s="13"/>
      <c r="G446" s="14"/>
    </row>
    <row r="447" spans="2:7" ht="12.95" customHeight="1" outlineLevel="2">
      <c r="B447" s="32" t="str">
        <f>HYPERLINK("http://galantphoto.ru/pictures_for_form/SD/MEN/SD-2030_1.jpg","увеличить")</f>
        <v>увеличить</v>
      </c>
      <c r="C447" s="10"/>
      <c r="D447" s="10"/>
      <c r="E447" s="15"/>
      <c r="F447" s="13"/>
      <c r="G447" s="14"/>
    </row>
    <row r="448" spans="2:7" ht="11.1" customHeight="1" outlineLevel="2">
      <c r="B448" s="28" t="s">
        <v>136</v>
      </c>
      <c r="C448" s="28"/>
      <c r="D448" s="17"/>
      <c r="E448" s="31" t="str">
        <f>HYPERLINK("https://www.galantholding.com/catalog/322/150861/","www.galantholding.ru")</f>
        <v>www.galantholding.ru</v>
      </c>
      <c r="F448" s="29"/>
      <c r="G448" s="29"/>
    </row>
    <row r="449" spans="2:7" ht="11.1" customHeight="1" outlineLevel="2">
      <c r="B449" s="27" t="s">
        <v>41</v>
      </c>
      <c r="C449" s="27"/>
      <c r="D449" s="27"/>
      <c r="E449" s="27"/>
      <c r="F449" s="9"/>
      <c r="G449" s="9"/>
    </row>
    <row r="450" spans="2:7" ht="12.95" customHeight="1" outlineLevel="2">
      <c r="C450" s="10" t="s">
        <v>137</v>
      </c>
      <c r="D450" s="11">
        <v>7290109371184</v>
      </c>
      <c r="E450" s="12">
        <v>320</v>
      </c>
      <c r="F450" s="13"/>
      <c r="G450" s="14">
        <f>F450*E450</f>
        <v>0</v>
      </c>
    </row>
    <row r="451" spans="2:7" ht="12.95" customHeight="1" outlineLevel="2">
      <c r="C451" s="10" t="s">
        <v>138</v>
      </c>
      <c r="D451" s="11">
        <v>7290109371221</v>
      </c>
      <c r="E451" s="12">
        <v>320</v>
      </c>
      <c r="F451" s="13"/>
      <c r="G451" s="14">
        <f>F451*E451</f>
        <v>0</v>
      </c>
    </row>
    <row r="452" spans="2:7" ht="12.95" customHeight="1" outlineLevel="2">
      <c r="C452" s="10" t="s">
        <v>139</v>
      </c>
      <c r="D452" s="11">
        <v>7290109371269</v>
      </c>
      <c r="E452" s="12">
        <v>320</v>
      </c>
      <c r="F452" s="13"/>
      <c r="G452" s="14">
        <f>F452*E452</f>
        <v>0</v>
      </c>
    </row>
    <row r="453" spans="2:7" ht="12.95" customHeight="1" outlineLevel="2">
      <c r="C453" s="10" t="s">
        <v>140</v>
      </c>
      <c r="D453" s="11">
        <v>7290109371306</v>
      </c>
      <c r="E453" s="12">
        <v>320</v>
      </c>
      <c r="F453" s="13"/>
      <c r="G453" s="14">
        <f>F453*E453</f>
        <v>0</v>
      </c>
    </row>
    <row r="454" spans="2:7" ht="12.95" customHeight="1" outlineLevel="2">
      <c r="C454" s="10" t="s">
        <v>141</v>
      </c>
      <c r="D454" s="11">
        <v>7290109371344</v>
      </c>
      <c r="E454" s="12">
        <v>320</v>
      </c>
      <c r="F454" s="13"/>
      <c r="G454" s="14">
        <f>F454*E454</f>
        <v>0</v>
      </c>
    </row>
    <row r="455" spans="2:7" ht="12.95" customHeight="1" outlineLevel="2">
      <c r="C455" s="10" t="s">
        <v>26</v>
      </c>
      <c r="D455" s="11">
        <v>7290109371177</v>
      </c>
      <c r="E455" s="12">
        <v>320</v>
      </c>
      <c r="F455" s="13"/>
      <c r="G455" s="14">
        <f>F455*E455</f>
        <v>0</v>
      </c>
    </row>
    <row r="456" spans="2:7" ht="12.95" customHeight="1" outlineLevel="2">
      <c r="C456" s="10" t="s">
        <v>27</v>
      </c>
      <c r="D456" s="11">
        <v>7290109371214</v>
      </c>
      <c r="E456" s="12">
        <v>320</v>
      </c>
      <c r="F456" s="13"/>
      <c r="G456" s="14">
        <f>F456*E456</f>
        <v>0</v>
      </c>
    </row>
    <row r="457" spans="2:7" ht="12.95" customHeight="1" outlineLevel="2">
      <c r="C457" s="10" t="s">
        <v>28</v>
      </c>
      <c r="D457" s="11">
        <v>7290109371252</v>
      </c>
      <c r="E457" s="12">
        <v>320</v>
      </c>
      <c r="F457" s="13"/>
      <c r="G457" s="14">
        <f>F457*E457</f>
        <v>0</v>
      </c>
    </row>
    <row r="458" spans="2:7" ht="12.95" customHeight="1" outlineLevel="2">
      <c r="C458" s="10" t="s">
        <v>30</v>
      </c>
      <c r="D458" s="11">
        <v>7290109371337</v>
      </c>
      <c r="E458" s="12">
        <v>320</v>
      </c>
      <c r="F458" s="13"/>
      <c r="G458" s="14">
        <f>F458*E458</f>
        <v>0</v>
      </c>
    </row>
    <row r="459" spans="2:7" ht="12.95" customHeight="1" outlineLevel="2">
      <c r="C459" s="10" t="s">
        <v>13</v>
      </c>
      <c r="D459" s="11">
        <v>7290109371160</v>
      </c>
      <c r="E459" s="12">
        <v>320</v>
      </c>
      <c r="F459" s="13"/>
      <c r="G459" s="14">
        <f>F459*E459</f>
        <v>0</v>
      </c>
    </row>
    <row r="460" spans="2:7" ht="12.95" customHeight="1" outlineLevel="2">
      <c r="C460" s="10" t="s">
        <v>21</v>
      </c>
      <c r="D460" s="11">
        <v>7290109371207</v>
      </c>
      <c r="E460" s="12">
        <v>320</v>
      </c>
      <c r="F460" s="13"/>
      <c r="G460" s="14">
        <f>F460*E460</f>
        <v>0</v>
      </c>
    </row>
    <row r="461" spans="2:7" ht="12.95" customHeight="1" outlineLevel="2">
      <c r="B461" s="32" t="str">
        <f>HYPERLINK("http://galantphoto.ru/pictures_for_form/SD/MEN/SD-2036.jpg","увеличить")</f>
        <v>увеличить</v>
      </c>
      <c r="C461" s="10" t="s">
        <v>15</v>
      </c>
      <c r="D461" s="11">
        <v>7290109371320</v>
      </c>
      <c r="E461" s="12">
        <v>320</v>
      </c>
      <c r="F461" s="13"/>
      <c r="G461" s="14">
        <f>F461*E461</f>
        <v>0</v>
      </c>
    </row>
    <row r="462" spans="2:7" ht="12.95" customHeight="1" outlineLevel="2">
      <c r="C462" s="10" t="s">
        <v>16</v>
      </c>
      <c r="D462" s="11">
        <v>7290109371153</v>
      </c>
      <c r="E462" s="12">
        <v>320</v>
      </c>
      <c r="F462" s="13"/>
      <c r="G462" s="14">
        <f>F462*E462</f>
        <v>0</v>
      </c>
    </row>
    <row r="463" spans="2:7" ht="12.95" customHeight="1" outlineLevel="2">
      <c r="C463" s="10" t="s">
        <v>23</v>
      </c>
      <c r="D463" s="11">
        <v>7290109371191</v>
      </c>
      <c r="E463" s="12">
        <v>320</v>
      </c>
      <c r="F463" s="13"/>
      <c r="G463" s="14">
        <f>F463*E463</f>
        <v>0</v>
      </c>
    </row>
    <row r="464" spans="2:7" ht="12.95" customHeight="1" outlineLevel="2">
      <c r="C464" s="10" t="s">
        <v>18</v>
      </c>
      <c r="D464" s="11">
        <v>7290109371313</v>
      </c>
      <c r="E464" s="12">
        <v>320</v>
      </c>
      <c r="F464" s="13"/>
      <c r="G464" s="14">
        <f>F464*E464</f>
        <v>0</v>
      </c>
    </row>
    <row r="465" spans="2:7" ht="11.1" customHeight="1" outlineLevel="2">
      <c r="B465" s="28" t="s">
        <v>142</v>
      </c>
      <c r="C465" s="28"/>
      <c r="D465" s="17"/>
      <c r="E465" s="31" t="str">
        <f>HYPERLINK("https://www.galantholding.com/catalog/322/150862/","www.galantholding.ru")</f>
        <v>www.galantholding.ru</v>
      </c>
      <c r="F465" s="29"/>
      <c r="G465" s="29"/>
    </row>
    <row r="466" spans="2:7" ht="11.1" customHeight="1" outlineLevel="2">
      <c r="B466" s="27" t="s">
        <v>41</v>
      </c>
      <c r="C466" s="27"/>
      <c r="D466" s="27"/>
      <c r="E466" s="27"/>
      <c r="F466" s="9"/>
      <c r="G466" s="9"/>
    </row>
    <row r="467" spans="2:7" ht="12.95" customHeight="1" outlineLevel="2">
      <c r="C467" s="10" t="s">
        <v>137</v>
      </c>
      <c r="D467" s="11">
        <v>7290109371375</v>
      </c>
      <c r="E467" s="12">
        <v>300</v>
      </c>
      <c r="F467" s="13"/>
      <c r="G467" s="14">
        <f>F467*E467</f>
        <v>0</v>
      </c>
    </row>
    <row r="468" spans="2:7" ht="12.95" customHeight="1" outlineLevel="2">
      <c r="C468" s="10" t="s">
        <v>138</v>
      </c>
      <c r="D468" s="11">
        <v>7290109371405</v>
      </c>
      <c r="E468" s="12">
        <v>300</v>
      </c>
      <c r="F468" s="13"/>
      <c r="G468" s="14">
        <f>F468*E468</f>
        <v>0</v>
      </c>
    </row>
    <row r="469" spans="2:7" ht="12.95" customHeight="1" outlineLevel="2">
      <c r="C469" s="10" t="s">
        <v>139</v>
      </c>
      <c r="D469" s="11">
        <v>7290109371436</v>
      </c>
      <c r="E469" s="12">
        <v>300</v>
      </c>
      <c r="F469" s="13"/>
      <c r="G469" s="14">
        <f>F469*E469</f>
        <v>0</v>
      </c>
    </row>
    <row r="470" spans="2:7" ht="12.95" customHeight="1" outlineLevel="2">
      <c r="C470" s="10" t="s">
        <v>140</v>
      </c>
      <c r="D470" s="11">
        <v>7290109371467</v>
      </c>
      <c r="E470" s="12">
        <v>300</v>
      </c>
      <c r="F470" s="13"/>
      <c r="G470" s="14">
        <f>F470*E470</f>
        <v>0</v>
      </c>
    </row>
    <row r="471" spans="2:7" ht="12.95" customHeight="1" outlineLevel="2">
      <c r="C471" s="10" t="s">
        <v>26</v>
      </c>
      <c r="D471" s="11">
        <v>7290109371368</v>
      </c>
      <c r="E471" s="12">
        <v>300</v>
      </c>
      <c r="F471" s="13"/>
      <c r="G471" s="14">
        <f>F471*E471</f>
        <v>0</v>
      </c>
    </row>
    <row r="472" spans="2:7" ht="12.95" customHeight="1" outlineLevel="2">
      <c r="C472" s="10" t="s">
        <v>27</v>
      </c>
      <c r="D472" s="11">
        <v>7290109371399</v>
      </c>
      <c r="E472" s="12">
        <v>300</v>
      </c>
      <c r="F472" s="13"/>
      <c r="G472" s="14">
        <f>F472*E472</f>
        <v>0</v>
      </c>
    </row>
    <row r="473" spans="2:7" ht="12.95" customHeight="1" outlineLevel="2">
      <c r="C473" s="10" t="s">
        <v>28</v>
      </c>
      <c r="D473" s="11">
        <v>7290109371429</v>
      </c>
      <c r="E473" s="12">
        <v>300</v>
      </c>
      <c r="F473" s="13"/>
      <c r="G473" s="14">
        <f>F473*E473</f>
        <v>0</v>
      </c>
    </row>
    <row r="474" spans="2:7" ht="12.95" customHeight="1" outlineLevel="2">
      <c r="C474" s="10" t="s">
        <v>29</v>
      </c>
      <c r="D474" s="11">
        <v>7290109371450</v>
      </c>
      <c r="E474" s="12">
        <v>300</v>
      </c>
      <c r="F474" s="13"/>
      <c r="G474" s="14">
        <f>F474*E474</f>
        <v>0</v>
      </c>
    </row>
    <row r="475" spans="2:7" ht="12.95" customHeight="1" outlineLevel="2">
      <c r="C475" s="10" t="s">
        <v>16</v>
      </c>
      <c r="D475" s="11">
        <v>7290109371351</v>
      </c>
      <c r="E475" s="12">
        <v>300</v>
      </c>
      <c r="F475" s="13"/>
      <c r="G475" s="14">
        <f>F475*E475</f>
        <v>0</v>
      </c>
    </row>
    <row r="476" spans="2:7" ht="12.95" customHeight="1" outlineLevel="2">
      <c r="C476" s="10" t="s">
        <v>23</v>
      </c>
      <c r="D476" s="11">
        <v>7290109371382</v>
      </c>
      <c r="E476" s="12">
        <v>300</v>
      </c>
      <c r="F476" s="13"/>
      <c r="G476" s="14">
        <f>F476*E476</f>
        <v>0</v>
      </c>
    </row>
    <row r="477" spans="2:7" ht="12.95" customHeight="1" outlineLevel="2">
      <c r="C477" s="10" t="s">
        <v>24</v>
      </c>
      <c r="D477" s="11">
        <v>7290109371412</v>
      </c>
      <c r="E477" s="12">
        <v>300</v>
      </c>
      <c r="F477" s="13"/>
      <c r="G477" s="14">
        <f>F477*E477</f>
        <v>0</v>
      </c>
    </row>
    <row r="478" spans="2:7" ht="12.95" customHeight="1" outlineLevel="2">
      <c r="B478" s="32" t="str">
        <f>HYPERLINK("http://galantphoto.ru/pictures_for_form/SD/MEN/SD-2037.jpg","увеличить")</f>
        <v>увеличить</v>
      </c>
      <c r="C478" s="10" t="s">
        <v>17</v>
      </c>
      <c r="D478" s="11">
        <v>7290109371443</v>
      </c>
      <c r="E478" s="12">
        <v>300</v>
      </c>
      <c r="F478" s="13"/>
      <c r="G478" s="14">
        <f>F478*E478</f>
        <v>0</v>
      </c>
    </row>
    <row r="479" spans="2:7" ht="11.1" customHeight="1" outlineLevel="2">
      <c r="B479" s="28" t="s">
        <v>143</v>
      </c>
      <c r="C479" s="28"/>
      <c r="D479" s="17"/>
      <c r="E479" s="31" t="str">
        <f>HYPERLINK("https://www.galantholding.com/catalog/322/166374/","www.galantholding.ru")</f>
        <v>www.galantholding.ru</v>
      </c>
      <c r="F479" s="29"/>
      <c r="G479" s="29"/>
    </row>
    <row r="480" spans="2:7" ht="11.1" customHeight="1" outlineLevel="2">
      <c r="B480" s="27" t="s">
        <v>49</v>
      </c>
      <c r="C480" s="27"/>
      <c r="D480" s="27"/>
      <c r="E480" s="27"/>
      <c r="F480" s="9"/>
      <c r="G480" s="9"/>
    </row>
    <row r="481" spans="2:7" ht="12.95" customHeight="1" outlineLevel="2">
      <c r="C481" s="10" t="s">
        <v>144</v>
      </c>
      <c r="D481" s="11">
        <v>7290109377162</v>
      </c>
      <c r="E481" s="12">
        <v>280</v>
      </c>
      <c r="F481" s="13"/>
      <c r="G481" s="14">
        <f>F481*E481</f>
        <v>0</v>
      </c>
    </row>
    <row r="482" spans="2:7" ht="12.95" customHeight="1" outlineLevel="2">
      <c r="C482" s="10" t="s">
        <v>145</v>
      </c>
      <c r="D482" s="11">
        <v>7290109378183</v>
      </c>
      <c r="E482" s="12">
        <v>280</v>
      </c>
      <c r="F482" s="13"/>
      <c r="G482" s="14">
        <f>F482*E482</f>
        <v>0</v>
      </c>
    </row>
    <row r="483" spans="2:7" ht="12.95" customHeight="1" outlineLevel="2">
      <c r="C483" s="10" t="s">
        <v>146</v>
      </c>
      <c r="D483" s="11">
        <v>7290109378213</v>
      </c>
      <c r="E483" s="12">
        <v>280</v>
      </c>
      <c r="F483" s="13"/>
      <c r="G483" s="14">
        <f>F483*E483</f>
        <v>0</v>
      </c>
    </row>
    <row r="484" spans="2:7" ht="12.95" customHeight="1" outlineLevel="2">
      <c r="C484" s="10" t="s">
        <v>147</v>
      </c>
      <c r="D484" s="11">
        <v>7290109378244</v>
      </c>
      <c r="E484" s="12">
        <v>280</v>
      </c>
      <c r="F484" s="13"/>
      <c r="G484" s="14">
        <f>F484*E484</f>
        <v>0</v>
      </c>
    </row>
    <row r="485" spans="2:7" ht="12.95" customHeight="1" outlineLevel="2">
      <c r="C485" s="10" t="s">
        <v>148</v>
      </c>
      <c r="D485" s="11">
        <v>7290109378275</v>
      </c>
      <c r="E485" s="12">
        <v>280</v>
      </c>
      <c r="F485" s="13"/>
      <c r="G485" s="14">
        <f>F485*E485</f>
        <v>0</v>
      </c>
    </row>
    <row r="486" spans="2:7" ht="12.95" customHeight="1" outlineLevel="2">
      <c r="C486" s="10" t="s">
        <v>149</v>
      </c>
      <c r="D486" s="11">
        <v>7290109377155</v>
      </c>
      <c r="E486" s="12">
        <v>280</v>
      </c>
      <c r="F486" s="13"/>
      <c r="G486" s="14">
        <f>F486*E486</f>
        <v>0</v>
      </c>
    </row>
    <row r="487" spans="2:7" ht="12.95" customHeight="1" outlineLevel="2">
      <c r="C487" s="10" t="s">
        <v>150</v>
      </c>
      <c r="D487" s="11">
        <v>7290109378176</v>
      </c>
      <c r="E487" s="12">
        <v>280</v>
      </c>
      <c r="F487" s="13"/>
      <c r="G487" s="14">
        <f>F487*E487</f>
        <v>0</v>
      </c>
    </row>
    <row r="488" spans="2:7" ht="12.95" customHeight="1" outlineLevel="2">
      <c r="C488" s="10" t="s">
        <v>151</v>
      </c>
      <c r="D488" s="11">
        <v>7290109378206</v>
      </c>
      <c r="E488" s="12">
        <v>280</v>
      </c>
      <c r="F488" s="13"/>
      <c r="G488" s="14">
        <f>F488*E488</f>
        <v>0</v>
      </c>
    </row>
    <row r="489" spans="2:7" ht="12.95" customHeight="1" outlineLevel="2">
      <c r="C489" s="10" t="s">
        <v>152</v>
      </c>
      <c r="D489" s="11">
        <v>7290109378237</v>
      </c>
      <c r="E489" s="12">
        <v>280</v>
      </c>
      <c r="F489" s="13"/>
      <c r="G489" s="14">
        <f>F489*E489</f>
        <v>0</v>
      </c>
    </row>
    <row r="490" spans="2:7" ht="12.95" customHeight="1" outlineLevel="2">
      <c r="C490" s="10" t="s">
        <v>153</v>
      </c>
      <c r="D490" s="11">
        <v>7290109378268</v>
      </c>
      <c r="E490" s="12">
        <v>280</v>
      </c>
      <c r="F490" s="13"/>
      <c r="G490" s="14">
        <f>F490*E490</f>
        <v>0</v>
      </c>
    </row>
    <row r="491" spans="2:7" ht="12.95" customHeight="1" outlineLevel="2">
      <c r="C491" s="10" t="s">
        <v>154</v>
      </c>
      <c r="D491" s="11">
        <v>7290109378169</v>
      </c>
      <c r="E491" s="12">
        <v>280</v>
      </c>
      <c r="F491" s="13"/>
      <c r="G491" s="14">
        <f>F491*E491</f>
        <v>0</v>
      </c>
    </row>
    <row r="492" spans="2:7" ht="12.95" customHeight="1" outlineLevel="2">
      <c r="B492" s="32" t="str">
        <f>HYPERLINK("http://galantphoto.ru/pictures_for_form/SD/MEN/2038.jpg","увеличить")</f>
        <v>увеличить</v>
      </c>
      <c r="C492" s="10" t="s">
        <v>155</v>
      </c>
      <c r="D492" s="11">
        <v>7290109378190</v>
      </c>
      <c r="E492" s="12">
        <v>280</v>
      </c>
      <c r="F492" s="13"/>
      <c r="G492" s="14">
        <f>F492*E492</f>
        <v>0</v>
      </c>
    </row>
    <row r="493" spans="2:7" ht="12.95" customHeight="1" outlineLevel="2">
      <c r="C493" s="10" t="s">
        <v>156</v>
      </c>
      <c r="D493" s="11">
        <v>7290109378220</v>
      </c>
      <c r="E493" s="12">
        <v>280</v>
      </c>
      <c r="F493" s="13"/>
      <c r="G493" s="14">
        <f>F493*E493</f>
        <v>0</v>
      </c>
    </row>
    <row r="494" spans="2:7" ht="12.95" customHeight="1" outlineLevel="2">
      <c r="C494" s="10" t="s">
        <v>157</v>
      </c>
      <c r="D494" s="11">
        <v>7290109378251</v>
      </c>
      <c r="E494" s="12">
        <v>280</v>
      </c>
      <c r="F494" s="13"/>
      <c r="G494" s="14">
        <f>F494*E494</f>
        <v>0</v>
      </c>
    </row>
    <row r="495" spans="2:7" ht="11.1" customHeight="1" outlineLevel="2">
      <c r="B495" s="28" t="s">
        <v>158</v>
      </c>
      <c r="C495" s="28"/>
      <c r="D495" s="17"/>
      <c r="E495" s="31" t="str">
        <f>HYPERLINK("https://www.galantholding.com/catalog/322/166375/","www.galantholding.ru")</f>
        <v>www.galantholding.ru</v>
      </c>
      <c r="F495" s="29"/>
      <c r="G495" s="29"/>
    </row>
    <row r="496" spans="2:7" ht="11.1" customHeight="1" outlineLevel="2">
      <c r="B496" s="27" t="s">
        <v>49</v>
      </c>
      <c r="C496" s="27"/>
      <c r="D496" s="27"/>
      <c r="E496" s="27"/>
      <c r="F496" s="9"/>
      <c r="G496" s="9"/>
    </row>
    <row r="497" spans="2:7" ht="12.95" customHeight="1" outlineLevel="2">
      <c r="C497" s="10" t="s">
        <v>146</v>
      </c>
      <c r="D497" s="11">
        <v>7290109378336</v>
      </c>
      <c r="E497" s="12">
        <v>280</v>
      </c>
      <c r="F497" s="13"/>
      <c r="G497" s="14">
        <f>F497*E497</f>
        <v>0</v>
      </c>
    </row>
    <row r="498" spans="2:7" ht="12.95" customHeight="1" outlineLevel="2">
      <c r="C498" s="10" t="s">
        <v>159</v>
      </c>
      <c r="D498" s="11">
        <v>7290109377186</v>
      </c>
      <c r="E498" s="12">
        <v>280</v>
      </c>
      <c r="F498" s="13"/>
      <c r="G498" s="14">
        <f>F498*E498</f>
        <v>0</v>
      </c>
    </row>
    <row r="499" spans="2:7" ht="12.95" customHeight="1" outlineLevel="2">
      <c r="C499" s="10" t="s">
        <v>160</v>
      </c>
      <c r="D499" s="11">
        <v>7290109378299</v>
      </c>
      <c r="E499" s="12">
        <v>280</v>
      </c>
      <c r="F499" s="13"/>
      <c r="G499" s="14">
        <f>F499*E499</f>
        <v>0</v>
      </c>
    </row>
    <row r="500" spans="2:7" ht="12.95" customHeight="1" outlineLevel="2">
      <c r="C500" s="10" t="s">
        <v>161</v>
      </c>
      <c r="D500" s="11">
        <v>7290109378329</v>
      </c>
      <c r="E500" s="12">
        <v>280</v>
      </c>
      <c r="F500" s="13"/>
      <c r="G500" s="14">
        <f>F500*E500</f>
        <v>0</v>
      </c>
    </row>
    <row r="501" spans="2:7" ht="12.95" customHeight="1" outlineLevel="2">
      <c r="C501" s="10" t="s">
        <v>162</v>
      </c>
      <c r="D501" s="11">
        <v>7290109378350</v>
      </c>
      <c r="E501" s="12">
        <v>280</v>
      </c>
      <c r="F501" s="13"/>
      <c r="G501" s="14">
        <f>F501*E501</f>
        <v>0</v>
      </c>
    </row>
    <row r="502" spans="2:7" ht="12.95" customHeight="1" outlineLevel="2">
      <c r="C502" s="10" t="s">
        <v>163</v>
      </c>
      <c r="D502" s="11">
        <v>7290109378381</v>
      </c>
      <c r="E502" s="12">
        <v>280</v>
      </c>
      <c r="F502" s="13"/>
      <c r="G502" s="14">
        <f>F502*E502</f>
        <v>0</v>
      </c>
    </row>
    <row r="503" spans="2:7" ht="12.95" customHeight="1" outlineLevel="2">
      <c r="C503" s="10" t="s">
        <v>81</v>
      </c>
      <c r="D503" s="11">
        <v>7290109377179</v>
      </c>
      <c r="E503" s="12">
        <v>280</v>
      </c>
      <c r="F503" s="13"/>
      <c r="G503" s="14">
        <f>F503*E503</f>
        <v>0</v>
      </c>
    </row>
    <row r="504" spans="2:7" ht="12.95" customHeight="1" outlineLevel="2">
      <c r="C504" s="10" t="s">
        <v>82</v>
      </c>
      <c r="D504" s="11">
        <v>7290109378282</v>
      </c>
      <c r="E504" s="12">
        <v>280</v>
      </c>
      <c r="F504" s="13"/>
      <c r="G504" s="14">
        <f>F504*E504</f>
        <v>0</v>
      </c>
    </row>
    <row r="505" spans="2:7" ht="12.95" customHeight="1" outlineLevel="2">
      <c r="C505" s="10" t="s">
        <v>83</v>
      </c>
      <c r="D505" s="11">
        <v>7290109378312</v>
      </c>
      <c r="E505" s="12">
        <v>280</v>
      </c>
      <c r="F505" s="13"/>
      <c r="G505" s="14">
        <f>F505*E505</f>
        <v>0</v>
      </c>
    </row>
    <row r="506" spans="2:7" ht="12.95" customHeight="1" outlineLevel="2">
      <c r="C506" s="10" t="s">
        <v>84</v>
      </c>
      <c r="D506" s="11">
        <v>7290109378343</v>
      </c>
      <c r="E506" s="12">
        <v>280</v>
      </c>
      <c r="F506" s="13"/>
      <c r="G506" s="14">
        <f>F506*E506</f>
        <v>0</v>
      </c>
    </row>
    <row r="507" spans="2:7" ht="12.95" customHeight="1" outlineLevel="2">
      <c r="C507" s="10" t="s">
        <v>164</v>
      </c>
      <c r="D507" s="11">
        <v>7290109378374</v>
      </c>
      <c r="E507" s="12">
        <v>280</v>
      </c>
      <c r="F507" s="13"/>
      <c r="G507" s="14">
        <f>F507*E507</f>
        <v>0</v>
      </c>
    </row>
    <row r="508" spans="2:7" ht="12.95" customHeight="1" outlineLevel="2">
      <c r="B508" s="32" t="str">
        <f>HYPERLINK("http://galantphoto.ru/pictures_for_form/SD/MEN/2039.jpg","увеличить")</f>
        <v>увеличить</v>
      </c>
      <c r="C508" s="10"/>
      <c r="D508" s="10"/>
      <c r="E508" s="15"/>
      <c r="F508" s="13"/>
      <c r="G508" s="14"/>
    </row>
    <row r="509" spans="2:7" ht="11.1" customHeight="1" outlineLevel="2">
      <c r="B509" s="28" t="s">
        <v>165</v>
      </c>
      <c r="C509" s="28"/>
      <c r="D509" s="17"/>
      <c r="E509" s="31" t="str">
        <f>HYPERLINK("https://www.galantholding.com/catalog/322/166376/","www.galantholding.ru")</f>
        <v>www.galantholding.ru</v>
      </c>
      <c r="F509" s="29"/>
      <c r="G509" s="29"/>
    </row>
    <row r="510" spans="2:7" ht="11.1" customHeight="1" outlineLevel="2">
      <c r="B510" s="27" t="s">
        <v>41</v>
      </c>
      <c r="C510" s="27"/>
      <c r="D510" s="27"/>
      <c r="E510" s="27"/>
      <c r="F510" s="9"/>
      <c r="G510" s="9"/>
    </row>
    <row r="511" spans="2:7" ht="12.95" customHeight="1" outlineLevel="2">
      <c r="C511" s="10" t="s">
        <v>74</v>
      </c>
      <c r="D511" s="11">
        <v>7290109377216</v>
      </c>
      <c r="E511" s="12">
        <v>310</v>
      </c>
      <c r="F511" s="13"/>
      <c r="G511" s="14">
        <f>F511*E511</f>
        <v>0</v>
      </c>
    </row>
    <row r="512" spans="2:7" ht="12.95" customHeight="1" outlineLevel="2">
      <c r="C512" s="10" t="s">
        <v>75</v>
      </c>
      <c r="D512" s="11">
        <v>7290109378411</v>
      </c>
      <c r="E512" s="12">
        <v>310</v>
      </c>
      <c r="F512" s="13"/>
      <c r="G512" s="14">
        <f>F512*E512</f>
        <v>0</v>
      </c>
    </row>
    <row r="513" spans="2:7" ht="12.95" customHeight="1" outlineLevel="2">
      <c r="C513" s="10" t="s">
        <v>76</v>
      </c>
      <c r="D513" s="11">
        <v>7290109378442</v>
      </c>
      <c r="E513" s="12">
        <v>310</v>
      </c>
      <c r="F513" s="13"/>
      <c r="G513" s="14">
        <f>F513*E513</f>
        <v>0</v>
      </c>
    </row>
    <row r="514" spans="2:7" ht="12.95" customHeight="1" outlineLevel="2">
      <c r="C514" s="10" t="s">
        <v>77</v>
      </c>
      <c r="D514" s="11">
        <v>7290109378473</v>
      </c>
      <c r="E514" s="12">
        <v>310</v>
      </c>
      <c r="F514" s="13"/>
      <c r="G514" s="14">
        <f>F514*E514</f>
        <v>0</v>
      </c>
    </row>
    <row r="515" spans="2:7" ht="12.95" customHeight="1" outlineLevel="2">
      <c r="C515" s="10" t="s">
        <v>166</v>
      </c>
      <c r="D515" s="11">
        <v>7290109378503</v>
      </c>
      <c r="E515" s="12">
        <v>310</v>
      </c>
      <c r="F515" s="13"/>
      <c r="G515" s="14">
        <f>F515*E515</f>
        <v>0</v>
      </c>
    </row>
    <row r="516" spans="2:7" ht="12.95" customHeight="1" outlineLevel="2">
      <c r="C516" s="10" t="s">
        <v>167</v>
      </c>
      <c r="D516" s="11">
        <v>7290109377209</v>
      </c>
      <c r="E516" s="12">
        <v>310</v>
      </c>
      <c r="F516" s="13"/>
      <c r="G516" s="14">
        <f>F516*E516</f>
        <v>0</v>
      </c>
    </row>
    <row r="517" spans="2:7" ht="12.95" customHeight="1" outlineLevel="2">
      <c r="C517" s="10" t="s">
        <v>168</v>
      </c>
      <c r="D517" s="11">
        <v>7290109378404</v>
      </c>
      <c r="E517" s="12">
        <v>310</v>
      </c>
      <c r="F517" s="13"/>
      <c r="G517" s="14">
        <f>F517*E517</f>
        <v>0</v>
      </c>
    </row>
    <row r="518" spans="2:7" ht="12.95" customHeight="1" outlineLevel="2">
      <c r="C518" s="10" t="s">
        <v>169</v>
      </c>
      <c r="D518" s="11">
        <v>7290109378435</v>
      </c>
      <c r="E518" s="12">
        <v>310</v>
      </c>
      <c r="F518" s="13"/>
      <c r="G518" s="14">
        <f>F518*E518</f>
        <v>0</v>
      </c>
    </row>
    <row r="519" spans="2:7" ht="12.95" customHeight="1" outlineLevel="2">
      <c r="C519" s="10" t="s">
        <v>170</v>
      </c>
      <c r="D519" s="11">
        <v>7290109378466</v>
      </c>
      <c r="E519" s="12">
        <v>310</v>
      </c>
      <c r="F519" s="13"/>
      <c r="G519" s="14">
        <f>F519*E519</f>
        <v>0</v>
      </c>
    </row>
    <row r="520" spans="2:7" ht="12.95" customHeight="1" outlineLevel="2">
      <c r="C520" s="10" t="s">
        <v>171</v>
      </c>
      <c r="D520" s="11">
        <v>7290109378497</v>
      </c>
      <c r="E520" s="12">
        <v>310</v>
      </c>
      <c r="F520" s="13"/>
      <c r="G520" s="14">
        <f>F520*E520</f>
        <v>0</v>
      </c>
    </row>
    <row r="521" spans="2:7" ht="12.95" customHeight="1" outlineLevel="2">
      <c r="C521" s="10" t="s">
        <v>172</v>
      </c>
      <c r="D521" s="11">
        <v>7290109377223</v>
      </c>
      <c r="E521" s="12">
        <v>310</v>
      </c>
      <c r="F521" s="13"/>
      <c r="G521" s="14">
        <f>F521*E521</f>
        <v>0</v>
      </c>
    </row>
    <row r="522" spans="2:7" ht="12.95" customHeight="1" outlineLevel="2">
      <c r="B522" s="32" t="str">
        <f>HYPERLINK("http://galantphoto.ru/pictures_for_form/SD/MEN/2040.jpg","увеличить")</f>
        <v>увеличить</v>
      </c>
      <c r="C522" s="10" t="s">
        <v>173</v>
      </c>
      <c r="D522" s="11">
        <v>7290109378428</v>
      </c>
      <c r="E522" s="12">
        <v>310</v>
      </c>
      <c r="F522" s="13"/>
      <c r="G522" s="14">
        <f>F522*E522</f>
        <v>0</v>
      </c>
    </row>
    <row r="523" spans="2:7" ht="12.95" customHeight="1" outlineLevel="2">
      <c r="C523" s="10" t="s">
        <v>174</v>
      </c>
      <c r="D523" s="11">
        <v>7290109378459</v>
      </c>
      <c r="E523" s="12">
        <v>310</v>
      </c>
      <c r="F523" s="13"/>
      <c r="G523" s="14">
        <f>F523*E523</f>
        <v>0</v>
      </c>
    </row>
    <row r="524" spans="2:7" ht="12.95" customHeight="1" outlineLevel="2">
      <c r="C524" s="10" t="s">
        <v>175</v>
      </c>
      <c r="D524" s="11">
        <v>7290109378480</v>
      </c>
      <c r="E524" s="12">
        <v>310</v>
      </c>
      <c r="F524" s="13"/>
      <c r="G524" s="14">
        <f>F524*E524</f>
        <v>0</v>
      </c>
    </row>
    <row r="525" spans="2:7" ht="12.95" customHeight="1" outlineLevel="2">
      <c r="C525" s="10" t="s">
        <v>176</v>
      </c>
      <c r="D525" s="11">
        <v>7290109378510</v>
      </c>
      <c r="E525" s="12">
        <v>310</v>
      </c>
      <c r="F525" s="13"/>
      <c r="G525" s="14">
        <f>F525*E525</f>
        <v>0</v>
      </c>
    </row>
    <row r="526" spans="2:7" ht="11.1" customHeight="1" outlineLevel="2">
      <c r="B526" s="28" t="s">
        <v>177</v>
      </c>
      <c r="C526" s="28"/>
      <c r="D526" s="17"/>
      <c r="E526" s="31" t="str">
        <f>HYPERLINK("https://www.galantholding.com/catalog/322/166377/","www.galantholding.ru")</f>
        <v>www.galantholding.ru</v>
      </c>
      <c r="F526" s="29"/>
      <c r="G526" s="29"/>
    </row>
    <row r="527" spans="2:7" ht="11.1" customHeight="1" outlineLevel="2">
      <c r="B527" s="27" t="s">
        <v>41</v>
      </c>
      <c r="C527" s="27"/>
      <c r="D527" s="27"/>
      <c r="E527" s="27"/>
      <c r="F527" s="9"/>
      <c r="G527" s="9"/>
    </row>
    <row r="528" spans="2:7" ht="12.95" customHeight="1" outlineLevel="2">
      <c r="C528" s="10" t="s">
        <v>149</v>
      </c>
      <c r="D528" s="11">
        <v>7290109377247</v>
      </c>
      <c r="E528" s="12">
        <v>310</v>
      </c>
      <c r="F528" s="13"/>
      <c r="G528" s="14">
        <f>F528*E528</f>
        <v>0</v>
      </c>
    </row>
    <row r="529" spans="2:7" ht="12.95" customHeight="1" outlineLevel="2">
      <c r="C529" s="10" t="s">
        <v>150</v>
      </c>
      <c r="D529" s="11">
        <v>7290109378534</v>
      </c>
      <c r="E529" s="12">
        <v>310</v>
      </c>
      <c r="F529" s="13"/>
      <c r="G529" s="14">
        <f>F529*E529</f>
        <v>0</v>
      </c>
    </row>
    <row r="530" spans="2:7" ht="12.95" customHeight="1" outlineLevel="2">
      <c r="C530" s="10" t="s">
        <v>151</v>
      </c>
      <c r="D530" s="11">
        <v>7290109378565</v>
      </c>
      <c r="E530" s="12">
        <v>310</v>
      </c>
      <c r="F530" s="13"/>
      <c r="G530" s="14">
        <f>F530*E530</f>
        <v>0</v>
      </c>
    </row>
    <row r="531" spans="2:7" ht="12.95" customHeight="1" outlineLevel="2">
      <c r="C531" s="10" t="s">
        <v>152</v>
      </c>
      <c r="D531" s="11">
        <v>7290109378596</v>
      </c>
      <c r="E531" s="12">
        <v>310</v>
      </c>
      <c r="F531" s="13"/>
      <c r="G531" s="14">
        <f>F531*E531</f>
        <v>0</v>
      </c>
    </row>
    <row r="532" spans="2:7" ht="12.95" customHeight="1" outlineLevel="2">
      <c r="C532" s="10" t="s">
        <v>153</v>
      </c>
      <c r="D532" s="11">
        <v>7290109378626</v>
      </c>
      <c r="E532" s="12">
        <v>310</v>
      </c>
      <c r="F532" s="13"/>
      <c r="G532" s="14">
        <f>F532*E532</f>
        <v>0</v>
      </c>
    </row>
    <row r="533" spans="2:7" ht="12.95" customHeight="1" outlineLevel="2">
      <c r="C533" s="10" t="s">
        <v>97</v>
      </c>
      <c r="D533" s="11">
        <v>7290109377254</v>
      </c>
      <c r="E533" s="12">
        <v>310</v>
      </c>
      <c r="F533" s="13"/>
      <c r="G533" s="14">
        <f>F533*E533</f>
        <v>0</v>
      </c>
    </row>
    <row r="534" spans="2:7" ht="12.95" customHeight="1" outlineLevel="2">
      <c r="C534" s="10" t="s">
        <v>98</v>
      </c>
      <c r="D534" s="11">
        <v>7290109378541</v>
      </c>
      <c r="E534" s="12">
        <v>310</v>
      </c>
      <c r="F534" s="13"/>
      <c r="G534" s="14">
        <f>F534*E534</f>
        <v>0</v>
      </c>
    </row>
    <row r="535" spans="2:7" ht="12.95" customHeight="1" outlineLevel="2">
      <c r="C535" s="10" t="s">
        <v>178</v>
      </c>
      <c r="D535" s="11">
        <v>7290109378572</v>
      </c>
      <c r="E535" s="12">
        <v>310</v>
      </c>
      <c r="F535" s="13"/>
      <c r="G535" s="14">
        <f>F535*E535</f>
        <v>0</v>
      </c>
    </row>
    <row r="536" spans="2:7" ht="12.95" customHeight="1" outlineLevel="2">
      <c r="C536" s="10"/>
      <c r="D536" s="10"/>
      <c r="E536" s="15"/>
      <c r="F536" s="13"/>
      <c r="G536" s="14"/>
    </row>
    <row r="537" spans="2:7" ht="12.95" customHeight="1" outlineLevel="2">
      <c r="C537" s="10"/>
      <c r="D537" s="10"/>
      <c r="E537" s="15"/>
      <c r="F537" s="13"/>
      <c r="G537" s="14"/>
    </row>
    <row r="538" spans="2:7" ht="12.95" customHeight="1" outlineLevel="2">
      <c r="C538" s="10"/>
      <c r="D538" s="10"/>
      <c r="E538" s="15"/>
      <c r="F538" s="13"/>
      <c r="G538" s="14"/>
    </row>
    <row r="539" spans="2:7" ht="12.95" customHeight="1" outlineLevel="2">
      <c r="B539" s="32" t="str">
        <f>HYPERLINK("http://galantphoto.ru/pictures_for_form/SD/MEN/2041.jpg","увеличить")</f>
        <v>увеличить</v>
      </c>
      <c r="C539" s="10"/>
      <c r="D539" s="10"/>
      <c r="E539" s="15"/>
      <c r="F539" s="13"/>
      <c r="G539" s="14"/>
    </row>
    <row r="540" spans="2:7" ht="11.1" customHeight="1" outlineLevel="2">
      <c r="B540" s="28" t="s">
        <v>179</v>
      </c>
      <c r="C540" s="28"/>
      <c r="D540" s="17"/>
      <c r="E540" s="31" t="str">
        <f>HYPERLINK("https://www.galantholding.com/catalog/322/166378/","www.galantholding.ru")</f>
        <v>www.galantholding.ru</v>
      </c>
      <c r="F540" s="29"/>
      <c r="G540" s="29"/>
    </row>
    <row r="541" spans="2:7" ht="11.1" customHeight="1" outlineLevel="2">
      <c r="B541" s="27" t="s">
        <v>41</v>
      </c>
      <c r="C541" s="27"/>
      <c r="D541" s="27"/>
      <c r="E541" s="27"/>
      <c r="F541" s="9"/>
      <c r="G541" s="9"/>
    </row>
    <row r="542" spans="2:7" ht="12.95" customHeight="1" outlineLevel="2">
      <c r="C542" s="10" t="s">
        <v>180</v>
      </c>
      <c r="D542" s="11">
        <v>7290109378664</v>
      </c>
      <c r="E542" s="12">
        <v>310</v>
      </c>
      <c r="F542" s="13"/>
      <c r="G542" s="14">
        <f>F542*E542</f>
        <v>0</v>
      </c>
    </row>
    <row r="543" spans="2:7" ht="12.95" customHeight="1" outlineLevel="2">
      <c r="C543" s="10" t="s">
        <v>181</v>
      </c>
      <c r="D543" s="11">
        <v>7290109378695</v>
      </c>
      <c r="E543" s="12">
        <v>310</v>
      </c>
      <c r="F543" s="13"/>
      <c r="G543" s="14">
        <f>F543*E543</f>
        <v>0</v>
      </c>
    </row>
    <row r="544" spans="2:7" ht="12.95" customHeight="1" outlineLevel="2">
      <c r="C544" s="10" t="s">
        <v>182</v>
      </c>
      <c r="D544" s="11">
        <v>7290109378725</v>
      </c>
      <c r="E544" s="12">
        <v>310</v>
      </c>
      <c r="F544" s="13"/>
      <c r="G544" s="14">
        <f>F544*E544</f>
        <v>0</v>
      </c>
    </row>
    <row r="545" spans="2:7" ht="12.95" customHeight="1" outlineLevel="2">
      <c r="C545" s="10" t="s">
        <v>183</v>
      </c>
      <c r="D545" s="11">
        <v>7290109378756</v>
      </c>
      <c r="E545" s="12">
        <v>310</v>
      </c>
      <c r="F545" s="13"/>
      <c r="G545" s="14">
        <f>F545*E545</f>
        <v>0</v>
      </c>
    </row>
    <row r="546" spans="2:7" ht="12.95" customHeight="1" outlineLevel="2">
      <c r="C546" s="10" t="s">
        <v>160</v>
      </c>
      <c r="D546" s="11">
        <v>7290109378657</v>
      </c>
      <c r="E546" s="12">
        <v>310</v>
      </c>
      <c r="F546" s="13"/>
      <c r="G546" s="14">
        <f>F546*E546</f>
        <v>0</v>
      </c>
    </row>
    <row r="547" spans="2:7" ht="12.95" customHeight="1" outlineLevel="2">
      <c r="C547" s="10" t="s">
        <v>161</v>
      </c>
      <c r="D547" s="11">
        <v>7290109378688</v>
      </c>
      <c r="E547" s="12">
        <v>310</v>
      </c>
      <c r="F547" s="13"/>
      <c r="G547" s="14">
        <f>F547*E547</f>
        <v>0</v>
      </c>
    </row>
    <row r="548" spans="2:7" ht="12.95" customHeight="1" outlineLevel="2">
      <c r="C548" s="10" t="s">
        <v>162</v>
      </c>
      <c r="D548" s="11">
        <v>7290109378718</v>
      </c>
      <c r="E548" s="12">
        <v>310</v>
      </c>
      <c r="F548" s="13"/>
      <c r="G548" s="14">
        <f>F548*E548</f>
        <v>0</v>
      </c>
    </row>
    <row r="549" spans="2:7" ht="12.95" customHeight="1" outlineLevel="2">
      <c r="C549" s="10" t="s">
        <v>163</v>
      </c>
      <c r="D549" s="11">
        <v>7290109378749</v>
      </c>
      <c r="E549" s="12">
        <v>310</v>
      </c>
      <c r="F549" s="13"/>
      <c r="G549" s="14">
        <f>F549*E549</f>
        <v>0</v>
      </c>
    </row>
    <row r="550" spans="2:7" ht="12.95" customHeight="1" outlineLevel="2">
      <c r="C550" s="10" t="s">
        <v>82</v>
      </c>
      <c r="D550" s="11">
        <v>7290109378640</v>
      </c>
      <c r="E550" s="12">
        <v>310</v>
      </c>
      <c r="F550" s="13"/>
      <c r="G550" s="14">
        <f>F550*E550</f>
        <v>0</v>
      </c>
    </row>
    <row r="551" spans="2:7" ht="12.95" customHeight="1" outlineLevel="2">
      <c r="C551" s="10" t="s">
        <v>83</v>
      </c>
      <c r="D551" s="11">
        <v>7290109378671</v>
      </c>
      <c r="E551" s="12">
        <v>310</v>
      </c>
      <c r="F551" s="13"/>
      <c r="G551" s="14">
        <f>F551*E551</f>
        <v>0</v>
      </c>
    </row>
    <row r="552" spans="2:7" ht="12.95" customHeight="1" outlineLevel="2">
      <c r="C552" s="10" t="s">
        <v>164</v>
      </c>
      <c r="D552" s="11">
        <v>7290109378732</v>
      </c>
      <c r="E552" s="12">
        <v>310</v>
      </c>
      <c r="F552" s="13"/>
      <c r="G552" s="14">
        <f>F552*E552</f>
        <v>0</v>
      </c>
    </row>
    <row r="553" spans="2:7" ht="12.95" customHeight="1" outlineLevel="2">
      <c r="B553" s="32" t="str">
        <f>HYPERLINK("http://galantphoto.ru/pictures_for_form/SD/MEN/2042.jpg","увеличить")</f>
        <v>увеличить</v>
      </c>
      <c r="C553" s="10"/>
      <c r="D553" s="10"/>
      <c r="E553" s="15"/>
      <c r="F553" s="13"/>
      <c r="G553" s="14"/>
    </row>
    <row r="554" spans="2:7" ht="11.1" customHeight="1" outlineLevel="2">
      <c r="B554" s="28" t="s">
        <v>184</v>
      </c>
      <c r="C554" s="28"/>
      <c r="D554" s="17"/>
      <c r="E554" s="31" t="str">
        <f>HYPERLINK("https://www.galantholding.com/catalog/322/166381/","www.galantholding.ru")</f>
        <v>www.galantholding.ru</v>
      </c>
      <c r="F554" s="29"/>
      <c r="G554" s="29"/>
    </row>
    <row r="555" spans="2:7" ht="11.1" customHeight="1" outlineLevel="2">
      <c r="B555" s="27" t="s">
        <v>64</v>
      </c>
      <c r="C555" s="27"/>
      <c r="D555" s="27"/>
      <c r="E555" s="27"/>
      <c r="F555" s="9"/>
      <c r="G555" s="9"/>
    </row>
    <row r="556" spans="2:7" ht="12.95" customHeight="1" outlineLevel="2">
      <c r="C556" s="10" t="s">
        <v>74</v>
      </c>
      <c r="D556" s="11">
        <v>7290109377827</v>
      </c>
      <c r="E556" s="12">
        <v>510</v>
      </c>
      <c r="F556" s="13"/>
      <c r="G556" s="14">
        <f>F556*E556</f>
        <v>0</v>
      </c>
    </row>
    <row r="557" spans="2:7" ht="12.95" customHeight="1" outlineLevel="2">
      <c r="C557" s="10" t="s">
        <v>75</v>
      </c>
      <c r="D557" s="11">
        <v>7290109377834</v>
      </c>
      <c r="E557" s="12">
        <v>510</v>
      </c>
      <c r="F557" s="13"/>
      <c r="G557" s="14">
        <f>F557*E557</f>
        <v>0</v>
      </c>
    </row>
    <row r="558" spans="2:7" ht="12.95" customHeight="1" outlineLevel="2">
      <c r="C558" s="10" t="s">
        <v>76</v>
      </c>
      <c r="D558" s="11">
        <v>7290109377841</v>
      </c>
      <c r="E558" s="12">
        <v>510</v>
      </c>
      <c r="F558" s="13"/>
      <c r="G558" s="14">
        <f>F558*E558</f>
        <v>0</v>
      </c>
    </row>
    <row r="559" spans="2:7" ht="12.95" customHeight="1" outlineLevel="2">
      <c r="C559" s="10" t="s">
        <v>77</v>
      </c>
      <c r="D559" s="11">
        <v>7290109377858</v>
      </c>
      <c r="E559" s="12">
        <v>510</v>
      </c>
      <c r="F559" s="13"/>
      <c r="G559" s="14">
        <f>F559*E559</f>
        <v>0</v>
      </c>
    </row>
    <row r="560" spans="2:7" ht="12.95" customHeight="1" outlineLevel="2">
      <c r="C560" s="10" t="s">
        <v>185</v>
      </c>
      <c r="D560" s="11">
        <v>7290109377773</v>
      </c>
      <c r="E560" s="12">
        <v>510</v>
      </c>
      <c r="F560" s="13"/>
      <c r="G560" s="14">
        <f>F560*E560</f>
        <v>0</v>
      </c>
    </row>
    <row r="561" spans="1:7" ht="12.95" customHeight="1" outlineLevel="2">
      <c r="C561" s="10" t="s">
        <v>186</v>
      </c>
      <c r="D561" s="11">
        <v>7290109377780</v>
      </c>
      <c r="E561" s="12">
        <v>510</v>
      </c>
      <c r="F561" s="13"/>
      <c r="G561" s="14">
        <f>F561*E561</f>
        <v>0</v>
      </c>
    </row>
    <row r="562" spans="1:7" ht="12.95" customHeight="1" outlineLevel="2">
      <c r="C562" s="10" t="s">
        <v>187</v>
      </c>
      <c r="D562" s="11">
        <v>7290109377797</v>
      </c>
      <c r="E562" s="12">
        <v>510</v>
      </c>
      <c r="F562" s="13"/>
      <c r="G562" s="14">
        <f>F562*E562</f>
        <v>0</v>
      </c>
    </row>
    <row r="563" spans="1:7" ht="12.95" customHeight="1" outlineLevel="2">
      <c r="C563" s="10" t="s">
        <v>188</v>
      </c>
      <c r="D563" s="11">
        <v>7290109377803</v>
      </c>
      <c r="E563" s="12">
        <v>510</v>
      </c>
      <c r="F563" s="13"/>
      <c r="G563" s="14">
        <f>F563*E563</f>
        <v>0</v>
      </c>
    </row>
    <row r="564" spans="1:7" ht="12.95" customHeight="1" outlineLevel="2">
      <c r="C564" s="10"/>
      <c r="D564" s="10"/>
      <c r="E564" s="15"/>
      <c r="F564" s="13"/>
      <c r="G564" s="14"/>
    </row>
    <row r="565" spans="1:7" ht="12.95" customHeight="1" outlineLevel="2">
      <c r="C565" s="10"/>
      <c r="D565" s="10"/>
      <c r="E565" s="15"/>
      <c r="F565" s="13"/>
      <c r="G565" s="14"/>
    </row>
    <row r="566" spans="1:7" ht="12.95" customHeight="1" outlineLevel="2">
      <c r="C566" s="10"/>
      <c r="D566" s="10"/>
      <c r="E566" s="15"/>
      <c r="F566" s="13"/>
      <c r="G566" s="14"/>
    </row>
    <row r="567" spans="1:7" ht="12.95" customHeight="1" outlineLevel="2">
      <c r="B567" s="32" t="str">
        <f>HYPERLINK("http://galantphoto.ru/pictures_for_form/SD/MEN/2048.jpg","увеличить")</f>
        <v>увеличить</v>
      </c>
      <c r="C567" s="10"/>
      <c r="D567" s="10"/>
      <c r="E567" s="15"/>
      <c r="F567" s="13"/>
      <c r="G567" s="14"/>
    </row>
    <row r="568" spans="1:7" ht="11.1" customHeight="1">
      <c r="B568" s="18"/>
      <c r="C568" s="18"/>
      <c r="D568" s="18"/>
      <c r="E568" s="19"/>
    </row>
    <row r="569" spans="1:7" ht="12.95" customHeight="1">
      <c r="A569" s="1" t="s">
        <v>189</v>
      </c>
      <c r="E569" s="20" t="s">
        <v>190</v>
      </c>
      <c r="F569" s="21">
        <f>SUM(F1:F567)</f>
        <v>0</v>
      </c>
      <c r="G569" s="21">
        <f>SUM(G1:G567)</f>
        <v>0</v>
      </c>
    </row>
  </sheetData>
  <mergeCells count="106">
    <mergeCell ref="B527:E527"/>
    <mergeCell ref="B540:C540"/>
    <mergeCell ref="E540:G540"/>
    <mergeCell ref="B541:E541"/>
    <mergeCell ref="B554:C554"/>
    <mergeCell ref="E554:G554"/>
    <mergeCell ref="B555:E555"/>
    <mergeCell ref="B480:E480"/>
    <mergeCell ref="B495:C495"/>
    <mergeCell ref="E495:G495"/>
    <mergeCell ref="B496:E496"/>
    <mergeCell ref="B509:C509"/>
    <mergeCell ref="E509:G509"/>
    <mergeCell ref="B510:E510"/>
    <mergeCell ref="B526:C526"/>
    <mergeCell ref="E526:G526"/>
    <mergeCell ref="B435:E435"/>
    <mergeCell ref="B448:C448"/>
    <mergeCell ref="E448:G448"/>
    <mergeCell ref="B449:E449"/>
    <mergeCell ref="B465:C465"/>
    <mergeCell ref="E465:G465"/>
    <mergeCell ref="B466:E466"/>
    <mergeCell ref="B479:C479"/>
    <mergeCell ref="E479:G479"/>
    <mergeCell ref="B376:E376"/>
    <mergeCell ref="B393:C393"/>
    <mergeCell ref="E393:G393"/>
    <mergeCell ref="B394:E394"/>
    <mergeCell ref="B414:C414"/>
    <mergeCell ref="E414:G414"/>
    <mergeCell ref="B415:E415"/>
    <mergeCell ref="B434:C434"/>
    <mergeCell ref="E434:G434"/>
    <mergeCell ref="B322:E322"/>
    <mergeCell ref="B341:C341"/>
    <mergeCell ref="E341:G341"/>
    <mergeCell ref="B342:E342"/>
    <mergeCell ref="B356:C356"/>
    <mergeCell ref="E356:G356"/>
    <mergeCell ref="B357:E357"/>
    <mergeCell ref="B375:C375"/>
    <mergeCell ref="E375:G375"/>
    <mergeCell ref="B269:E269"/>
    <mergeCell ref="B287:C287"/>
    <mergeCell ref="E287:G287"/>
    <mergeCell ref="B288:E288"/>
    <mergeCell ref="B304:C304"/>
    <mergeCell ref="E304:G304"/>
    <mergeCell ref="B305:E305"/>
    <mergeCell ref="B321:C321"/>
    <mergeCell ref="E321:G321"/>
    <mergeCell ref="B238:C238"/>
    <mergeCell ref="E238:G238"/>
    <mergeCell ref="B239:E239"/>
    <mergeCell ref="B252:E252"/>
    <mergeCell ref="B254:C254"/>
    <mergeCell ref="E254:G254"/>
    <mergeCell ref="B255:E255"/>
    <mergeCell ref="B268:C268"/>
    <mergeCell ref="E268:G268"/>
    <mergeCell ref="B191:C191"/>
    <mergeCell ref="E191:G191"/>
    <mergeCell ref="B192:E192"/>
    <mergeCell ref="B210:C210"/>
    <mergeCell ref="E210:G210"/>
    <mergeCell ref="B211:E211"/>
    <mergeCell ref="B224:C224"/>
    <mergeCell ref="E224:G224"/>
    <mergeCell ref="B225:E225"/>
    <mergeCell ref="B137:C137"/>
    <mergeCell ref="E137:G137"/>
    <mergeCell ref="B138:E138"/>
    <mergeCell ref="B157:C157"/>
    <mergeCell ref="E157:G157"/>
    <mergeCell ref="B158:E158"/>
    <mergeCell ref="B176:C176"/>
    <mergeCell ref="E176:G176"/>
    <mergeCell ref="B177:E177"/>
    <mergeCell ref="B85:C85"/>
    <mergeCell ref="E85:G85"/>
    <mergeCell ref="B86:E86"/>
    <mergeCell ref="B99:C99"/>
    <mergeCell ref="E99:G99"/>
    <mergeCell ref="B100:E100"/>
    <mergeCell ref="B120:C120"/>
    <mergeCell ref="E120:G120"/>
    <mergeCell ref="B121:E121"/>
    <mergeCell ref="B38:C38"/>
    <mergeCell ref="E38:G38"/>
    <mergeCell ref="B39:E39"/>
    <mergeCell ref="B56:C56"/>
    <mergeCell ref="E56:G56"/>
    <mergeCell ref="B57:E57"/>
    <mergeCell ref="B70:C70"/>
    <mergeCell ref="E70:G70"/>
    <mergeCell ref="B71:E71"/>
    <mergeCell ref="F4:G4"/>
    <mergeCell ref="B7:E7"/>
    <mergeCell ref="B8:C8"/>
    <mergeCell ref="B10:C10"/>
    <mergeCell ref="E10:G10"/>
    <mergeCell ref="B11:E11"/>
    <mergeCell ref="B24:C24"/>
    <mergeCell ref="E24:G24"/>
    <mergeCell ref="B25:E25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2018-10-18T09:03:44Z</dcterms:modified>
</cp:coreProperties>
</file>