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797"/>
  </bookViews>
  <sheets>
    <sheet name="Оптика" sheetId="1" r:id="rId1"/>
    <sheet name="Оптика обрезки" sheetId="6" r:id="rId2"/>
    <sheet name="Оборудование" sheetId="2" r:id="rId3"/>
    <sheet name="Медные кабельные сети" sheetId="3" r:id="rId4"/>
    <sheet name="Кабеленесущие системы" sheetId="4" r:id="rId5"/>
    <sheet name="Электроустанововчные изделия" sheetId="5" r:id="rId6"/>
  </sheets>
  <calcPr calcId="145621"/>
</workbook>
</file>

<file path=xl/calcChain.xml><?xml version="1.0" encoding="utf-8"?>
<calcChain xmlns="http://schemas.openxmlformats.org/spreadsheetml/2006/main">
  <c r="C23" i="3" l="1"/>
  <c r="C16" i="4" l="1"/>
  <c r="C5" i="4"/>
  <c r="C46" i="1" l="1"/>
  <c r="C4" i="2" l="1"/>
  <c r="C5" i="3" l="1"/>
  <c r="C38" i="1"/>
  <c r="C68" i="1" l="1"/>
  <c r="C79" i="1"/>
  <c r="C23" i="1" l="1"/>
  <c r="C51" i="1" l="1"/>
  <c r="C14" i="1" l="1"/>
  <c r="C4" i="3" l="1"/>
  <c r="C8" i="1" l="1"/>
  <c r="C30" i="1" l="1"/>
  <c r="C10" i="1" l="1"/>
  <c r="C10" i="4"/>
  <c r="C8" i="4"/>
  <c r="C33" i="1"/>
</calcChain>
</file>

<file path=xl/comments1.xml><?xml version="1.0" encoding="utf-8"?>
<comments xmlns="http://schemas.openxmlformats.org/spreadsheetml/2006/main">
  <authors>
    <author>Автор</author>
  </authors>
  <commentList>
    <comment ref="C23" authorId="0">
      <text>
        <r>
          <rPr>
            <b/>
            <sz val="8"/>
            <color indexed="81"/>
            <rFont val="Tahoma"/>
            <charset val="1"/>
          </rPr>
          <t>Автор:</t>
        </r>
        <r>
          <rPr>
            <sz val="8"/>
            <color indexed="81"/>
            <rFont val="Tahoma"/>
            <charset val="1"/>
          </rPr>
          <t xml:space="preserve">
2382 должны вернуть в МТС</t>
        </r>
      </text>
    </comment>
  </commentList>
</comments>
</file>

<file path=xl/sharedStrings.xml><?xml version="1.0" encoding="utf-8"?>
<sst xmlns="http://schemas.openxmlformats.org/spreadsheetml/2006/main" count="230" uniqueCount="132">
  <si>
    <t>Наличие м.</t>
  </si>
  <si>
    <t>Цена за м. руб. с НДС</t>
  </si>
  <si>
    <t>ОСД 8*12-10 96 волокон самонесущий диэлектрический Еврокабель</t>
  </si>
  <si>
    <t>ОГД 8*12-7 96 волокон бронь ст проволока</t>
  </si>
  <si>
    <t>ДПТс 064 64 волокона самонесущий диэлетр. (ОКС-01 С. Петербург)</t>
  </si>
  <si>
    <t>ОКМС 64 8 кН Трансвок, 64 волокона самонесущий диэлетр.</t>
  </si>
  <si>
    <t>ИК/Т-М4П-А48-8,0 48 волокон вынос сил эл-т тросс (на барабане)</t>
  </si>
  <si>
    <t>ОПД 6*8-7 48 волокон вынос сил эл-т тросс (на барабане) Еврокабель</t>
  </si>
  <si>
    <t>ОПД 8*4Е-9 32 волокна вынос сил эл-т тросс (на барабане) Еврокабель</t>
  </si>
  <si>
    <t>ОКПМ-10А-0,2-0,22-24(9,0) 24 волокна вынос сил эл-т тросс (на барабане)</t>
  </si>
  <si>
    <t>ИК/Т-М4П-А24-8,0 24 волокна вынос сил эл-т тросс (на барабане) Интегра</t>
  </si>
  <si>
    <t>ОПД 4*4А-7 16 волокон вынос сил эл-т тросс</t>
  </si>
  <si>
    <t>ОСД 2*4-10 8 волокон самонесущий диэлетр.</t>
  </si>
  <si>
    <t>КРОССЫ ОПТИЧЕСКИЕ</t>
  </si>
  <si>
    <t>ШКОС-3U-96-FC-(X) Кросс 19", предсобранный 3U, 96 портов FC, (X) mm, (розетки, сплайс 4шт, КДЗС, пигтейлы) стоечный</t>
  </si>
  <si>
    <t>ШКО-Н 8 SC, предсобранный, 8 портов SC, (розетки, КДЗС, пигтейлы), настенный</t>
  </si>
  <si>
    <t>АРМАТУРА</t>
  </si>
  <si>
    <t>Анкерный зажим AC 3B912 Telenco (француз)</t>
  </si>
  <si>
    <t>УКН-01 Узел крепления натяжной</t>
  </si>
  <si>
    <t>УКП-01 Узел крепеления поддерживающий</t>
  </si>
  <si>
    <t>Розетки, ШНУРЫ ОПТИЧЕСКИЕ МОНТАЖНЫЕ(ПИГТЕЙЛЫ), патч-корды</t>
  </si>
  <si>
    <t>Адаптер оптический SC/APC SM</t>
  </si>
  <si>
    <t>Адаптер оптический FC/APC SM</t>
  </si>
  <si>
    <t>Шнур оптический ШО-SM-0,9-SC/APC-1 пигтейл</t>
  </si>
  <si>
    <t>Шнур оптический SC/UPC-LC/UPC 3,0 mm Duplex 1 метр, патч-корд, Fujikura G.652D SM</t>
  </si>
  <si>
    <t>Шнур оптический PC-SM-3,0 FC/APC-FC/APC-2. 2 метра, патч-корд</t>
  </si>
  <si>
    <t>наличие под вопросом</t>
  </si>
  <si>
    <t>есть паспорт</t>
  </si>
  <si>
    <t>ЦЕНЫ ДАНЫ В РУБЛЯХ С НДС</t>
  </si>
  <si>
    <t>Имеются кабельные барабаны в сборе 16а, Цена БЕЗ НДС</t>
  </si>
  <si>
    <t>Менеджер по продажам ООО "Нижегородсвязьстрой" Балясников Роман Михайлович</t>
  </si>
  <si>
    <t>Н Новгород, ул Ломоносова 9, оф. 309</t>
  </si>
  <si>
    <t>моб тел рабочий: +7910-135-88-89</t>
  </si>
  <si>
    <t>Моб.тел личный: +7-964-835-43-41</t>
  </si>
  <si>
    <t>E-mail:dobrixdelmaster@yandex.ru</t>
  </si>
  <si>
    <t>Наименование</t>
  </si>
  <si>
    <t>Оптический кабель</t>
  </si>
  <si>
    <t>Цена руб. с НДС</t>
  </si>
  <si>
    <t>ОБОРУДОВАНИЕ</t>
  </si>
  <si>
    <t>SFP модуль BIDI-10-LC (10-55) 1550 (B) 10km</t>
  </si>
  <si>
    <t>SFP модуль BIDI-10-LC (10-31) 1310 (B) 10km</t>
  </si>
  <si>
    <t>Модуль расширения D-Link DEM-301G для коммутаторов DES-3018 / 3026</t>
  </si>
  <si>
    <t>Линейный усилитель Тарос Tarf -114-220-D20</t>
  </si>
  <si>
    <t>Контактор КТ 6623И 150А, 3P, перм ток 230В</t>
  </si>
  <si>
    <t>Медиаконвертер Fast Ethernet MC100CM, SC</t>
  </si>
  <si>
    <t>Наличие шт.</t>
  </si>
  <si>
    <t>Кабель витая пара 25 Rexant outdoor 25*2*0,5</t>
  </si>
  <si>
    <t>Кабель ВВГ 3*1,5 (100 метров)</t>
  </si>
  <si>
    <t>Разъемы</t>
  </si>
  <si>
    <t>Коннектор F-разъем FM-RG-11 ALM 7,6/11,7 Cabelcon</t>
  </si>
  <si>
    <t>Коннектор RJ 45 с направляющей вставкой</t>
  </si>
  <si>
    <t xml:space="preserve"> КАБЕЛЬ КОАКСИАЛЬНЫЙ</t>
  </si>
  <si>
    <t>Кабель RG 11U (75Ом) 305м OUTDOOR REXANT</t>
  </si>
  <si>
    <t>Ответвители абонентские</t>
  </si>
  <si>
    <t>КАБЕЛЬ-КАНАЛЫ, ТРУБЫ</t>
  </si>
  <si>
    <t>Труба фасонная для обхода ригеля Ф50</t>
  </si>
  <si>
    <t>Трубы ПВХ</t>
  </si>
  <si>
    <t>Труба ПВХ гофрированная с протяжкой 16мм  У.ПАК (100 м)</t>
  </si>
  <si>
    <t>Труба ПВХ гофрированная с протяжкой 25мм У.ПАК (75 м)</t>
  </si>
  <si>
    <t>Труба ПВХ гофрированная с протяжкой 50мм У.ПАК (15 м)</t>
  </si>
  <si>
    <t>Труба ПВХ гофрированная с протяжкой 63мм (15 м)</t>
  </si>
  <si>
    <t>Труба ПВХ гладкая 50 мм (3 м)</t>
  </si>
  <si>
    <t>Щиты этажные абонентские</t>
  </si>
  <si>
    <t>Шкаф этажный абонентский 260х260х70</t>
  </si>
  <si>
    <t>Шкаф этажный абонентский 320х320х90, с DIN-рейкой</t>
  </si>
  <si>
    <t>Шкаф настенный антивандальный 10U 620*500*500м./в комплектации (розетка, автомат, п/панель 24, крос стоечный 8 портов)</t>
  </si>
  <si>
    <t>Автоматические выключатели</t>
  </si>
  <si>
    <t>Выключатель автоматический S201 1п 1А, 6000, ABB хар. С</t>
  </si>
  <si>
    <t>Выключатель автоматический ВА 47-63 1п 6А, 4500, EKF хар. С</t>
  </si>
  <si>
    <t>Выключатель автоматический ВА 01-01 1п 50А, 6000, Узола хар. С</t>
  </si>
  <si>
    <t>Выключатели</t>
  </si>
  <si>
    <t>Выключатель одноклавишный, цв. Белый, для скрытого монтажа, 10а</t>
  </si>
  <si>
    <t>Розетка скрытая с заземлением для скрытого монтажа белая, 1 место, 16а</t>
  </si>
  <si>
    <t>откр</t>
  </si>
  <si>
    <t>полная</t>
  </si>
  <si>
    <t>нет</t>
  </si>
  <si>
    <t>96 волокон</t>
  </si>
  <si>
    <t>64 волокна</t>
  </si>
  <si>
    <t>48 волокон</t>
  </si>
  <si>
    <t>32 волокна</t>
  </si>
  <si>
    <t>24 волокна</t>
  </si>
  <si>
    <t>16 волокон</t>
  </si>
  <si>
    <t>офис</t>
  </si>
  <si>
    <t>ДПТ-П-48А (6*8) 10кН 48 волокон самонесущий Интегра</t>
  </si>
  <si>
    <t>ДПТ-П-96А (8*12) 12кН 96 волокон самонесущий Интегра</t>
  </si>
  <si>
    <t>ОСД 6*8-10 48 волокон самонесущий диэлектрический Еврокабель</t>
  </si>
  <si>
    <t>ОКСТМ-10А-01-0.22-96-(2.7) 96 волокон бронь гофролента</t>
  </si>
  <si>
    <t>ОКСТМ-10А-01-0,22-96(3,0) 96 волокон бронь гофролента</t>
  </si>
  <si>
    <t>ОКДН 8*12А-2,7 (LS-HF) 96 волокон бронь гофролента, малодымный, безгалогенный</t>
  </si>
  <si>
    <t>смот</t>
  </si>
  <si>
    <t>ИК/Т-М4П-А48-8,0 48 волокон вынос сил эл-т трос</t>
  </si>
  <si>
    <t>ОПД 6*8-7 48 волокон вынос сил эл-т трос Еврокабель</t>
  </si>
  <si>
    <t>ОПД 8*4Е-9 32 волокна вынос сил эл-т трос Еврокабель</t>
  </si>
  <si>
    <t>ОКПМ-10А-0,2-0,22-24(9,0) 24 волокна вынос сил эл-т трос</t>
  </si>
  <si>
    <t>ИК/Т-М4П-А24-8,0 24 волокна вынос сил эл-т трос Интегра</t>
  </si>
  <si>
    <t>ОПД 6*4-7 24 волокна выносной сил элекмент трос Еврокабель</t>
  </si>
  <si>
    <t>ДПТ-Э-48А (4*12) 10кН 48 волокон самонесущий Интегра</t>
  </si>
  <si>
    <t>Итого по прайсу</t>
  </si>
  <si>
    <t>Патч-панели</t>
  </si>
  <si>
    <t>Патч-панель 24 порта Cat5e 1U IDC:110</t>
  </si>
  <si>
    <r>
      <t>ДСН-7-6Z-5/16 16 волокон самонесущий диэлетр.</t>
    </r>
    <r>
      <rPr>
        <sz val="11"/>
        <color rgb="FFFF0000"/>
        <rFont val="Calibri"/>
        <family val="2"/>
        <scheme val="minor"/>
      </rPr>
      <t xml:space="preserve"> Негорючий </t>
    </r>
    <r>
      <rPr>
        <sz val="11"/>
        <rFont val="Calibri"/>
        <family val="2"/>
        <scheme val="minor"/>
      </rPr>
      <t>(на барабане) Москабель Фуджикура</t>
    </r>
  </si>
  <si>
    <t>Зажим ЗОКП - 12,9-14,1П-4</t>
  </si>
  <si>
    <t>ДПТ-П-16А-(4*4)-7 16 волокон самонесущий Интегра</t>
  </si>
  <si>
    <t>ДПТ-П-16А-(4*4)-10 16 волокон самонесущий Интегра</t>
  </si>
  <si>
    <t>ОСД 4*4А-8 16 волокон самонесущий Еврокабель</t>
  </si>
  <si>
    <t>ОСД 4*4А-10 16 волокон самонесущий Еврокабель</t>
  </si>
  <si>
    <t>Протекторы</t>
  </si>
  <si>
    <t>Зажим ЗОКН - 11,7-12,8-4</t>
  </si>
  <si>
    <t>УПМК</t>
  </si>
  <si>
    <t>ДПОМ п 32А 4(4) 12 кН Инкаб</t>
  </si>
  <si>
    <t>Зажим ЗОКП - 11,7-12,8П-4</t>
  </si>
  <si>
    <t>Зажим ЗОКН - 12,9-14,1-4</t>
  </si>
  <si>
    <t>Труба ПВХ гофрированная с протяжкой 20мм  У.ПАК (100 м)</t>
  </si>
  <si>
    <t>Зажим ЗОКН - 14,2-15,6-4 Инсталл</t>
  </si>
  <si>
    <t>Зажим ЗОКП - 14,3-15,6-4</t>
  </si>
  <si>
    <t>Зажим ЗОКП - 14,2-15,6-10</t>
  </si>
  <si>
    <t>Труба ПВХ гофрированная с протяжкой 50мм Уралэлектропласт (20 м)</t>
  </si>
  <si>
    <t>Труба ПВХ гофрированная с протяжкой 25мм Уралэлектропласт (50 м)</t>
  </si>
  <si>
    <t>Труба ПВХ гофрированная с протяжкой 32мм Уралэлектропласт (50 м)</t>
  </si>
  <si>
    <t>Карта интерфейса SNMT NRT-OP-SNMP</t>
  </si>
  <si>
    <t>ANZ-7(12)-14,2/15,6 Инсталл</t>
  </si>
  <si>
    <t>Ответитель HTT TAH 420F</t>
  </si>
  <si>
    <t>Ответитель TB-Tech TAH 424F</t>
  </si>
  <si>
    <t>Ответитель TLC TAH 110F</t>
  </si>
  <si>
    <t>Ответитель TLC TAH 412F</t>
  </si>
  <si>
    <t>Протектор защитный</t>
  </si>
  <si>
    <t>ЗАЖИМЫ НАТЯЖНЫЕ</t>
  </si>
  <si>
    <t>ЗАЖИМЫ ПОДДЕРЖИВАЮЩИЕ</t>
  </si>
  <si>
    <t>Gigabyte GeForce GT 730 GV-N730SL-2GL</t>
  </si>
  <si>
    <t>Менеджер по продажам ООО "Нижегородсвязьстрой"                           Балясников Роман Михайлович</t>
  </si>
  <si>
    <t>Менеджер по продажам ООО "Нижегородсвязьстрой"                Балясников Роман Михайлович</t>
  </si>
  <si>
    <t>Менеджер по продажам ООО "Нижегородсвязьстрой"     Балясников Роман Михайлович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</si>
</sst>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0\ _р_._-;\-* #,##0.00\ _р_._-;_-* \-??\ _р_._-;_-@_-"/>
    <numFmt numFmtId="165" formatCode="_-* #,##0.00_р_._-;\-* #,##0.00_р_._-;_-* \-??_р_._-;_-@_-"/>
    <numFmt numFmtId="166" formatCode="#,##0.00_р_.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4"/>
      <color indexed="18"/>
      <name val="Arial"/>
      <family val="2"/>
      <charset val="204"/>
    </font>
    <font>
      <sz val="14"/>
      <name val="Arial"/>
      <family val="2"/>
      <charset val="204"/>
    </font>
    <font>
      <b/>
      <sz val="14"/>
      <name val="Arial Cyr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4"/>
      <color rgb="FF002060"/>
      <name val="Arial"/>
      <family val="2"/>
      <charset val="204"/>
    </font>
    <font>
      <b/>
      <sz val="14"/>
      <name val="Arial Cyr"/>
      <charset val="204"/>
    </font>
    <font>
      <b/>
      <sz val="10"/>
      <name val="Arial"/>
      <family val="2"/>
      <charset val="204"/>
    </font>
    <font>
      <b/>
      <sz val="11"/>
      <name val="Arial Cyr"/>
      <charset val="204"/>
    </font>
    <font>
      <b/>
      <sz val="11"/>
      <name val="Arial"/>
      <family val="2"/>
      <charset val="204"/>
    </font>
    <font>
      <b/>
      <sz val="11"/>
      <color indexed="18"/>
      <name val="Arial"/>
      <family val="2"/>
      <charset val="204"/>
    </font>
    <font>
      <sz val="11"/>
      <name val="Arial Cyr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  <font>
      <b/>
      <sz val="11"/>
      <color rgb="FF00206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indexed="8"/>
      <name val="Arial1"/>
      <charset val="204"/>
    </font>
    <font>
      <sz val="11"/>
      <color indexed="8"/>
      <name val="Arial1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  <charset val="204"/>
    </font>
    <font>
      <sz val="11"/>
      <color theme="1"/>
      <name val="Calibri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26"/>
      </patternFill>
    </fill>
  </fills>
  <borders count="40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0" fontId="2" fillId="0" borderId="0">
      <alignment vertical="center"/>
    </xf>
    <xf numFmtId="0" fontId="3" fillId="0" borderId="0"/>
    <xf numFmtId="0" fontId="3" fillId="0" borderId="0"/>
    <xf numFmtId="9" fontId="2" fillId="0" borderId="0" applyFill="0" applyBorder="0" applyAlignment="0" applyProtection="0"/>
    <xf numFmtId="164" fontId="2" fillId="0" borderId="0" applyFill="0" applyBorder="0" applyAlignment="0" applyProtection="0"/>
    <xf numFmtId="165" fontId="2" fillId="0" borderId="0" applyFill="0" applyBorder="0" applyAlignment="0" applyProtection="0"/>
  </cellStyleXfs>
  <cellXfs count="177">
    <xf numFmtId="0" fontId="0" fillId="0" borderId="0" xfId="0"/>
    <xf numFmtId="0" fontId="2" fillId="0" borderId="0" xfId="1"/>
    <xf numFmtId="0" fontId="4" fillId="0" borderId="0" xfId="1" applyFont="1"/>
    <xf numFmtId="0" fontId="5" fillId="0" borderId="0" xfId="1" applyFont="1"/>
    <xf numFmtId="0" fontId="10" fillId="0" borderId="0" xfId="1" applyFont="1"/>
    <xf numFmtId="0" fontId="14" fillId="0" borderId="0" xfId="1" applyFont="1" applyFill="1" applyBorder="1" applyAlignment="1">
      <alignment horizontal="left" wrapText="1"/>
    </xf>
    <xf numFmtId="0" fontId="9" fillId="0" borderId="0" xfId="1" applyFont="1" applyFill="1" applyBorder="1" applyAlignment="1">
      <alignment horizontal="left" wrapText="1"/>
    </xf>
    <xf numFmtId="2" fontId="9" fillId="0" borderId="0" xfId="1" applyNumberFormat="1" applyFont="1" applyFill="1" applyBorder="1" applyAlignment="1">
      <alignment horizontal="center"/>
    </xf>
    <xf numFmtId="0" fontId="4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2" fillId="0" borderId="0" xfId="1"/>
    <xf numFmtId="0" fontId="10" fillId="0" borderId="0" xfId="1" applyFont="1"/>
    <xf numFmtId="0" fontId="4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2" fillId="0" borderId="0" xfId="1" applyNumberFormat="1"/>
    <xf numFmtId="0" fontId="0" fillId="0" borderId="0" xfId="0" applyNumberFormat="1"/>
    <xf numFmtId="0" fontId="0" fillId="0" borderId="0" xfId="0" applyFont="1"/>
    <xf numFmtId="0" fontId="0" fillId="0" borderId="3" xfId="0" applyFont="1" applyBorder="1"/>
    <xf numFmtId="0" fontId="25" fillId="5" borderId="0" xfId="0" applyFont="1" applyFill="1"/>
    <xf numFmtId="0" fontId="24" fillId="4" borderId="0" xfId="1" applyFont="1" applyFill="1" applyBorder="1" applyAlignment="1">
      <alignment horizontal="left" wrapText="1"/>
    </xf>
    <xf numFmtId="0" fontId="23" fillId="0" borderId="0" xfId="1" applyFont="1" applyFill="1" applyBorder="1" applyAlignment="1">
      <alignment horizontal="left" wrapText="1"/>
    </xf>
    <xf numFmtId="2" fontId="23" fillId="0" borderId="0" xfId="1" applyNumberFormat="1" applyFont="1" applyFill="1" applyBorder="1" applyAlignment="1">
      <alignment horizontal="center"/>
    </xf>
    <xf numFmtId="0" fontId="24" fillId="3" borderId="0" xfId="1" applyFont="1" applyFill="1" applyBorder="1" applyAlignment="1">
      <alignment horizontal="left" wrapText="1"/>
    </xf>
    <xf numFmtId="0" fontId="26" fillId="0" borderId="0" xfId="1" applyFont="1" applyAlignment="1">
      <alignment wrapText="1"/>
    </xf>
    <xf numFmtId="0" fontId="26" fillId="0" borderId="0" xfId="1" applyFont="1"/>
    <xf numFmtId="0" fontId="24" fillId="0" borderId="0" xfId="1" applyFont="1" applyFill="1" applyBorder="1" applyAlignment="1">
      <alignment horizontal="left" wrapText="1"/>
    </xf>
    <xf numFmtId="0" fontId="11" fillId="0" borderId="0" xfId="1" applyFont="1" applyAlignment="1">
      <alignment wrapText="1"/>
    </xf>
    <xf numFmtId="0" fontId="11" fillId="0" borderId="0" xfId="1" applyFont="1"/>
    <xf numFmtId="0" fontId="20" fillId="0" borderId="0" xfId="1" applyFont="1"/>
    <xf numFmtId="0" fontId="20" fillId="0" borderId="0" xfId="1" applyFont="1" applyAlignment="1">
      <alignment wrapText="1"/>
    </xf>
    <xf numFmtId="0" fontId="0" fillId="0" borderId="4" xfId="0" applyFont="1" applyBorder="1" applyAlignment="1">
      <alignment wrapText="1"/>
    </xf>
    <xf numFmtId="0" fontId="23" fillId="0" borderId="0" xfId="1" applyFont="1" applyBorder="1" applyAlignment="1">
      <alignment vertical="top" wrapText="1"/>
    </xf>
    <xf numFmtId="0" fontId="13" fillId="0" borderId="1" xfId="1" applyFont="1" applyBorder="1" applyAlignment="1">
      <alignment horizontal="center" wrapText="1"/>
    </xf>
    <xf numFmtId="0" fontId="27" fillId="0" borderId="6" xfId="0" applyFont="1" applyBorder="1"/>
    <xf numFmtId="0" fontId="27" fillId="0" borderId="9" xfId="0" applyFont="1" applyBorder="1"/>
    <xf numFmtId="2" fontId="16" fillId="0" borderId="2" xfId="1" applyNumberFormat="1" applyFont="1" applyBorder="1" applyAlignment="1">
      <alignment horizontal="center" wrapText="1"/>
    </xf>
    <xf numFmtId="2" fontId="20" fillId="0" borderId="7" xfId="1" applyNumberFormat="1" applyFont="1" applyBorder="1" applyAlignment="1">
      <alignment horizontal="center"/>
    </xf>
    <xf numFmtId="2" fontId="20" fillId="0" borderId="6" xfId="1" applyNumberFormat="1" applyFont="1" applyBorder="1" applyAlignment="1">
      <alignment horizontal="center"/>
    </xf>
    <xf numFmtId="0" fontId="30" fillId="0" borderId="6" xfId="1" applyFont="1" applyFill="1" applyBorder="1" applyAlignment="1">
      <alignment horizontal="left" vertical="top" wrapText="1"/>
    </xf>
    <xf numFmtId="0" fontId="30" fillId="0" borderId="7" xfId="1" applyFont="1" applyFill="1" applyBorder="1" applyAlignment="1">
      <alignment horizontal="left" vertical="top" wrapText="1"/>
    </xf>
    <xf numFmtId="0" fontId="30" fillId="0" borderId="10" xfId="1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center"/>
    </xf>
    <xf numFmtId="0" fontId="19" fillId="0" borderId="14" xfId="1" applyFont="1" applyBorder="1" applyAlignment="1">
      <alignment horizontal="left" wrapText="1"/>
    </xf>
    <xf numFmtId="0" fontId="19" fillId="0" borderId="15" xfId="1" applyFont="1" applyBorder="1" applyAlignment="1">
      <alignment horizontal="left" wrapText="1"/>
    </xf>
    <xf numFmtId="0" fontId="19" fillId="6" borderId="15" xfId="1" applyFont="1" applyFill="1" applyBorder="1" applyAlignment="1">
      <alignment horizontal="left" wrapText="1"/>
    </xf>
    <xf numFmtId="0" fontId="19" fillId="3" borderId="15" xfId="1" applyFont="1" applyFill="1" applyBorder="1" applyAlignment="1">
      <alignment horizontal="left" wrapText="1"/>
    </xf>
    <xf numFmtId="0" fontId="19" fillId="5" borderId="15" xfId="1" applyFont="1" applyFill="1" applyBorder="1" applyAlignment="1">
      <alignment horizontal="left" wrapText="1"/>
    </xf>
    <xf numFmtId="0" fontId="19" fillId="0" borderId="15" xfId="1" applyFont="1" applyFill="1" applyBorder="1" applyAlignment="1">
      <alignment horizontal="center" wrapText="1"/>
    </xf>
    <xf numFmtId="0" fontId="19" fillId="0" borderId="15" xfId="1" applyFont="1" applyFill="1" applyBorder="1" applyAlignment="1">
      <alignment horizontal="left" wrapText="1"/>
    </xf>
    <xf numFmtId="0" fontId="18" fillId="0" borderId="15" xfId="1" applyFont="1" applyBorder="1" applyAlignment="1">
      <alignment horizontal="center" wrapText="1"/>
    </xf>
    <xf numFmtId="0" fontId="19" fillId="0" borderId="3" xfId="1" applyFont="1" applyBorder="1" applyAlignment="1">
      <alignment horizontal="left" wrapText="1"/>
    </xf>
    <xf numFmtId="0" fontId="24" fillId="0" borderId="3" xfId="1" applyFont="1" applyFill="1" applyBorder="1" applyAlignment="1">
      <alignment horizontal="left" wrapText="1"/>
    </xf>
    <xf numFmtId="2" fontId="18" fillId="0" borderId="11" xfId="1" applyNumberFormat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0" fillId="0" borderId="6" xfId="0" applyFont="1" applyBorder="1"/>
    <xf numFmtId="0" fontId="19" fillId="0" borderId="17" xfId="1" applyFont="1" applyBorder="1" applyAlignment="1">
      <alignment horizontal="left"/>
    </xf>
    <xf numFmtId="0" fontId="19" fillId="0" borderId="7" xfId="1" applyFont="1" applyBorder="1" applyAlignment="1">
      <alignment horizontal="left"/>
    </xf>
    <xf numFmtId="0" fontId="19" fillId="6" borderId="7" xfId="1" applyFont="1" applyFill="1" applyBorder="1" applyAlignment="1">
      <alignment horizontal="left"/>
    </xf>
    <xf numFmtId="0" fontId="19" fillId="5" borderId="7" xfId="1" applyFont="1" applyFill="1" applyBorder="1" applyAlignment="1">
      <alignment horizontal="left"/>
    </xf>
    <xf numFmtId="0" fontId="19" fillId="0" borderId="7" xfId="1" applyFont="1" applyFill="1" applyBorder="1" applyAlignment="1">
      <alignment horizontal="left"/>
    </xf>
    <xf numFmtId="0" fontId="19" fillId="0" borderId="6" xfId="1" applyFont="1" applyBorder="1" applyAlignment="1">
      <alignment horizontal="left"/>
    </xf>
    <xf numFmtId="0" fontId="0" fillId="0" borderId="9" xfId="0" applyFont="1" applyBorder="1"/>
    <xf numFmtId="0" fontId="19" fillId="0" borderId="3" xfId="1" applyFont="1" applyFill="1" applyBorder="1" applyAlignment="1">
      <alignment horizontal="center" wrapText="1"/>
    </xf>
    <xf numFmtId="0" fontId="19" fillId="4" borderId="15" xfId="1" applyFont="1" applyFill="1" applyBorder="1" applyAlignment="1">
      <alignment horizontal="left" wrapText="1"/>
    </xf>
    <xf numFmtId="0" fontId="0" fillId="0" borderId="5" xfId="0" applyFont="1" applyBorder="1"/>
    <xf numFmtId="0" fontId="0" fillId="0" borderId="6" xfId="0" applyFont="1" applyFill="1" applyBorder="1"/>
    <xf numFmtId="0" fontId="0" fillId="6" borderId="6" xfId="0" applyFont="1" applyFill="1" applyBorder="1"/>
    <xf numFmtId="0" fontId="19" fillId="0" borderId="7" xfId="1" applyFont="1" applyBorder="1" applyAlignment="1">
      <alignment horizontal="left" wrapText="1"/>
    </xf>
    <xf numFmtId="0" fontId="19" fillId="3" borderId="7" xfId="1" applyFont="1" applyFill="1" applyBorder="1" applyAlignment="1">
      <alignment horizontal="left" wrapText="1"/>
    </xf>
    <xf numFmtId="0" fontId="19" fillId="0" borderId="7" xfId="1" applyFont="1" applyFill="1" applyBorder="1" applyAlignment="1">
      <alignment horizontal="center" wrapText="1"/>
    </xf>
    <xf numFmtId="0" fontId="19" fillId="0" borderId="7" xfId="1" applyFont="1" applyFill="1" applyBorder="1" applyAlignment="1">
      <alignment horizontal="left" wrapText="1"/>
    </xf>
    <xf numFmtId="2" fontId="20" fillId="0" borderId="17" xfId="1" applyNumberFormat="1" applyFont="1" applyBorder="1" applyAlignment="1">
      <alignment horizontal="center"/>
    </xf>
    <xf numFmtId="2" fontId="20" fillId="5" borderId="7" xfId="1" applyNumberFormat="1" applyFont="1" applyFill="1" applyBorder="1" applyAlignment="1">
      <alignment horizontal="center"/>
    </xf>
    <xf numFmtId="2" fontId="20" fillId="0" borderId="7" xfId="1" applyNumberFormat="1" applyFont="1" applyFill="1" applyBorder="1" applyAlignment="1">
      <alignment horizontal="center"/>
    </xf>
    <xf numFmtId="2" fontId="20" fillId="6" borderId="7" xfId="1" applyNumberFormat="1" applyFont="1" applyFill="1" applyBorder="1" applyAlignment="1">
      <alignment horizontal="center"/>
    </xf>
    <xf numFmtId="2" fontId="23" fillId="0" borderId="6" xfId="1" applyNumberFormat="1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31" fillId="0" borderId="5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29" fillId="2" borderId="7" xfId="1" applyFont="1" applyFill="1" applyBorder="1" applyAlignment="1">
      <alignment horizontal="center" vertical="top" wrapText="1"/>
    </xf>
    <xf numFmtId="0" fontId="29" fillId="2" borderId="8" xfId="1" applyFont="1" applyFill="1" applyBorder="1" applyAlignment="1">
      <alignment horizontal="center" vertical="top" wrapText="1"/>
    </xf>
    <xf numFmtId="0" fontId="29" fillId="2" borderId="6" xfId="1" applyFont="1" applyFill="1" applyBorder="1" applyAlignment="1">
      <alignment horizontal="center" vertical="top" wrapText="1"/>
    </xf>
    <xf numFmtId="0" fontId="31" fillId="0" borderId="9" xfId="0" applyFont="1" applyBorder="1" applyAlignment="1">
      <alignment horizontal="center"/>
    </xf>
    <xf numFmtId="2" fontId="6" fillId="0" borderId="21" xfId="1" applyNumberFormat="1" applyFont="1" applyBorder="1" applyAlignment="1">
      <alignment horizontal="center"/>
    </xf>
    <xf numFmtId="0" fontId="23" fillId="0" borderId="22" xfId="1" applyFont="1" applyFill="1" applyBorder="1" applyAlignment="1"/>
    <xf numFmtId="2" fontId="23" fillId="0" borderId="23" xfId="1" applyNumberFormat="1" applyFont="1" applyFill="1" applyBorder="1" applyAlignment="1">
      <alignment horizontal="center"/>
    </xf>
    <xf numFmtId="0" fontId="23" fillId="3" borderId="24" xfId="1" applyFont="1" applyFill="1" applyBorder="1" applyAlignment="1"/>
    <xf numFmtId="2" fontId="23" fillId="3" borderId="25" xfId="1" applyNumberFormat="1" applyFont="1" applyFill="1" applyBorder="1" applyAlignment="1">
      <alignment horizontal="center"/>
    </xf>
    <xf numFmtId="0" fontId="23" fillId="0" borderId="24" xfId="1" applyFont="1" applyFill="1" applyBorder="1" applyAlignment="1"/>
    <xf numFmtId="2" fontId="23" fillId="0" borderId="25" xfId="1" applyNumberFormat="1" applyFont="1" applyFill="1" applyBorder="1" applyAlignment="1">
      <alignment horizontal="center"/>
    </xf>
    <xf numFmtId="0" fontId="18" fillId="0" borderId="24" xfId="1" applyFont="1" applyFill="1" applyBorder="1" applyAlignment="1">
      <alignment horizontal="center"/>
    </xf>
    <xf numFmtId="0" fontId="19" fillId="0" borderId="24" xfId="1" applyFont="1" applyBorder="1" applyAlignment="1">
      <alignment horizontal="left"/>
    </xf>
    <xf numFmtId="2" fontId="20" fillId="0" borderId="25" xfId="1" applyNumberFormat="1" applyFont="1" applyBorder="1" applyAlignment="1">
      <alignment horizontal="center"/>
    </xf>
    <xf numFmtId="0" fontId="18" fillId="0" borderId="24" xfId="1" applyFont="1" applyBorder="1" applyAlignment="1">
      <alignment horizontal="center"/>
    </xf>
    <xf numFmtId="2" fontId="23" fillId="0" borderId="27" xfId="1" applyNumberFormat="1" applyFont="1" applyBorder="1" applyAlignment="1">
      <alignment horizontal="center" vertical="top" wrapText="1"/>
    </xf>
    <xf numFmtId="2" fontId="23" fillId="0" borderId="29" xfId="1" applyNumberFormat="1" applyFont="1" applyBorder="1" applyAlignment="1">
      <alignment horizontal="center" vertical="top" wrapText="1"/>
    </xf>
    <xf numFmtId="0" fontId="23" fillId="0" borderId="28" xfId="1" applyFont="1" applyBorder="1" applyAlignment="1">
      <alignment vertical="top" wrapText="1"/>
    </xf>
    <xf numFmtId="0" fontId="8" fillId="0" borderId="18" xfId="1" applyFont="1" applyBorder="1" applyAlignment="1">
      <alignment horizontal="center"/>
    </xf>
    <xf numFmtId="0" fontId="18" fillId="0" borderId="10" xfId="1" applyFont="1" applyFill="1" applyBorder="1" applyAlignment="1">
      <alignment horizontal="center"/>
    </xf>
    <xf numFmtId="0" fontId="18" fillId="3" borderId="6" xfId="1" applyFont="1" applyFill="1" applyBorder="1" applyAlignment="1">
      <alignment horizontal="center"/>
    </xf>
    <xf numFmtId="0" fontId="18" fillId="0" borderId="6" xfId="1" applyFont="1" applyFill="1" applyBorder="1" applyAlignment="1">
      <alignment horizontal="center"/>
    </xf>
    <xf numFmtId="0" fontId="19" fillId="0" borderId="6" xfId="1" applyFont="1" applyBorder="1" applyAlignment="1">
      <alignment horizontal="center"/>
    </xf>
    <xf numFmtId="0" fontId="18" fillId="0" borderId="19" xfId="1" applyFont="1" applyBorder="1" applyAlignment="1">
      <alignment horizontal="center" vertical="top" wrapText="1"/>
    </xf>
    <xf numFmtId="0" fontId="18" fillId="0" borderId="9" xfId="1" applyFont="1" applyBorder="1" applyAlignment="1">
      <alignment horizontal="center" vertical="top" wrapText="1"/>
    </xf>
    <xf numFmtId="0" fontId="18" fillId="0" borderId="0" xfId="1" applyFont="1" applyBorder="1" applyAlignment="1">
      <alignment horizontal="center" vertical="top" wrapText="1"/>
    </xf>
    <xf numFmtId="2" fontId="23" fillId="0" borderId="0" xfId="1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166" fontId="27" fillId="0" borderId="5" xfId="0" applyNumberFormat="1" applyFont="1" applyBorder="1" applyAlignment="1">
      <alignment horizontal="center"/>
    </xf>
    <xf numFmtId="166" fontId="27" fillId="0" borderId="6" xfId="0" applyNumberFormat="1" applyFont="1" applyBorder="1" applyAlignment="1">
      <alignment horizontal="center"/>
    </xf>
    <xf numFmtId="166" fontId="20" fillId="0" borderId="7" xfId="1" applyNumberFormat="1" applyFont="1" applyBorder="1" applyAlignment="1">
      <alignment horizontal="center"/>
    </xf>
    <xf numFmtId="166" fontId="20" fillId="0" borderId="6" xfId="1" applyNumberFormat="1" applyFont="1" applyBorder="1" applyAlignment="1">
      <alignment horizontal="center"/>
    </xf>
    <xf numFmtId="166" fontId="27" fillId="0" borderId="9" xfId="0" applyNumberFormat="1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0" fillId="0" borderId="9" xfId="0" applyFont="1" applyFill="1" applyBorder="1"/>
    <xf numFmtId="0" fontId="0" fillId="0" borderId="16" xfId="0" applyBorder="1"/>
    <xf numFmtId="0" fontId="0" fillId="0" borderId="19" xfId="0" applyFont="1" applyBorder="1"/>
    <xf numFmtId="43" fontId="31" fillId="0" borderId="16" xfId="0" applyNumberFormat="1" applyFont="1" applyBorder="1"/>
    <xf numFmtId="43" fontId="31" fillId="0" borderId="19" xfId="0" applyNumberFormat="1" applyFont="1" applyBorder="1"/>
    <xf numFmtId="43" fontId="26" fillId="0" borderId="7" xfId="1" applyNumberFormat="1" applyFont="1" applyBorder="1" applyAlignment="1">
      <alignment horizontal="center"/>
    </xf>
    <xf numFmtId="43" fontId="26" fillId="0" borderId="7" xfId="1" applyNumberFormat="1" applyFont="1" applyFill="1" applyBorder="1" applyAlignment="1">
      <alignment horizontal="center"/>
    </xf>
    <xf numFmtId="43" fontId="31" fillId="0" borderId="6" xfId="0" applyNumberFormat="1" applyFont="1" applyFill="1" applyBorder="1"/>
    <xf numFmtId="43" fontId="31" fillId="0" borderId="9" xfId="0" applyNumberFormat="1" applyFont="1" applyFill="1" applyBorder="1"/>
    <xf numFmtId="0" fontId="0" fillId="0" borderId="12" xfId="0" applyFont="1" applyBorder="1" applyAlignment="1">
      <alignment wrapText="1"/>
    </xf>
    <xf numFmtId="2" fontId="18" fillId="0" borderId="4" xfId="1" applyNumberFormat="1" applyFont="1" applyBorder="1" applyAlignment="1">
      <alignment horizontal="center" vertical="center" wrapText="1"/>
    </xf>
    <xf numFmtId="0" fontId="17" fillId="0" borderId="30" xfId="1" applyFont="1" applyBorder="1" applyAlignment="1">
      <alignment horizontal="center" wrapText="1"/>
    </xf>
    <xf numFmtId="0" fontId="8" fillId="0" borderId="7" xfId="1" applyFont="1" applyBorder="1" applyAlignment="1">
      <alignment horizontal="center"/>
    </xf>
    <xf numFmtId="0" fontId="19" fillId="0" borderId="7" xfId="1" applyFont="1" applyBorder="1" applyAlignment="1">
      <alignment horizontal="center"/>
    </xf>
    <xf numFmtId="0" fontId="19" fillId="0" borderId="31" xfId="1" applyFont="1" applyBorder="1" applyAlignment="1">
      <alignment horizontal="center"/>
    </xf>
    <xf numFmtId="2" fontId="18" fillId="0" borderId="30" xfId="1" applyNumberFormat="1" applyFont="1" applyBorder="1" applyAlignment="1">
      <alignment horizontal="center" wrapText="1"/>
    </xf>
    <xf numFmtId="0" fontId="32" fillId="0" borderId="6" xfId="1" applyNumberFormat="1" applyFont="1" applyFill="1" applyBorder="1" applyAlignment="1">
      <alignment horizontal="center"/>
    </xf>
    <xf numFmtId="0" fontId="25" fillId="0" borderId="5" xfId="0" applyNumberFormat="1" applyFont="1" applyBorder="1"/>
    <xf numFmtId="0" fontId="18" fillId="0" borderId="6" xfId="1" applyNumberFormat="1" applyFont="1" applyBorder="1" applyAlignment="1">
      <alignment horizontal="center"/>
    </xf>
    <xf numFmtId="0" fontId="32" fillId="2" borderId="6" xfId="1" applyNumberFormat="1" applyFont="1" applyFill="1" applyBorder="1" applyAlignment="1">
      <alignment horizontal="center" vertical="top" wrapText="1"/>
    </xf>
    <xf numFmtId="0" fontId="30" fillId="0" borderId="9" xfId="1" applyFont="1" applyFill="1" applyBorder="1" applyAlignment="1">
      <alignment horizontal="left" vertical="top" wrapText="1"/>
    </xf>
    <xf numFmtId="0" fontId="18" fillId="0" borderId="9" xfId="1" applyNumberFormat="1" applyFont="1" applyBorder="1" applyAlignment="1">
      <alignment horizontal="center"/>
    </xf>
    <xf numFmtId="0" fontId="33" fillId="0" borderId="0" xfId="0" applyFont="1"/>
    <xf numFmtId="0" fontId="20" fillId="0" borderId="0" xfId="1" applyFont="1" applyFill="1" applyAlignment="1">
      <alignment wrapText="1"/>
    </xf>
    <xf numFmtId="0" fontId="17" fillId="0" borderId="1" xfId="1" applyNumberFormat="1" applyFont="1" applyBorder="1" applyAlignment="1">
      <alignment horizontal="center" vertical="center" wrapText="1"/>
    </xf>
    <xf numFmtId="2" fontId="18" fillId="0" borderId="2" xfId="1" applyNumberFormat="1" applyFont="1" applyBorder="1" applyAlignment="1">
      <alignment horizontal="center" vertical="center" wrapText="1"/>
    </xf>
    <xf numFmtId="43" fontId="0" fillId="0" borderId="32" xfId="0" applyNumberFormat="1" applyFont="1" applyBorder="1"/>
    <xf numFmtId="43" fontId="30" fillId="2" borderId="25" xfId="1" applyNumberFormat="1" applyFont="1" applyFill="1" applyBorder="1" applyAlignment="1">
      <alignment horizontal="left" vertical="top" wrapText="1"/>
    </xf>
    <xf numFmtId="43" fontId="30" fillId="2" borderId="29" xfId="1" applyNumberFormat="1" applyFont="1" applyFill="1" applyBorder="1" applyAlignment="1">
      <alignment horizontal="left" vertical="top" wrapText="1"/>
    </xf>
    <xf numFmtId="0" fontId="23" fillId="5" borderId="24" xfId="1" applyFont="1" applyFill="1" applyBorder="1" applyAlignment="1"/>
    <xf numFmtId="0" fontId="18" fillId="0" borderId="20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 wrapText="1"/>
    </xf>
    <xf numFmtId="2" fontId="7" fillId="0" borderId="2" xfId="1" applyNumberFormat="1" applyFont="1" applyBorder="1" applyAlignment="1">
      <alignment horizontal="center" vertical="center" wrapText="1"/>
    </xf>
    <xf numFmtId="0" fontId="17" fillId="0" borderId="33" xfId="1" applyFont="1" applyBorder="1" applyAlignment="1">
      <alignment horizontal="center" wrapText="1"/>
    </xf>
    <xf numFmtId="0" fontId="18" fillId="0" borderId="34" xfId="1" applyFont="1" applyBorder="1" applyAlignment="1">
      <alignment horizontal="center"/>
    </xf>
    <xf numFmtId="0" fontId="19" fillId="0" borderId="34" xfId="1" applyFont="1" applyBorder="1" applyAlignment="1">
      <alignment horizontal="left"/>
    </xf>
    <xf numFmtId="0" fontId="29" fillId="0" borderId="25" xfId="1" applyFont="1" applyFill="1" applyBorder="1" applyAlignment="1">
      <alignment horizontal="left" vertical="top" wrapText="1"/>
    </xf>
    <xf numFmtId="0" fontId="19" fillId="0" borderId="35" xfId="1" applyFont="1" applyBorder="1" applyAlignment="1">
      <alignment horizontal="left" wrapText="1"/>
    </xf>
    <xf numFmtId="0" fontId="0" fillId="0" borderId="4" xfId="0" applyBorder="1"/>
    <xf numFmtId="0" fontId="0" fillId="0" borderId="8" xfId="0" applyFont="1" applyBorder="1"/>
    <xf numFmtId="2" fontId="23" fillId="0" borderId="6" xfId="1" applyNumberFormat="1" applyFont="1" applyBorder="1" applyAlignment="1">
      <alignment horizontal="center"/>
    </xf>
    <xf numFmtId="0" fontId="0" fillId="0" borderId="36" xfId="0" applyFont="1" applyBorder="1"/>
    <xf numFmtId="0" fontId="18" fillId="0" borderId="3" xfId="1" applyFont="1" applyBorder="1" applyAlignment="1">
      <alignment horizontal="center" wrapText="1"/>
    </xf>
    <xf numFmtId="0" fontId="0" fillId="0" borderId="37" xfId="0" applyFont="1" applyBorder="1"/>
    <xf numFmtId="0" fontId="0" fillId="5" borderId="6" xfId="0" applyFont="1" applyFill="1" applyBorder="1"/>
    <xf numFmtId="0" fontId="0" fillId="4" borderId="6" xfId="0" applyFont="1" applyFill="1" applyBorder="1"/>
    <xf numFmtId="0" fontId="19" fillId="4" borderId="7" xfId="1" applyFont="1" applyFill="1" applyBorder="1" applyAlignment="1">
      <alignment horizontal="left"/>
    </xf>
    <xf numFmtId="2" fontId="20" fillId="4" borderId="7" xfId="1" applyNumberFormat="1" applyFont="1" applyFill="1" applyBorder="1" applyAlignment="1">
      <alignment horizontal="center"/>
    </xf>
    <xf numFmtId="2" fontId="6" fillId="0" borderId="38" xfId="1" applyNumberFormat="1" applyFont="1" applyBorder="1" applyAlignment="1">
      <alignment horizontal="center"/>
    </xf>
    <xf numFmtId="2" fontId="20" fillId="0" borderId="38" xfId="1" applyNumberFormat="1" applyFont="1" applyBorder="1" applyAlignment="1">
      <alignment horizontal="center"/>
    </xf>
    <xf numFmtId="2" fontId="20" fillId="0" borderId="39" xfId="1" applyNumberFormat="1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0" fillId="0" borderId="16" xfId="1" applyFont="1" applyFill="1" applyBorder="1" applyAlignment="1">
      <alignment horizontal="left" vertical="top" wrapText="1"/>
    </xf>
    <xf numFmtId="0" fontId="12" fillId="3" borderId="5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/>
    </xf>
    <xf numFmtId="0" fontId="29" fillId="7" borderId="6" xfId="1" applyFont="1" applyFill="1" applyBorder="1" applyAlignment="1">
      <alignment horizontal="center" vertical="top" wrapText="1"/>
    </xf>
    <xf numFmtId="0" fontId="23" fillId="5" borderId="26" xfId="1" applyFont="1" applyFill="1" applyBorder="1" applyAlignment="1">
      <alignment vertical="top" wrapText="1"/>
    </xf>
  </cellXfs>
  <cellStyles count="9">
    <cellStyle name="Style 1" xfId="2"/>
    <cellStyle name="Обычный" xfId="0" builtinId="0"/>
    <cellStyle name="Обычный 2" xfId="3"/>
    <cellStyle name="Обычный 3" xfId="4"/>
    <cellStyle name="Обычный 4" xfId="5"/>
    <cellStyle name="Обычный 5" xfId="1"/>
    <cellStyle name="Процентный 2" xfId="6"/>
    <cellStyle name="Финансовый 2" xfId="7"/>
    <cellStyle name="Финансовый 3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09"/>
  <sheetViews>
    <sheetView tabSelected="1" zoomScale="85" zoomScaleNormal="85" workbookViewId="0">
      <pane ySplit="2" topLeftCell="A3" activePane="bottomLeft" state="frozen"/>
      <selection pane="bottomLeft" activeCell="E14" sqref="E14"/>
    </sheetView>
  </sheetViews>
  <sheetFormatPr defaultRowHeight="15"/>
  <cols>
    <col min="2" max="2" width="76" customWidth="1"/>
    <col min="3" max="3" width="7.140625" customWidth="1"/>
    <col min="4" max="4" width="12.42578125" customWidth="1"/>
  </cols>
  <sheetData>
    <row r="1" spans="1:4" ht="15.75" thickBot="1"/>
    <row r="2" spans="1:4" ht="45.75" thickBot="1">
      <c r="A2" s="35"/>
      <c r="B2" s="58" t="s">
        <v>35</v>
      </c>
      <c r="C2" s="58" t="s">
        <v>0</v>
      </c>
      <c r="D2" s="57" t="s">
        <v>1</v>
      </c>
    </row>
    <row r="3" spans="1:4">
      <c r="A3" s="69"/>
      <c r="B3" s="46" t="s">
        <v>36</v>
      </c>
      <c r="C3" s="69"/>
      <c r="D3" s="69"/>
    </row>
    <row r="4" spans="1:4">
      <c r="A4" s="59"/>
      <c r="B4" s="67" t="s">
        <v>76</v>
      </c>
      <c r="C4" s="59"/>
      <c r="D4" s="59"/>
    </row>
    <row r="5" spans="1:4">
      <c r="A5" s="70" t="s">
        <v>73</v>
      </c>
      <c r="B5" s="47" t="s">
        <v>87</v>
      </c>
      <c r="C5" s="60">
        <v>550</v>
      </c>
      <c r="D5" s="76">
        <v>110</v>
      </c>
    </row>
    <row r="6" spans="1:4">
      <c r="A6" s="70" t="s">
        <v>73</v>
      </c>
      <c r="B6" s="48" t="s">
        <v>86</v>
      </c>
      <c r="C6" s="61">
        <v>800</v>
      </c>
      <c r="D6" s="41">
        <v>110</v>
      </c>
    </row>
    <row r="7" spans="1:4" ht="30">
      <c r="A7" s="71" t="s">
        <v>73</v>
      </c>
      <c r="B7" s="49" t="s">
        <v>2</v>
      </c>
      <c r="C7" s="62">
        <v>2564</v>
      </c>
      <c r="D7" s="41">
        <v>112</v>
      </c>
    </row>
    <row r="8" spans="1:4">
      <c r="A8" s="70" t="s">
        <v>73</v>
      </c>
      <c r="B8" s="48" t="s">
        <v>84</v>
      </c>
      <c r="C8" s="61">
        <f>4000-3088</f>
        <v>912</v>
      </c>
      <c r="D8" s="41">
        <v>120</v>
      </c>
    </row>
    <row r="9" spans="1:4">
      <c r="A9" s="59"/>
      <c r="B9" s="50" t="s">
        <v>3</v>
      </c>
      <c r="C9" s="61">
        <v>879</v>
      </c>
      <c r="D9" s="41">
        <v>134</v>
      </c>
    </row>
    <row r="10" spans="1:4" ht="30">
      <c r="A10" s="59" t="s">
        <v>73</v>
      </c>
      <c r="B10" s="51" t="s">
        <v>88</v>
      </c>
      <c r="C10" s="63">
        <f>2000-900-1100</f>
        <v>0</v>
      </c>
      <c r="D10" s="77">
        <v>90</v>
      </c>
    </row>
    <row r="11" spans="1:4">
      <c r="A11" s="59"/>
      <c r="B11" s="52" t="s">
        <v>77</v>
      </c>
      <c r="C11" s="64"/>
      <c r="D11" s="78"/>
    </row>
    <row r="12" spans="1:4">
      <c r="A12" s="59" t="s">
        <v>89</v>
      </c>
      <c r="B12" s="50" t="s">
        <v>4</v>
      </c>
      <c r="C12" s="61">
        <v>417</v>
      </c>
      <c r="D12" s="41">
        <v>83</v>
      </c>
    </row>
    <row r="13" spans="1:4">
      <c r="A13" s="70" t="s">
        <v>82</v>
      </c>
      <c r="B13" s="50" t="s">
        <v>4</v>
      </c>
      <c r="C13" s="61">
        <v>207</v>
      </c>
      <c r="D13" s="41">
        <v>83</v>
      </c>
    </row>
    <row r="14" spans="1:4">
      <c r="A14" s="70" t="s">
        <v>82</v>
      </c>
      <c r="B14" s="51" t="s">
        <v>4</v>
      </c>
      <c r="C14" s="63">
        <f>296-296</f>
        <v>0</v>
      </c>
      <c r="D14" s="77">
        <v>83</v>
      </c>
    </row>
    <row r="15" spans="1:4">
      <c r="A15" s="70" t="s">
        <v>89</v>
      </c>
      <c r="B15" s="53" t="s">
        <v>5</v>
      </c>
      <c r="C15" s="61">
        <v>200</v>
      </c>
      <c r="D15" s="41">
        <v>83</v>
      </c>
    </row>
    <row r="16" spans="1:4">
      <c r="A16" s="70"/>
      <c r="B16" s="52" t="s">
        <v>78</v>
      </c>
      <c r="C16" s="61"/>
      <c r="D16" s="41"/>
    </row>
    <row r="17" spans="1:4">
      <c r="A17" s="71" t="s">
        <v>73</v>
      </c>
      <c r="B17" s="49" t="s">
        <v>85</v>
      </c>
      <c r="C17" s="62">
        <v>2000</v>
      </c>
      <c r="D17" s="79">
        <v>72</v>
      </c>
    </row>
    <row r="18" spans="1:4">
      <c r="A18" s="71" t="s">
        <v>73</v>
      </c>
      <c r="B18" s="49" t="s">
        <v>85</v>
      </c>
      <c r="C18" s="62">
        <v>3204</v>
      </c>
      <c r="D18" s="79">
        <v>72</v>
      </c>
    </row>
    <row r="19" spans="1:4">
      <c r="A19" s="71"/>
      <c r="B19" s="49" t="s">
        <v>85</v>
      </c>
      <c r="C19" s="62">
        <v>4070</v>
      </c>
      <c r="D19" s="79">
        <v>72</v>
      </c>
    </row>
    <row r="20" spans="1:4">
      <c r="A20" s="71"/>
      <c r="B20" s="49" t="s">
        <v>85</v>
      </c>
      <c r="C20" s="62">
        <v>4085</v>
      </c>
      <c r="D20" s="79">
        <v>72</v>
      </c>
    </row>
    <row r="21" spans="1:4">
      <c r="A21" s="71"/>
      <c r="B21" s="49" t="s">
        <v>85</v>
      </c>
      <c r="C21" s="62">
        <v>4093</v>
      </c>
      <c r="D21" s="79">
        <v>72</v>
      </c>
    </row>
    <row r="22" spans="1:4">
      <c r="A22" s="70" t="s">
        <v>73</v>
      </c>
      <c r="B22" s="53" t="s">
        <v>83</v>
      </c>
      <c r="C22" s="61">
        <v>1040</v>
      </c>
      <c r="D22" s="41">
        <v>75</v>
      </c>
    </row>
    <row r="23" spans="1:4">
      <c r="A23" s="70"/>
      <c r="B23" s="53" t="s">
        <v>96</v>
      </c>
      <c r="C23" s="61">
        <f>4000-2382</f>
        <v>1618</v>
      </c>
      <c r="D23" s="41">
        <v>75</v>
      </c>
    </row>
    <row r="24" spans="1:4">
      <c r="A24" s="70" t="s">
        <v>73</v>
      </c>
      <c r="B24" s="48" t="s">
        <v>90</v>
      </c>
      <c r="C24" s="61">
        <v>1630</v>
      </c>
      <c r="D24" s="41">
        <v>68</v>
      </c>
    </row>
    <row r="25" spans="1:4">
      <c r="A25" s="71" t="s">
        <v>74</v>
      </c>
      <c r="B25" s="49" t="s">
        <v>91</v>
      </c>
      <c r="C25" s="62">
        <v>4142</v>
      </c>
      <c r="D25" s="79">
        <v>68</v>
      </c>
    </row>
    <row r="26" spans="1:4">
      <c r="A26" s="70"/>
      <c r="B26" s="50" t="s">
        <v>91</v>
      </c>
      <c r="C26" s="61">
        <v>783</v>
      </c>
      <c r="D26" s="41">
        <v>68</v>
      </c>
    </row>
    <row r="27" spans="1:4">
      <c r="A27" s="70" t="s">
        <v>73</v>
      </c>
      <c r="B27" s="50" t="s">
        <v>91</v>
      </c>
      <c r="C27" s="61">
        <v>314</v>
      </c>
      <c r="D27" s="41">
        <v>68</v>
      </c>
    </row>
    <row r="28" spans="1:4">
      <c r="A28" s="70"/>
      <c r="B28" s="50" t="s">
        <v>91</v>
      </c>
      <c r="C28" s="61">
        <v>242</v>
      </c>
      <c r="D28" s="41">
        <v>68</v>
      </c>
    </row>
    <row r="29" spans="1:4">
      <c r="A29" s="70"/>
      <c r="B29" s="52" t="s">
        <v>79</v>
      </c>
      <c r="C29" s="61"/>
      <c r="D29" s="41"/>
    </row>
    <row r="30" spans="1:4">
      <c r="A30" s="71" t="s">
        <v>73</v>
      </c>
      <c r="B30" s="49" t="s">
        <v>92</v>
      </c>
      <c r="C30" s="62">
        <f>3130-250-802</f>
        <v>2078</v>
      </c>
      <c r="D30" s="41">
        <v>50</v>
      </c>
    </row>
    <row r="31" spans="1:4">
      <c r="A31" s="70" t="s">
        <v>89</v>
      </c>
      <c r="B31" s="53" t="s">
        <v>109</v>
      </c>
      <c r="C31" s="64">
        <v>228</v>
      </c>
      <c r="D31" s="78">
        <v>55</v>
      </c>
    </row>
    <row r="32" spans="1:4">
      <c r="A32" s="70"/>
      <c r="B32" s="52" t="s">
        <v>80</v>
      </c>
      <c r="C32" s="61"/>
      <c r="D32" s="41"/>
    </row>
    <row r="33" spans="1:4">
      <c r="A33" s="70" t="s">
        <v>73</v>
      </c>
      <c r="B33" s="48" t="s">
        <v>93</v>
      </c>
      <c r="C33" s="61">
        <f>820-120</f>
        <v>700</v>
      </c>
      <c r="D33" s="41">
        <v>43</v>
      </c>
    </row>
    <row r="34" spans="1:4">
      <c r="A34" s="70" t="s">
        <v>73</v>
      </c>
      <c r="B34" s="48" t="s">
        <v>94</v>
      </c>
      <c r="C34" s="61">
        <v>630</v>
      </c>
      <c r="D34" s="41">
        <v>43</v>
      </c>
    </row>
    <row r="35" spans="1:4">
      <c r="A35" s="70" t="s">
        <v>73</v>
      </c>
      <c r="B35" s="48" t="s">
        <v>95</v>
      </c>
      <c r="C35" s="61">
        <v>681</v>
      </c>
      <c r="D35" s="41">
        <v>43</v>
      </c>
    </row>
    <row r="36" spans="1:4">
      <c r="A36" s="70"/>
      <c r="B36" s="52" t="s">
        <v>81</v>
      </c>
      <c r="C36" s="61"/>
      <c r="D36" s="41"/>
    </row>
    <row r="37" spans="1:4" ht="30">
      <c r="A37" s="71" t="s">
        <v>73</v>
      </c>
      <c r="B37" s="49" t="s">
        <v>100</v>
      </c>
      <c r="C37" s="62">
        <v>3785</v>
      </c>
      <c r="D37" s="41">
        <v>50</v>
      </c>
    </row>
    <row r="38" spans="1:4">
      <c r="A38" s="70" t="s">
        <v>73</v>
      </c>
      <c r="B38" s="48" t="s">
        <v>102</v>
      </c>
      <c r="C38" s="61">
        <f>575-190-200</f>
        <v>185</v>
      </c>
      <c r="D38" s="41">
        <v>46</v>
      </c>
    </row>
    <row r="39" spans="1:4" ht="26.25" customHeight="1">
      <c r="A39" s="70"/>
      <c r="B39" s="48" t="s">
        <v>103</v>
      </c>
      <c r="C39" s="61">
        <v>150</v>
      </c>
      <c r="D39" s="41">
        <v>46</v>
      </c>
    </row>
    <row r="40" spans="1:4" ht="26.25" customHeight="1">
      <c r="A40" s="165"/>
      <c r="B40" s="68" t="s">
        <v>102</v>
      </c>
      <c r="C40" s="166">
        <v>4000</v>
      </c>
      <c r="D40" s="167">
        <v>46</v>
      </c>
    </row>
    <row r="41" spans="1:4" ht="26.25" customHeight="1">
      <c r="A41" s="165"/>
      <c r="B41" s="68" t="s">
        <v>102</v>
      </c>
      <c r="C41" s="166">
        <v>4000</v>
      </c>
      <c r="D41" s="167">
        <v>46</v>
      </c>
    </row>
    <row r="42" spans="1:4" ht="26.25" customHeight="1">
      <c r="A42" s="165"/>
      <c r="B42" s="68" t="s">
        <v>102</v>
      </c>
      <c r="C42" s="166">
        <v>4000</v>
      </c>
      <c r="D42" s="167">
        <v>46</v>
      </c>
    </row>
    <row r="43" spans="1:4" ht="26.25" customHeight="1">
      <c r="A43" s="165"/>
      <c r="B43" s="68" t="s">
        <v>103</v>
      </c>
      <c r="C43" s="166">
        <v>4000</v>
      </c>
      <c r="D43" s="167">
        <v>46</v>
      </c>
    </row>
    <row r="44" spans="1:4">
      <c r="A44" s="71"/>
      <c r="B44" s="49" t="s">
        <v>104</v>
      </c>
      <c r="C44" s="62">
        <v>3958</v>
      </c>
      <c r="D44" s="79">
        <v>46</v>
      </c>
    </row>
    <row r="45" spans="1:4">
      <c r="A45" s="71"/>
      <c r="B45" s="49" t="s">
        <v>104</v>
      </c>
      <c r="C45" s="62">
        <v>4001</v>
      </c>
      <c r="D45" s="79">
        <v>46</v>
      </c>
    </row>
    <row r="46" spans="1:4">
      <c r="A46" s="71" t="s">
        <v>73</v>
      </c>
      <c r="B46" s="49" t="s">
        <v>104</v>
      </c>
      <c r="C46" s="62">
        <f>4638-400</f>
        <v>4238</v>
      </c>
      <c r="D46" s="79">
        <v>46</v>
      </c>
    </row>
    <row r="47" spans="1:4">
      <c r="A47" s="71"/>
      <c r="B47" s="49" t="s">
        <v>104</v>
      </c>
      <c r="C47" s="62">
        <v>4191</v>
      </c>
      <c r="D47" s="79">
        <v>46</v>
      </c>
    </row>
    <row r="48" spans="1:4">
      <c r="A48" s="71"/>
      <c r="B48" s="49" t="s">
        <v>105</v>
      </c>
      <c r="C48" s="62">
        <v>4025</v>
      </c>
      <c r="D48" s="79">
        <v>46</v>
      </c>
    </row>
    <row r="49" spans="1:4">
      <c r="A49" s="71"/>
      <c r="B49" s="49" t="s">
        <v>105</v>
      </c>
      <c r="C49" s="62">
        <v>4069</v>
      </c>
      <c r="D49" s="79">
        <v>46</v>
      </c>
    </row>
    <row r="50" spans="1:4">
      <c r="A50" s="71"/>
      <c r="B50" s="49" t="s">
        <v>105</v>
      </c>
      <c r="C50" s="62">
        <v>4050</v>
      </c>
      <c r="D50" s="79">
        <v>46</v>
      </c>
    </row>
    <row r="51" spans="1:4">
      <c r="A51" s="164" t="s">
        <v>73</v>
      </c>
      <c r="B51" s="51" t="s">
        <v>105</v>
      </c>
      <c r="C51" s="63">
        <f>3299-3299</f>
        <v>0</v>
      </c>
      <c r="D51" s="77">
        <v>46</v>
      </c>
    </row>
    <row r="52" spans="1:4">
      <c r="A52" s="70"/>
      <c r="B52" s="48"/>
      <c r="C52" s="61"/>
      <c r="D52" s="41"/>
    </row>
    <row r="53" spans="1:4">
      <c r="A53" s="70"/>
      <c r="B53" s="48"/>
      <c r="C53" s="61"/>
      <c r="D53" s="41"/>
    </row>
    <row r="54" spans="1:4">
      <c r="A54" s="70"/>
      <c r="B54" s="48"/>
      <c r="C54" s="61"/>
      <c r="D54" s="41"/>
    </row>
    <row r="55" spans="1:4">
      <c r="A55" s="70"/>
      <c r="B55" s="48"/>
      <c r="C55" s="61"/>
      <c r="D55" s="41"/>
    </row>
    <row r="56" spans="1:4">
      <c r="A56" s="59"/>
      <c r="B56" s="48"/>
      <c r="C56" s="61"/>
      <c r="D56" s="41"/>
    </row>
    <row r="57" spans="1:4">
      <c r="A57" s="59"/>
      <c r="B57" s="48"/>
      <c r="C57" s="61"/>
      <c r="D57" s="41"/>
    </row>
    <row r="58" spans="1:4">
      <c r="A58" s="59"/>
      <c r="B58" s="68" t="s">
        <v>11</v>
      </c>
      <c r="C58" s="61">
        <v>507</v>
      </c>
      <c r="D58" s="41">
        <v>25</v>
      </c>
    </row>
    <row r="59" spans="1:4">
      <c r="A59" s="59"/>
      <c r="B59" s="68" t="s">
        <v>11</v>
      </c>
      <c r="C59" s="61">
        <v>494</v>
      </c>
      <c r="D59" s="41">
        <v>25</v>
      </c>
    </row>
    <row r="60" spans="1:4">
      <c r="A60" s="59"/>
      <c r="B60" s="68" t="s">
        <v>12</v>
      </c>
      <c r="C60" s="61">
        <v>559</v>
      </c>
      <c r="D60" s="41">
        <v>25</v>
      </c>
    </row>
    <row r="61" spans="1:4">
      <c r="A61" s="59"/>
      <c r="B61" s="22"/>
      <c r="C61" s="59"/>
      <c r="D61" s="59"/>
    </row>
    <row r="62" spans="1:4">
      <c r="A62" s="59"/>
      <c r="B62" s="54" t="s">
        <v>13</v>
      </c>
      <c r="C62" s="59"/>
      <c r="D62" s="59"/>
    </row>
    <row r="63" spans="1:4" ht="30">
      <c r="A63" s="59"/>
      <c r="B63" s="48" t="s">
        <v>14</v>
      </c>
      <c r="C63" s="61">
        <v>5</v>
      </c>
      <c r="D63" s="41">
        <v>10000</v>
      </c>
    </row>
    <row r="64" spans="1:4" ht="30">
      <c r="A64" s="59"/>
      <c r="B64" s="48" t="s">
        <v>15</v>
      </c>
      <c r="C64" s="61">
        <v>5</v>
      </c>
      <c r="D64" s="41">
        <v>600</v>
      </c>
    </row>
    <row r="65" spans="1:4">
      <c r="A65" s="59"/>
      <c r="B65" s="22"/>
      <c r="C65" s="59"/>
      <c r="D65" s="59"/>
    </row>
    <row r="66" spans="1:4">
      <c r="A66" s="59"/>
      <c r="B66" s="54" t="s">
        <v>16</v>
      </c>
      <c r="C66" s="61"/>
      <c r="D66" s="41"/>
    </row>
    <row r="67" spans="1:4">
      <c r="A67" s="59"/>
      <c r="B67" s="48" t="s">
        <v>108</v>
      </c>
      <c r="C67" s="61">
        <v>4</v>
      </c>
      <c r="D67" s="41">
        <v>1000</v>
      </c>
    </row>
    <row r="68" spans="1:4">
      <c r="A68" s="70"/>
      <c r="B68" s="53" t="s">
        <v>18</v>
      </c>
      <c r="C68" s="64">
        <f>300-2</f>
        <v>298</v>
      </c>
      <c r="D68" s="78">
        <v>90</v>
      </c>
    </row>
    <row r="69" spans="1:4">
      <c r="A69" s="70"/>
      <c r="B69" s="53" t="s">
        <v>19</v>
      </c>
      <c r="C69" s="64">
        <v>1000</v>
      </c>
      <c r="D69" s="78">
        <v>105</v>
      </c>
    </row>
    <row r="70" spans="1:4">
      <c r="A70" s="59"/>
      <c r="B70" s="22"/>
      <c r="C70" s="59"/>
      <c r="D70" s="59"/>
    </row>
    <row r="71" spans="1:4">
      <c r="A71" s="59"/>
      <c r="B71" s="54" t="s">
        <v>126</v>
      </c>
      <c r="C71" s="61"/>
      <c r="D71" s="41"/>
    </row>
    <row r="72" spans="1:4">
      <c r="A72" s="59"/>
      <c r="B72" s="48" t="s">
        <v>17</v>
      </c>
      <c r="C72" s="61">
        <v>200</v>
      </c>
      <c r="D72" s="41">
        <v>500</v>
      </c>
    </row>
    <row r="73" spans="1:4">
      <c r="A73" s="59"/>
      <c r="B73" s="48" t="s">
        <v>120</v>
      </c>
      <c r="C73" s="61">
        <v>10</v>
      </c>
      <c r="D73" s="41">
        <v>258</v>
      </c>
    </row>
    <row r="74" spans="1:4">
      <c r="A74" s="59"/>
      <c r="B74" s="48" t="s">
        <v>107</v>
      </c>
      <c r="C74" s="61">
        <v>500</v>
      </c>
      <c r="D74" s="41">
        <v>100</v>
      </c>
    </row>
    <row r="75" spans="1:4">
      <c r="A75" s="59"/>
      <c r="B75" s="48" t="s">
        <v>113</v>
      </c>
      <c r="C75" s="61">
        <v>50</v>
      </c>
      <c r="D75" s="41">
        <v>225</v>
      </c>
    </row>
    <row r="76" spans="1:4">
      <c r="A76" s="59"/>
      <c r="B76" s="55" t="s">
        <v>111</v>
      </c>
      <c r="C76" s="65">
        <v>100</v>
      </c>
      <c r="D76" s="42">
        <v>80</v>
      </c>
    </row>
    <row r="77" spans="1:4">
      <c r="A77" s="59"/>
      <c r="B77" s="48"/>
      <c r="C77" s="61"/>
      <c r="D77" s="41"/>
    </row>
    <row r="78" spans="1:4">
      <c r="A78" s="59"/>
      <c r="B78" s="54" t="s">
        <v>127</v>
      </c>
      <c r="C78" s="61"/>
      <c r="D78" s="41"/>
    </row>
    <row r="79" spans="1:4">
      <c r="A79" s="59"/>
      <c r="B79" s="48" t="s">
        <v>110</v>
      </c>
      <c r="C79" s="61">
        <f>300-200</f>
        <v>100</v>
      </c>
      <c r="D79" s="41">
        <v>50</v>
      </c>
    </row>
    <row r="80" spans="1:4">
      <c r="A80" s="59"/>
      <c r="B80" s="55" t="s">
        <v>101</v>
      </c>
      <c r="C80" s="65">
        <v>300</v>
      </c>
      <c r="D80" s="42">
        <v>50</v>
      </c>
    </row>
    <row r="81" spans="1:4">
      <c r="A81" s="59"/>
      <c r="B81" s="55" t="s">
        <v>114</v>
      </c>
      <c r="C81" s="65">
        <v>200</v>
      </c>
      <c r="D81" s="42">
        <v>195</v>
      </c>
    </row>
    <row r="82" spans="1:4">
      <c r="A82" s="59"/>
      <c r="B82" s="55" t="s">
        <v>115</v>
      </c>
      <c r="C82" s="65">
        <v>200</v>
      </c>
      <c r="D82" s="42">
        <v>198</v>
      </c>
    </row>
    <row r="83" spans="1:4">
      <c r="A83" s="59"/>
      <c r="B83" s="54" t="s">
        <v>106</v>
      </c>
      <c r="C83" s="65"/>
      <c r="D83" s="42"/>
    </row>
    <row r="84" spans="1:4">
      <c r="A84" s="59"/>
      <c r="B84" s="55" t="s">
        <v>125</v>
      </c>
      <c r="C84" s="65">
        <v>500</v>
      </c>
      <c r="D84" s="42">
        <v>80</v>
      </c>
    </row>
    <row r="85" spans="1:4">
      <c r="A85" s="59"/>
      <c r="B85" s="161"/>
      <c r="C85" s="65"/>
      <c r="D85" s="159"/>
    </row>
    <row r="86" spans="1:4" ht="30">
      <c r="A86" s="59"/>
      <c r="B86" s="162" t="s">
        <v>20</v>
      </c>
      <c r="C86" s="65"/>
      <c r="D86" s="160"/>
    </row>
    <row r="87" spans="1:4">
      <c r="A87" s="59"/>
      <c r="B87" s="56" t="s">
        <v>21</v>
      </c>
      <c r="C87" s="65">
        <v>1000</v>
      </c>
      <c r="D87" s="80">
        <v>15</v>
      </c>
    </row>
    <row r="88" spans="1:4">
      <c r="A88" s="59"/>
      <c r="B88" s="56" t="s">
        <v>22</v>
      </c>
      <c r="C88" s="65">
        <v>504</v>
      </c>
      <c r="D88" s="80">
        <v>25</v>
      </c>
    </row>
    <row r="89" spans="1:4">
      <c r="A89" s="59"/>
      <c r="B89" s="56" t="s">
        <v>23</v>
      </c>
      <c r="C89" s="65">
        <v>1000</v>
      </c>
      <c r="D89" s="80">
        <v>45</v>
      </c>
    </row>
    <row r="90" spans="1:4" ht="30">
      <c r="A90" s="59"/>
      <c r="B90" s="56" t="s">
        <v>24</v>
      </c>
      <c r="C90" s="65">
        <v>49</v>
      </c>
      <c r="D90" s="80">
        <v>380</v>
      </c>
    </row>
    <row r="91" spans="1:4">
      <c r="A91" s="59"/>
      <c r="B91" s="56" t="s">
        <v>25</v>
      </c>
      <c r="C91" s="65">
        <v>700</v>
      </c>
      <c r="D91" s="80">
        <v>120</v>
      </c>
    </row>
    <row r="92" spans="1:4">
      <c r="A92" s="59"/>
      <c r="B92" s="22"/>
      <c r="C92" s="59"/>
      <c r="D92" s="59"/>
    </row>
    <row r="93" spans="1:4">
      <c r="A93" s="59"/>
      <c r="B93" s="22"/>
      <c r="C93" s="59"/>
      <c r="D93" s="59"/>
    </row>
    <row r="94" spans="1:4">
      <c r="A94" s="59"/>
      <c r="B94" s="22"/>
      <c r="C94" s="59"/>
      <c r="D94" s="59"/>
    </row>
    <row r="95" spans="1:4">
      <c r="A95" s="59"/>
      <c r="B95" s="22"/>
      <c r="C95" s="59"/>
      <c r="D95" s="59"/>
    </row>
    <row r="96" spans="1:4">
      <c r="A96" s="59"/>
      <c r="B96" s="22"/>
      <c r="C96" s="59"/>
      <c r="D96" s="59"/>
    </row>
    <row r="97" spans="1:4" ht="15.75" thickBot="1">
      <c r="A97" s="66"/>
      <c r="B97" s="163"/>
      <c r="C97" s="66"/>
      <c r="D97" s="66"/>
    </row>
    <row r="98" spans="1:4">
      <c r="A98" s="21"/>
      <c r="B98" s="21"/>
      <c r="C98" s="21"/>
      <c r="D98" s="21"/>
    </row>
    <row r="99" spans="1:4">
      <c r="A99" s="21"/>
      <c r="B99" s="23" t="s">
        <v>75</v>
      </c>
      <c r="C99" s="21"/>
      <c r="D99" s="21"/>
    </row>
    <row r="100" spans="1:4">
      <c r="A100" s="21"/>
      <c r="B100" s="24" t="s">
        <v>26</v>
      </c>
      <c r="C100" s="25"/>
      <c r="D100" s="26"/>
    </row>
    <row r="101" spans="1:4">
      <c r="A101" s="21"/>
      <c r="B101" s="27" t="s">
        <v>27</v>
      </c>
      <c r="C101" s="25"/>
      <c r="D101" s="26"/>
    </row>
    <row r="102" spans="1:4">
      <c r="A102" s="21"/>
      <c r="B102" s="28" t="s">
        <v>28</v>
      </c>
      <c r="C102" s="29"/>
      <c r="D102" s="29"/>
    </row>
    <row r="103" spans="1:4">
      <c r="A103" s="21"/>
      <c r="B103" s="30" t="s">
        <v>29</v>
      </c>
      <c r="C103" s="25">
        <v>2</v>
      </c>
      <c r="D103" s="26">
        <v>500</v>
      </c>
    </row>
    <row r="104" spans="1:4">
      <c r="A104" s="21"/>
      <c r="B104" s="30"/>
      <c r="C104" s="25"/>
      <c r="D104" s="26"/>
    </row>
    <row r="105" spans="1:4" ht="29.25">
      <c r="A105" s="21"/>
      <c r="B105" s="31" t="s">
        <v>30</v>
      </c>
      <c r="C105" s="32"/>
      <c r="D105" s="33"/>
    </row>
    <row r="106" spans="1:4">
      <c r="A106" s="21"/>
      <c r="B106" s="34" t="s">
        <v>31</v>
      </c>
      <c r="C106" s="33"/>
      <c r="D106" s="33"/>
    </row>
    <row r="107" spans="1:4">
      <c r="A107" s="21"/>
      <c r="B107" s="34" t="s">
        <v>32</v>
      </c>
      <c r="C107" s="33"/>
      <c r="D107" s="33"/>
    </row>
    <row r="108" spans="1:4">
      <c r="A108" s="21"/>
      <c r="B108" s="34" t="s">
        <v>33</v>
      </c>
      <c r="C108" s="33"/>
      <c r="D108" s="33"/>
    </row>
    <row r="109" spans="1:4">
      <c r="A109" s="21"/>
      <c r="B109" s="34" t="s">
        <v>34</v>
      </c>
      <c r="C109" s="33"/>
      <c r="D109" s="33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="85" zoomScaleNormal="85" workbookViewId="0">
      <selection activeCell="F15" sqref="F15"/>
    </sheetView>
  </sheetViews>
  <sheetFormatPr defaultRowHeight="15"/>
  <cols>
    <col min="2" max="2" width="76" customWidth="1"/>
    <col min="3" max="3" width="15.28515625" bestFit="1" customWidth="1"/>
    <col min="4" max="4" width="15.5703125" customWidth="1"/>
  </cols>
  <sheetData>
    <row r="1" spans="1:4" ht="15.75" thickBot="1"/>
    <row r="2" spans="1:4" ht="30.75" thickBot="1">
      <c r="A2" s="129"/>
      <c r="B2" s="58" t="s">
        <v>35</v>
      </c>
      <c r="C2" s="58" t="s">
        <v>0</v>
      </c>
      <c r="D2" s="130" t="s">
        <v>1</v>
      </c>
    </row>
    <row r="3" spans="1:4" ht="18.75">
      <c r="A3" s="81"/>
      <c r="B3" s="119" t="s">
        <v>36</v>
      </c>
      <c r="C3" s="121"/>
      <c r="D3" s="123"/>
    </row>
    <row r="4" spans="1:4">
      <c r="A4" s="70"/>
      <c r="B4" s="74" t="s">
        <v>76</v>
      </c>
      <c r="C4" s="122"/>
      <c r="D4" s="124"/>
    </row>
    <row r="5" spans="1:4">
      <c r="A5" s="70"/>
      <c r="B5" s="72"/>
      <c r="C5" s="61"/>
      <c r="D5" s="125">
        <v>85</v>
      </c>
    </row>
    <row r="6" spans="1:4">
      <c r="A6" s="70"/>
      <c r="B6" s="72"/>
      <c r="C6" s="61"/>
      <c r="D6" s="125">
        <v>85</v>
      </c>
    </row>
    <row r="7" spans="1:4" ht="30">
      <c r="A7" s="70"/>
      <c r="B7" s="73" t="s">
        <v>2</v>
      </c>
      <c r="C7" s="61">
        <v>91</v>
      </c>
      <c r="D7" s="125">
        <v>110</v>
      </c>
    </row>
    <row r="8" spans="1:4">
      <c r="A8" s="70"/>
      <c r="B8" s="74" t="s">
        <v>77</v>
      </c>
      <c r="C8" s="64"/>
      <c r="D8" s="126"/>
    </row>
    <row r="9" spans="1:4">
      <c r="A9" s="70"/>
      <c r="B9" s="75" t="s">
        <v>4</v>
      </c>
      <c r="C9" s="64"/>
      <c r="D9" s="126">
        <v>70</v>
      </c>
    </row>
    <row r="10" spans="1:4">
      <c r="A10" s="70"/>
      <c r="B10" s="75" t="s">
        <v>4</v>
      </c>
      <c r="C10" s="64"/>
      <c r="D10" s="126">
        <v>70</v>
      </c>
    </row>
    <row r="11" spans="1:4">
      <c r="A11" s="70"/>
      <c r="B11" s="75" t="s">
        <v>4</v>
      </c>
      <c r="C11" s="64"/>
      <c r="D11" s="126">
        <v>70</v>
      </c>
    </row>
    <row r="12" spans="1:4">
      <c r="A12" s="70"/>
      <c r="B12" s="75" t="s">
        <v>5</v>
      </c>
      <c r="C12" s="64"/>
      <c r="D12" s="126">
        <v>70</v>
      </c>
    </row>
    <row r="13" spans="1:4">
      <c r="A13" s="70"/>
      <c r="B13" s="74" t="s">
        <v>78</v>
      </c>
      <c r="C13" s="64"/>
      <c r="D13" s="126"/>
    </row>
    <row r="14" spans="1:4">
      <c r="A14" s="70"/>
      <c r="B14" s="75" t="s">
        <v>6</v>
      </c>
      <c r="C14" s="64"/>
      <c r="D14" s="126">
        <v>65</v>
      </c>
    </row>
    <row r="15" spans="1:4" ht="30">
      <c r="A15" s="70"/>
      <c r="B15" s="75" t="s">
        <v>7</v>
      </c>
      <c r="C15" s="64"/>
      <c r="D15" s="126">
        <v>65</v>
      </c>
    </row>
    <row r="16" spans="1:4" ht="30">
      <c r="A16" s="70"/>
      <c r="B16" s="75" t="s">
        <v>7</v>
      </c>
      <c r="C16" s="64"/>
      <c r="D16" s="126">
        <v>50</v>
      </c>
    </row>
    <row r="17" spans="1:4" ht="30">
      <c r="A17" s="70"/>
      <c r="B17" s="75" t="s">
        <v>7</v>
      </c>
      <c r="C17" s="64"/>
      <c r="D17" s="126">
        <v>50</v>
      </c>
    </row>
    <row r="18" spans="1:4" ht="30">
      <c r="A18" s="70"/>
      <c r="B18" s="75" t="s">
        <v>7</v>
      </c>
      <c r="C18" s="64"/>
      <c r="D18" s="126">
        <v>50</v>
      </c>
    </row>
    <row r="19" spans="1:4">
      <c r="A19" s="70"/>
      <c r="B19" s="74" t="s">
        <v>79</v>
      </c>
      <c r="C19" s="64"/>
      <c r="D19" s="126"/>
    </row>
    <row r="20" spans="1:4" ht="30">
      <c r="A20" s="70"/>
      <c r="B20" s="75" t="s">
        <v>8</v>
      </c>
      <c r="C20" s="64"/>
      <c r="D20" s="126">
        <v>50</v>
      </c>
    </row>
    <row r="21" spans="1:4">
      <c r="A21" s="70"/>
      <c r="B21" s="74" t="s">
        <v>80</v>
      </c>
      <c r="C21" s="64"/>
      <c r="D21" s="126"/>
    </row>
    <row r="22" spans="1:4" ht="30">
      <c r="A22" s="70"/>
      <c r="B22" s="75" t="s">
        <v>9</v>
      </c>
      <c r="C22" s="64"/>
      <c r="D22" s="126">
        <v>37</v>
      </c>
    </row>
    <row r="23" spans="1:4" ht="30">
      <c r="A23" s="70"/>
      <c r="B23" s="75" t="s">
        <v>10</v>
      </c>
      <c r="C23" s="64"/>
      <c r="D23" s="126">
        <v>37</v>
      </c>
    </row>
    <row r="24" spans="1:4">
      <c r="A24" s="70"/>
      <c r="B24" s="74" t="s">
        <v>81</v>
      </c>
      <c r="C24" s="64"/>
      <c r="D24" s="126"/>
    </row>
    <row r="25" spans="1:4">
      <c r="A25" s="70"/>
      <c r="B25" s="70"/>
      <c r="C25" s="70"/>
      <c r="D25" s="127"/>
    </row>
    <row r="26" spans="1:4">
      <c r="A26" s="70"/>
      <c r="B26" s="70"/>
      <c r="C26" s="70"/>
      <c r="D26" s="127"/>
    </row>
    <row r="27" spans="1:4">
      <c r="A27" s="70"/>
      <c r="B27" s="70"/>
      <c r="C27" s="70"/>
      <c r="D27" s="127"/>
    </row>
    <row r="28" spans="1:4" ht="15.75" thickBot="1">
      <c r="A28" s="120"/>
      <c r="B28" s="120"/>
      <c r="C28" s="120"/>
      <c r="D28" s="128"/>
    </row>
    <row r="31" spans="1:4" ht="18">
      <c r="B31" s="24" t="s">
        <v>26</v>
      </c>
      <c r="C31" s="6"/>
      <c r="D31" s="7"/>
    </row>
    <row r="32" spans="1:4" ht="18">
      <c r="B32" s="27" t="s">
        <v>27</v>
      </c>
      <c r="C32" s="6"/>
      <c r="D32" s="7"/>
    </row>
    <row r="33" spans="2:4" ht="18">
      <c r="B33" s="28" t="s">
        <v>28</v>
      </c>
      <c r="C33" s="16"/>
      <c r="D33" s="16"/>
    </row>
    <row r="34" spans="2:4" ht="18">
      <c r="B34" s="30" t="s">
        <v>29</v>
      </c>
      <c r="C34" s="6">
        <v>2</v>
      </c>
      <c r="D34" s="7">
        <v>500</v>
      </c>
    </row>
    <row r="35" spans="2:4" ht="18">
      <c r="B35" s="5"/>
      <c r="C35" s="6"/>
      <c r="D35" s="7"/>
    </row>
    <row r="36" spans="2:4" ht="30.75">
      <c r="B36" s="17" t="s">
        <v>131</v>
      </c>
      <c r="C36" s="2"/>
      <c r="D36" s="15"/>
    </row>
    <row r="37" spans="2:4" ht="15.75">
      <c r="B37" s="18" t="s">
        <v>31</v>
      </c>
      <c r="C37" s="3"/>
      <c r="D37" s="15"/>
    </row>
    <row r="38" spans="2:4" ht="15.75">
      <c r="B38" s="18" t="s">
        <v>32</v>
      </c>
      <c r="C38" s="3"/>
      <c r="D38" s="15"/>
    </row>
    <row r="39" spans="2:4" ht="15.75">
      <c r="B39" s="18" t="s">
        <v>33</v>
      </c>
      <c r="C39" s="3"/>
      <c r="D39" s="15"/>
    </row>
    <row r="40" spans="2:4" ht="15.75">
      <c r="B40" s="18" t="s">
        <v>34</v>
      </c>
      <c r="C40" s="3"/>
      <c r="D40" s="1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zoomScaleNormal="100" workbookViewId="0">
      <selection activeCell="E1" sqref="E1:G1048576"/>
    </sheetView>
  </sheetViews>
  <sheetFormatPr defaultRowHeight="15"/>
  <cols>
    <col min="2" max="2" width="77.42578125" customWidth="1"/>
    <col min="3" max="3" width="11.42578125" customWidth="1"/>
    <col min="4" max="4" width="18.140625" customWidth="1"/>
  </cols>
  <sheetData>
    <row r="1" spans="1:4" ht="15.75" thickBot="1"/>
    <row r="2" spans="1:4" ht="30.75" thickBot="1">
      <c r="A2" s="158"/>
      <c r="B2" s="153" t="s">
        <v>35</v>
      </c>
      <c r="C2" s="131" t="s">
        <v>45</v>
      </c>
      <c r="D2" s="135" t="s">
        <v>37</v>
      </c>
    </row>
    <row r="3" spans="1:4" ht="18">
      <c r="A3" s="121"/>
      <c r="B3" s="154" t="s">
        <v>38</v>
      </c>
      <c r="C3" s="132"/>
      <c r="D3" s="168"/>
    </row>
    <row r="4" spans="1:4">
      <c r="A4" s="121"/>
      <c r="B4" s="155" t="s">
        <v>128</v>
      </c>
      <c r="C4" s="133">
        <f>280-1</f>
        <v>279</v>
      </c>
      <c r="D4" s="169">
        <v>3500</v>
      </c>
    </row>
    <row r="5" spans="1:4">
      <c r="A5" s="82"/>
      <c r="B5" s="155" t="s">
        <v>39</v>
      </c>
      <c r="C5" s="133">
        <v>20</v>
      </c>
      <c r="D5" s="169">
        <v>650</v>
      </c>
    </row>
    <row r="6" spans="1:4">
      <c r="A6" s="82"/>
      <c r="B6" s="155" t="s">
        <v>40</v>
      </c>
      <c r="C6" s="133">
        <v>28</v>
      </c>
      <c r="D6" s="169">
        <v>650</v>
      </c>
    </row>
    <row r="7" spans="1:4">
      <c r="A7" s="82"/>
      <c r="B7" s="155" t="s">
        <v>41</v>
      </c>
      <c r="C7" s="133">
        <v>10</v>
      </c>
      <c r="D7" s="169">
        <v>1000</v>
      </c>
    </row>
    <row r="8" spans="1:4">
      <c r="A8" s="82"/>
      <c r="B8" s="155" t="s">
        <v>119</v>
      </c>
      <c r="C8" s="133">
        <v>5</v>
      </c>
      <c r="D8" s="169">
        <v>9000</v>
      </c>
    </row>
    <row r="9" spans="1:4">
      <c r="A9" s="82"/>
      <c r="B9" s="155" t="s">
        <v>42</v>
      </c>
      <c r="C9" s="133">
        <v>40</v>
      </c>
      <c r="D9" s="169">
        <v>1800</v>
      </c>
    </row>
    <row r="10" spans="1:4">
      <c r="A10" s="82"/>
      <c r="B10" s="156" t="s">
        <v>43</v>
      </c>
      <c r="C10" s="133">
        <v>7</v>
      </c>
      <c r="D10" s="169">
        <v>4615.55</v>
      </c>
    </row>
    <row r="11" spans="1:4" ht="15.75" thickBot="1">
      <c r="A11" s="83"/>
      <c r="B11" s="157" t="s">
        <v>44</v>
      </c>
      <c r="C11" s="134">
        <v>2</v>
      </c>
      <c r="D11" s="170">
        <v>2500</v>
      </c>
    </row>
    <row r="12" spans="1:4" ht="18">
      <c r="B12" s="5"/>
      <c r="C12" s="6"/>
      <c r="D12" s="7"/>
    </row>
    <row r="13" spans="1:4" ht="18">
      <c r="B13" s="5"/>
      <c r="C13" s="6"/>
      <c r="D13" s="7"/>
    </row>
    <row r="14" spans="1:4" ht="18">
      <c r="B14" s="29" t="s">
        <v>28</v>
      </c>
      <c r="C14" s="4"/>
      <c r="D14" s="4"/>
    </row>
    <row r="15" spans="1:4" ht="30.75">
      <c r="B15" s="8" t="s">
        <v>130</v>
      </c>
      <c r="C15" s="2"/>
      <c r="D15" s="1"/>
    </row>
    <row r="16" spans="1:4" ht="15.75">
      <c r="B16" s="9" t="s">
        <v>31</v>
      </c>
      <c r="C16" s="3"/>
      <c r="D16" s="1"/>
    </row>
    <row r="17" spans="2:4" ht="15.75">
      <c r="B17" s="9" t="s">
        <v>32</v>
      </c>
      <c r="C17" s="3"/>
      <c r="D17" s="1"/>
    </row>
    <row r="18" spans="2:4" ht="15.75">
      <c r="B18" s="9" t="s">
        <v>33</v>
      </c>
      <c r="C18" s="3"/>
      <c r="D18" s="1"/>
    </row>
    <row r="19" spans="2:4" ht="15.75">
      <c r="B19" s="9" t="s">
        <v>34</v>
      </c>
      <c r="C19" s="1"/>
      <c r="D19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2"/>
  <sheetViews>
    <sheetView zoomScale="85" zoomScaleNormal="85" workbookViewId="0">
      <selection activeCell="D23" sqref="D23"/>
    </sheetView>
  </sheetViews>
  <sheetFormatPr defaultRowHeight="15"/>
  <cols>
    <col min="2" max="2" width="69.28515625" customWidth="1"/>
    <col min="3" max="3" width="7.5703125" bestFit="1" customWidth="1"/>
    <col min="4" max="4" width="23.7109375" bestFit="1" customWidth="1"/>
  </cols>
  <sheetData>
    <row r="1" spans="2:4" ht="15.75" thickBot="1"/>
    <row r="2" spans="2:4" ht="72.75" thickBot="1">
      <c r="B2" s="151" t="s">
        <v>35</v>
      </c>
      <c r="C2" s="151" t="s">
        <v>45</v>
      </c>
      <c r="D2" s="152" t="s">
        <v>37</v>
      </c>
    </row>
    <row r="3" spans="2:4" ht="18">
      <c r="B3" s="150" t="s">
        <v>51</v>
      </c>
      <c r="C3" s="104"/>
      <c r="D3" s="90"/>
    </row>
    <row r="4" spans="2:4">
      <c r="B4" s="91" t="s">
        <v>52</v>
      </c>
      <c r="C4" s="105">
        <f>52-30</f>
        <v>22</v>
      </c>
      <c r="D4" s="92">
        <v>5000</v>
      </c>
    </row>
    <row r="5" spans="2:4">
      <c r="B5" s="93" t="s">
        <v>46</v>
      </c>
      <c r="C5" s="106">
        <f>3+4-7</f>
        <v>0</v>
      </c>
      <c r="D5" s="94">
        <v>20000</v>
      </c>
    </row>
    <row r="6" spans="2:4">
      <c r="B6" s="149" t="s">
        <v>47</v>
      </c>
      <c r="C6" s="107">
        <v>0</v>
      </c>
      <c r="D6" s="96">
        <v>1900</v>
      </c>
    </row>
    <row r="7" spans="2:4">
      <c r="B7" s="95"/>
      <c r="C7" s="107"/>
      <c r="D7" s="96"/>
    </row>
    <row r="8" spans="2:4">
      <c r="B8" s="97" t="s">
        <v>98</v>
      </c>
      <c r="C8" s="107"/>
      <c r="D8" s="96"/>
    </row>
    <row r="9" spans="2:4">
      <c r="B9" s="95" t="s">
        <v>99</v>
      </c>
      <c r="C9" s="107">
        <v>20</v>
      </c>
      <c r="D9" s="96">
        <v>800</v>
      </c>
    </row>
    <row r="10" spans="2:4">
      <c r="B10" s="95"/>
      <c r="C10" s="107"/>
      <c r="D10" s="96"/>
    </row>
    <row r="11" spans="2:4">
      <c r="B11" s="95"/>
      <c r="C11" s="107"/>
      <c r="D11" s="96"/>
    </row>
    <row r="12" spans="2:4">
      <c r="B12" s="95"/>
      <c r="C12" s="107"/>
      <c r="D12" s="96"/>
    </row>
    <row r="13" spans="2:4">
      <c r="B13" s="97" t="s">
        <v>53</v>
      </c>
      <c r="C13" s="107"/>
      <c r="D13" s="96"/>
    </row>
    <row r="14" spans="2:4">
      <c r="B14" s="95" t="s">
        <v>123</v>
      </c>
      <c r="C14" s="107">
        <v>200</v>
      </c>
      <c r="D14" s="96"/>
    </row>
    <row r="15" spans="2:4">
      <c r="B15" s="95" t="s">
        <v>124</v>
      </c>
      <c r="C15" s="107">
        <v>100</v>
      </c>
      <c r="D15" s="96"/>
    </row>
    <row r="16" spans="2:4">
      <c r="B16" s="95" t="s">
        <v>121</v>
      </c>
      <c r="C16" s="107">
        <v>100</v>
      </c>
      <c r="D16" s="96"/>
    </row>
    <row r="17" spans="2:4">
      <c r="B17" s="95" t="s">
        <v>122</v>
      </c>
      <c r="C17" s="107">
        <v>200</v>
      </c>
      <c r="D17" s="96">
        <v>50</v>
      </c>
    </row>
    <row r="18" spans="2:4">
      <c r="B18" s="95"/>
      <c r="C18" s="107"/>
      <c r="D18" s="96"/>
    </row>
    <row r="19" spans="2:4">
      <c r="B19" s="95"/>
      <c r="C19" s="107"/>
      <c r="D19" s="96"/>
    </row>
    <row r="20" spans="2:4">
      <c r="B20" s="95"/>
      <c r="C20" s="107"/>
      <c r="D20" s="96"/>
    </row>
    <row r="21" spans="2:4">
      <c r="B21" s="98"/>
      <c r="C21" s="108"/>
      <c r="D21" s="99"/>
    </row>
    <row r="22" spans="2:4">
      <c r="B22" s="100" t="s">
        <v>48</v>
      </c>
      <c r="C22" s="108"/>
      <c r="D22" s="99"/>
    </row>
    <row r="23" spans="2:4">
      <c r="B23" s="176" t="s">
        <v>49</v>
      </c>
      <c r="C23" s="109">
        <f>3000-3000</f>
        <v>0</v>
      </c>
      <c r="D23" s="101">
        <v>40</v>
      </c>
    </row>
    <row r="24" spans="2:4" ht="15.75" thickBot="1">
      <c r="B24" s="103" t="s">
        <v>50</v>
      </c>
      <c r="C24" s="110">
        <v>3000</v>
      </c>
      <c r="D24" s="102">
        <v>3</v>
      </c>
    </row>
    <row r="25" spans="2:4">
      <c r="B25" s="36"/>
      <c r="C25" s="111"/>
      <c r="D25" s="112"/>
    </row>
    <row r="26" spans="2:4">
      <c r="B26" s="29" t="s">
        <v>28</v>
      </c>
    </row>
    <row r="28" spans="2:4" ht="30.75">
      <c r="B28" s="10" t="s">
        <v>30</v>
      </c>
    </row>
    <row r="29" spans="2:4" ht="15.75">
      <c r="B29" s="11" t="s">
        <v>31</v>
      </c>
    </row>
    <row r="30" spans="2:4" ht="15.75">
      <c r="B30" s="11" t="s">
        <v>32</v>
      </c>
    </row>
    <row r="31" spans="2:4" ht="15.75">
      <c r="B31" s="11" t="s">
        <v>33</v>
      </c>
    </row>
    <row r="32" spans="2:4" ht="15.75">
      <c r="B32" s="11" t="s">
        <v>34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9"/>
  <sheetViews>
    <sheetView workbookViewId="0">
      <selection activeCell="C5" sqref="C5"/>
    </sheetView>
  </sheetViews>
  <sheetFormatPr defaultRowHeight="15"/>
  <cols>
    <col min="2" max="2" width="52.42578125" customWidth="1"/>
    <col min="3" max="3" width="8.85546875" customWidth="1"/>
    <col min="4" max="4" width="12.28515625" customWidth="1"/>
  </cols>
  <sheetData>
    <row r="2" spans="2:4" ht="15.75" thickBot="1">
      <c r="B2" s="12"/>
    </row>
    <row r="3" spans="2:4" ht="27" thickBot="1">
      <c r="B3" s="113" t="s">
        <v>35</v>
      </c>
      <c r="C3" s="37" t="s">
        <v>45</v>
      </c>
      <c r="D3" s="40" t="s">
        <v>37</v>
      </c>
    </row>
    <row r="4" spans="2:4">
      <c r="B4" s="173" t="s">
        <v>54</v>
      </c>
      <c r="C4" s="84"/>
      <c r="D4" s="114"/>
    </row>
    <row r="5" spans="2:4">
      <c r="B5" s="172" t="s">
        <v>55</v>
      </c>
      <c r="C5" s="85">
        <f>1000-10-10-150</f>
        <v>830</v>
      </c>
      <c r="D5" s="115">
        <v>100</v>
      </c>
    </row>
    <row r="6" spans="2:4">
      <c r="B6" s="38"/>
      <c r="C6" s="85"/>
      <c r="D6" s="115"/>
    </row>
    <row r="7" spans="2:4">
      <c r="B7" s="171" t="s">
        <v>56</v>
      </c>
      <c r="C7" s="85"/>
      <c r="D7" s="115"/>
    </row>
    <row r="8" spans="2:4" ht="28.5">
      <c r="B8" s="44" t="s">
        <v>57</v>
      </c>
      <c r="C8" s="86">
        <f>800-300</f>
        <v>500</v>
      </c>
      <c r="D8" s="116">
        <v>3.5</v>
      </c>
    </row>
    <row r="9" spans="2:4" ht="28.5">
      <c r="B9" s="44" t="s">
        <v>112</v>
      </c>
      <c r="C9" s="86"/>
      <c r="D9" s="116"/>
    </row>
    <row r="10" spans="2:4" ht="28.5">
      <c r="B10" s="44" t="s">
        <v>58</v>
      </c>
      <c r="C10" s="86">
        <f>12000-1125-600-300-225-4000-150-225-525-75-75</f>
        <v>4700</v>
      </c>
      <c r="D10" s="116">
        <v>5.5</v>
      </c>
    </row>
    <row r="11" spans="2:4" ht="28.5">
      <c r="B11" s="44" t="s">
        <v>117</v>
      </c>
      <c r="C11" s="86">
        <v>350</v>
      </c>
      <c r="D11" s="116">
        <v>5.5</v>
      </c>
    </row>
    <row r="12" spans="2:4" ht="28.5">
      <c r="B12" s="44" t="s">
        <v>118</v>
      </c>
      <c r="C12" s="86">
        <v>50</v>
      </c>
      <c r="D12" s="116">
        <v>10</v>
      </c>
    </row>
    <row r="13" spans="2:4" ht="28.5">
      <c r="B13" s="44" t="s">
        <v>59</v>
      </c>
      <c r="C13" s="86">
        <v>195</v>
      </c>
      <c r="D13" s="116">
        <v>18</v>
      </c>
    </row>
    <row r="14" spans="2:4" ht="28.5">
      <c r="B14" s="44" t="s">
        <v>116</v>
      </c>
      <c r="C14" s="86">
        <v>100</v>
      </c>
      <c r="D14" s="116">
        <v>18</v>
      </c>
    </row>
    <row r="15" spans="2:4" ht="28.5">
      <c r="B15" s="44" t="s">
        <v>60</v>
      </c>
      <c r="C15" s="86">
        <v>30</v>
      </c>
      <c r="D15" s="116">
        <v>22</v>
      </c>
    </row>
    <row r="16" spans="2:4">
      <c r="B16" s="44" t="s">
        <v>61</v>
      </c>
      <c r="C16" s="86">
        <f>3000-450</f>
        <v>2550</v>
      </c>
      <c r="D16" s="116">
        <v>25</v>
      </c>
    </row>
    <row r="17" spans="2:4">
      <c r="B17" s="38"/>
      <c r="C17" s="85"/>
      <c r="D17" s="115"/>
    </row>
    <row r="18" spans="2:4">
      <c r="B18" s="171" t="s">
        <v>62</v>
      </c>
      <c r="C18" s="85"/>
      <c r="D18" s="115"/>
    </row>
    <row r="19" spans="2:4">
      <c r="B19" s="45" t="s">
        <v>63</v>
      </c>
      <c r="C19" s="87">
        <v>1000</v>
      </c>
      <c r="D19" s="117">
        <v>280</v>
      </c>
    </row>
    <row r="20" spans="2:4" ht="28.5">
      <c r="B20" s="43" t="s">
        <v>64</v>
      </c>
      <c r="C20" s="88">
        <v>50</v>
      </c>
      <c r="D20" s="117">
        <v>312</v>
      </c>
    </row>
    <row r="21" spans="2:4" ht="42.75">
      <c r="B21" s="43" t="s">
        <v>65</v>
      </c>
      <c r="C21" s="88">
        <v>10</v>
      </c>
      <c r="D21" s="117">
        <v>8673</v>
      </c>
    </row>
    <row r="22" spans="2:4" ht="15.75" thickBot="1">
      <c r="B22" s="39"/>
      <c r="C22" s="89"/>
      <c r="D22" s="118"/>
    </row>
    <row r="24" spans="2:4">
      <c r="B24" s="29" t="s">
        <v>28</v>
      </c>
    </row>
    <row r="25" spans="2:4" ht="45.75">
      <c r="B25" s="13" t="s">
        <v>129</v>
      </c>
    </row>
    <row r="26" spans="2:4" ht="15.75">
      <c r="B26" s="14" t="s">
        <v>31</v>
      </c>
    </row>
    <row r="27" spans="2:4" ht="15.75">
      <c r="B27" s="14" t="s">
        <v>32</v>
      </c>
    </row>
    <row r="28" spans="2:4" ht="15.75">
      <c r="B28" s="14" t="s">
        <v>33</v>
      </c>
    </row>
    <row r="29" spans="2:4" ht="15.75">
      <c r="B29" s="14" t="s">
        <v>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E8" sqref="E8"/>
    </sheetView>
  </sheetViews>
  <sheetFormatPr defaultRowHeight="15"/>
  <cols>
    <col min="1" max="1" width="60.42578125" customWidth="1"/>
    <col min="2" max="2" width="9.140625" style="20"/>
    <col min="3" max="3" width="9.5703125" bestFit="1" customWidth="1"/>
  </cols>
  <sheetData>
    <row r="1" spans="1:3" ht="45.75" thickBot="1">
      <c r="A1" s="113" t="s">
        <v>35</v>
      </c>
      <c r="B1" s="144" t="s">
        <v>45</v>
      </c>
      <c r="C1" s="145" t="s">
        <v>37</v>
      </c>
    </row>
    <row r="2" spans="1:3">
      <c r="A2" s="174" t="s">
        <v>66</v>
      </c>
      <c r="B2" s="137"/>
      <c r="C2" s="146"/>
    </row>
    <row r="3" spans="1:3" ht="28.5">
      <c r="A3" s="43" t="s">
        <v>67</v>
      </c>
      <c r="B3" s="136">
        <v>100</v>
      </c>
      <c r="C3" s="147">
        <v>12</v>
      </c>
    </row>
    <row r="4" spans="1:3" ht="28.5">
      <c r="A4" s="43" t="s">
        <v>68</v>
      </c>
      <c r="B4" s="136">
        <v>60</v>
      </c>
      <c r="C4" s="147">
        <v>36</v>
      </c>
    </row>
    <row r="5" spans="1:3" ht="28.5">
      <c r="A5" s="43" t="s">
        <v>69</v>
      </c>
      <c r="B5" s="138">
        <v>80</v>
      </c>
      <c r="C5" s="147">
        <v>188</v>
      </c>
    </row>
    <row r="6" spans="1:3">
      <c r="A6" s="43"/>
      <c r="B6" s="138"/>
      <c r="C6" s="147"/>
    </row>
    <row r="7" spans="1:3">
      <c r="A7" s="43"/>
      <c r="B7" s="138"/>
      <c r="C7" s="147"/>
    </row>
    <row r="8" spans="1:3">
      <c r="A8" s="43"/>
      <c r="B8" s="138"/>
      <c r="C8" s="147"/>
    </row>
    <row r="9" spans="1:3">
      <c r="A9" s="43"/>
      <c r="B9" s="138"/>
      <c r="C9" s="147"/>
    </row>
    <row r="10" spans="1:3">
      <c r="A10" s="175" t="s">
        <v>70</v>
      </c>
      <c r="B10" s="139"/>
      <c r="C10" s="147"/>
    </row>
    <row r="11" spans="1:3" ht="28.5">
      <c r="A11" s="43" t="s">
        <v>71</v>
      </c>
      <c r="B11" s="138">
        <v>50</v>
      </c>
      <c r="C11" s="147">
        <v>68</v>
      </c>
    </row>
    <row r="12" spans="1:3" ht="28.5">
      <c r="A12" s="43" t="s">
        <v>72</v>
      </c>
      <c r="B12" s="138">
        <v>50</v>
      </c>
      <c r="C12" s="147">
        <v>43</v>
      </c>
    </row>
    <row r="13" spans="1:3" ht="15.75" thickBot="1">
      <c r="A13" s="140"/>
      <c r="B13" s="141"/>
      <c r="C13" s="148"/>
    </row>
    <row r="14" spans="1:3">
      <c r="A14" s="15"/>
      <c r="B14" s="19"/>
      <c r="C14" s="15"/>
    </row>
    <row r="15" spans="1:3">
      <c r="A15" s="29" t="s">
        <v>28</v>
      </c>
      <c r="B15" s="19"/>
      <c r="C15" s="15"/>
    </row>
    <row r="16" spans="1:3" ht="29.25">
      <c r="A16" s="31" t="s">
        <v>30</v>
      </c>
      <c r="B16" s="19"/>
      <c r="C16" s="15"/>
    </row>
    <row r="17" spans="1:3">
      <c r="A17" s="34" t="s">
        <v>31</v>
      </c>
      <c r="B17" s="19"/>
      <c r="C17" s="15"/>
    </row>
    <row r="18" spans="1:3">
      <c r="A18" s="34" t="s">
        <v>32</v>
      </c>
      <c r="B18" s="19"/>
      <c r="C18" s="15"/>
    </row>
    <row r="19" spans="1:3">
      <c r="A19" s="34" t="s">
        <v>33</v>
      </c>
      <c r="B19" s="19"/>
      <c r="C19" s="15"/>
    </row>
    <row r="20" spans="1:3">
      <c r="A20" s="34" t="s">
        <v>34</v>
      </c>
      <c r="B20" s="19"/>
      <c r="C20" s="15"/>
    </row>
    <row r="21" spans="1:3">
      <c r="A21" s="142"/>
    </row>
    <row r="22" spans="1:3">
      <c r="A22" s="14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Оптика</vt:lpstr>
      <vt:lpstr>Оптика обрезки</vt:lpstr>
      <vt:lpstr>Оборудование</vt:lpstr>
      <vt:lpstr>Медные кабельные сети</vt:lpstr>
      <vt:lpstr>Кабеленесущие системы</vt:lpstr>
      <vt:lpstr>Электроустанововчные изделия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2017-02-01T09:58:45Z</dcterms:modified>
</cp:coreProperties>
</file>