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945" windowWidth="14805" windowHeight="7170"/>
  </bookViews>
  <sheets>
    <sheet name="Ботинки" sheetId="1" r:id="rId1"/>
    <sheet name="Чешки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AI100" i="1" l="1"/>
  <c r="AE100" i="1"/>
  <c r="AI59" i="1" l="1"/>
  <c r="AI29" i="1" l="1"/>
  <c r="AE29" i="1"/>
  <c r="AI17" i="1"/>
  <c r="AE17" i="1"/>
  <c r="AI14" i="1"/>
  <c r="AE14" i="1"/>
  <c r="AI45" i="1" l="1"/>
  <c r="AE45" i="1"/>
  <c r="AE101" i="1" l="1"/>
  <c r="AI101" i="1"/>
  <c r="AI103" i="1"/>
  <c r="AI102" i="1"/>
  <c r="AI93" i="1"/>
  <c r="AI94" i="1"/>
  <c r="AI95" i="1"/>
  <c r="AI96" i="1"/>
  <c r="AI97" i="1"/>
  <c r="AI98" i="1"/>
  <c r="AI99" i="1"/>
  <c r="AI92" i="1"/>
  <c r="AI82" i="1"/>
  <c r="AI83" i="1"/>
  <c r="AI84" i="1"/>
  <c r="AI85" i="1"/>
  <c r="AI86" i="1"/>
  <c r="AI87" i="1"/>
  <c r="AI88" i="1"/>
  <c r="AI89" i="1"/>
  <c r="AI90" i="1"/>
  <c r="AI91" i="1"/>
  <c r="AI81" i="1"/>
  <c r="AI80" i="1"/>
  <c r="AI79" i="1"/>
  <c r="AI78" i="1"/>
  <c r="AI77" i="1"/>
  <c r="AI76" i="1"/>
  <c r="AI74" i="1"/>
  <c r="AI75" i="1"/>
  <c r="AI73" i="1"/>
  <c r="AI69" i="1"/>
  <c r="AI70" i="1"/>
  <c r="AI71" i="1"/>
  <c r="AI72" i="1"/>
  <c r="AI68" i="1"/>
  <c r="AI67" i="1"/>
  <c r="AI66" i="1"/>
  <c r="AI65" i="1"/>
  <c r="AI64" i="1"/>
  <c r="AI63" i="1"/>
  <c r="AI62" i="1"/>
  <c r="AI61" i="1"/>
  <c r="AI60" i="1"/>
  <c r="AI57" i="1"/>
  <c r="AI58" i="1"/>
  <c r="AI56" i="1"/>
  <c r="AI54" i="1"/>
  <c r="AI55" i="1"/>
  <c r="AI53" i="1"/>
  <c r="AI52" i="1"/>
  <c r="AI51" i="1"/>
  <c r="AI8" i="1"/>
  <c r="AI9" i="1"/>
  <c r="AI10" i="1"/>
  <c r="AI11" i="1"/>
  <c r="AI12" i="1"/>
  <c r="AI13" i="1"/>
  <c r="AI15" i="1"/>
  <c r="AI16" i="1"/>
  <c r="AI18" i="1"/>
  <c r="AI19" i="1"/>
  <c r="AI20" i="1"/>
  <c r="AI21" i="1"/>
  <c r="AI22" i="1"/>
  <c r="AI23" i="1"/>
  <c r="AI24" i="1"/>
  <c r="AI25" i="1"/>
  <c r="AI26" i="1"/>
  <c r="AI27" i="1"/>
  <c r="AI28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6" i="1"/>
  <c r="AI47" i="1"/>
  <c r="AI48" i="1"/>
  <c r="AI49" i="1"/>
  <c r="AI50" i="1"/>
  <c r="AI7" i="1"/>
  <c r="AE91" i="1"/>
  <c r="AE102" i="1"/>
  <c r="AE99" i="1"/>
  <c r="AE96" i="1"/>
  <c r="AE92" i="1"/>
  <c r="AE90" i="1"/>
  <c r="AE89" i="1"/>
  <c r="AE87" i="1"/>
  <c r="AE80" i="1"/>
  <c r="AE81" i="1"/>
  <c r="AE76" i="1"/>
  <c r="AE71" i="1"/>
  <c r="AE70" i="1"/>
  <c r="AE72" i="1"/>
  <c r="AE66" i="1"/>
  <c r="AE65" i="1"/>
  <c r="AE60" i="1"/>
  <c r="AE57" i="1"/>
  <c r="AE56" i="1"/>
  <c r="AE58" i="1"/>
  <c r="AE52" i="1"/>
  <c r="AE46" i="1"/>
  <c r="AE40" i="1"/>
  <c r="AE43" i="1"/>
  <c r="AE41" i="1"/>
  <c r="AE23" i="1"/>
  <c r="AE22" i="1"/>
  <c r="AE34" i="1"/>
  <c r="AE12" i="1"/>
  <c r="AE13" i="1"/>
  <c r="AE11" i="1"/>
  <c r="AE28" i="1"/>
  <c r="AE103" i="1"/>
  <c r="AE98" i="1"/>
  <c r="AE93" i="1"/>
  <c r="AE97" i="1"/>
  <c r="AE75" i="1"/>
  <c r="AE61" i="1"/>
  <c r="AE51" i="1"/>
  <c r="AE53" i="1"/>
  <c r="AE54" i="1"/>
  <c r="AE49" i="1"/>
  <c r="AE42" i="1"/>
  <c r="AE30" i="1"/>
  <c r="AE44" i="1"/>
  <c r="AE9" i="1"/>
  <c r="AE8" i="1"/>
  <c r="AE7" i="1"/>
  <c r="AE55" i="1"/>
  <c r="AE39" i="1"/>
  <c r="AE19" i="1"/>
  <c r="AE67" i="1"/>
  <c r="AE25" i="1"/>
  <c r="AE20" i="1"/>
  <c r="AE21" i="1"/>
  <c r="AE15" i="1"/>
  <c r="AE16" i="1"/>
  <c r="AE32" i="1"/>
  <c r="AE33" i="1"/>
  <c r="AE48" i="1"/>
  <c r="AE47" i="1"/>
  <c r="AE50" i="1"/>
  <c r="AE35" i="1"/>
  <c r="AE36" i="1"/>
  <c r="AE37" i="1"/>
  <c r="AE38" i="1"/>
  <c r="AE10" i="1"/>
  <c r="AE24" i="1"/>
  <c r="AE26" i="1"/>
  <c r="AE27" i="1"/>
  <c r="AE31" i="1"/>
  <c r="AE77" i="1"/>
  <c r="AE78" i="1"/>
  <c r="AE79" i="1"/>
  <c r="AE62" i="1"/>
  <c r="AE63" i="1"/>
  <c r="AE64" i="1"/>
  <c r="AE68" i="1"/>
  <c r="AE69" i="1"/>
  <c r="AE88" i="1"/>
  <c r="AE94" i="1"/>
  <c r="AE95" i="1"/>
  <c r="AE86" i="1"/>
  <c r="AE73" i="1"/>
  <c r="AE74" i="1"/>
  <c r="AE18" i="1"/>
  <c r="M11" i="2"/>
  <c r="L11" i="2"/>
  <c r="K11" i="2"/>
  <c r="J11" i="2"/>
  <c r="AC11" i="2" s="1"/>
  <c r="I11" i="2"/>
  <c r="AC10" i="2"/>
  <c r="I10" i="2"/>
  <c r="R9" i="2"/>
  <c r="AC9" i="2" s="1"/>
  <c r="T8" i="2"/>
  <c r="S8" i="2"/>
  <c r="R8" i="2"/>
  <c r="P8" i="2"/>
  <c r="J8" i="2"/>
  <c r="I8" i="2"/>
  <c r="AC8" i="2" s="1"/>
  <c r="AE104" i="1" l="1"/>
  <c r="AI104" i="1"/>
</calcChain>
</file>

<file path=xl/sharedStrings.xml><?xml version="1.0" encoding="utf-8"?>
<sst xmlns="http://schemas.openxmlformats.org/spreadsheetml/2006/main" count="643" uniqueCount="148">
  <si>
    <t>ООО "Бест Степ"</t>
  </si>
  <si>
    <t>196084 г. Санкт-Петербург, ул. Ломаная, д.11, кор. 5, (812) 331-51-94</t>
  </si>
  <si>
    <t>ИНН/КПП 7838037756/783801001, ОГРН 1157847158919, ОКПО 01239677</t>
  </si>
  <si>
    <t>Р/сч 40702810717060010509 в филиале №7806 ВТБ 24 (ПАО), К/сч 30101810300000000811, БИК 044030811</t>
  </si>
  <si>
    <t>Наименование товара</t>
  </si>
  <si>
    <t>Материал верха</t>
  </si>
  <si>
    <t>Материал подклада</t>
  </si>
  <si>
    <t>Подошва</t>
  </si>
  <si>
    <t>Арт.</t>
  </si>
  <si>
    <t>Фото</t>
  </si>
  <si>
    <t>Цвет</t>
  </si>
  <si>
    <t>Итого</t>
  </si>
  <si>
    <t>Ботинки</t>
  </si>
  <si>
    <t>Нат.кожа</t>
  </si>
  <si>
    <t>ТЭП</t>
  </si>
  <si>
    <t>Байка</t>
  </si>
  <si>
    <t>розовый</t>
  </si>
  <si>
    <t>серый</t>
  </si>
  <si>
    <t>BL-108(1)</t>
  </si>
  <si>
    <t>коричневый</t>
  </si>
  <si>
    <t>фиолетовый</t>
  </si>
  <si>
    <t xml:space="preserve">голубой </t>
  </si>
  <si>
    <t>синий</t>
  </si>
  <si>
    <t>BL-120(1)</t>
  </si>
  <si>
    <t>BL-120(2)</t>
  </si>
  <si>
    <t>Туфли гимнастические</t>
  </si>
  <si>
    <t>ТМ</t>
  </si>
  <si>
    <t>Цена</t>
  </si>
  <si>
    <t>Bottilini</t>
  </si>
  <si>
    <t>SO-010(1)</t>
  </si>
  <si>
    <t>черный</t>
  </si>
  <si>
    <t>SO-010(2)</t>
  </si>
  <si>
    <t>белый</t>
  </si>
  <si>
    <t>SO-010(3)</t>
  </si>
  <si>
    <t>голубой</t>
  </si>
  <si>
    <t>SO-010(4)</t>
  </si>
  <si>
    <t>* НАШ ПОСТОЯННЫЙ АССОРТИМЕНТ! ИЗГОТОВИМ НЕОБХОДИМЫЕ КОЛИЧЕСТВА</t>
  </si>
  <si>
    <t>В КРОТЧАЙШИЕ СРОКИ!</t>
  </si>
  <si>
    <t>BL-113(3)</t>
  </si>
  <si>
    <t>BL-109(1)</t>
  </si>
  <si>
    <t>BL-109(2)</t>
  </si>
  <si>
    <t>BL-117(2)</t>
  </si>
  <si>
    <t>BL-114(1)</t>
  </si>
  <si>
    <t>красный</t>
  </si>
  <si>
    <t>BL-105(2)</t>
  </si>
  <si>
    <t>ВО-098(3)</t>
  </si>
  <si>
    <t xml:space="preserve">Цена </t>
  </si>
  <si>
    <t>Сандалии</t>
  </si>
  <si>
    <t>SO-090(4)</t>
  </si>
  <si>
    <t>розово-белый</t>
  </si>
  <si>
    <t>SO-095(1)</t>
  </si>
  <si>
    <t>SO-095(3)</t>
  </si>
  <si>
    <t>SO-095(4)</t>
  </si>
  <si>
    <t>роз-бел</t>
  </si>
  <si>
    <t>SO-096(4)</t>
  </si>
  <si>
    <t>кр-бел</t>
  </si>
  <si>
    <t>BL-105(3)</t>
  </si>
  <si>
    <t>хаки</t>
  </si>
  <si>
    <t>ВО-101(1)</t>
  </si>
  <si>
    <t>SO-093(1)</t>
  </si>
  <si>
    <t>SO-093(3)</t>
  </si>
  <si>
    <t>SO-093(4)</t>
  </si>
  <si>
    <t>SO-097(1)</t>
  </si>
  <si>
    <t>SO-097(3)</t>
  </si>
  <si>
    <t>син-оранж</t>
  </si>
  <si>
    <t>SO-099(1)</t>
  </si>
  <si>
    <t>SO-099(2)</t>
  </si>
  <si>
    <t>SO-099(4)</t>
  </si>
  <si>
    <t>SO-099(5)</t>
  </si>
  <si>
    <t>ТО-103(2)</t>
  </si>
  <si>
    <t>ТО-103(1)</t>
  </si>
  <si>
    <t>ТО-103(4)</t>
  </si>
  <si>
    <t>ВО-104(3)</t>
  </si>
  <si>
    <t>ВО-104(1)</t>
  </si>
  <si>
    <t>ВО-104(2)</t>
  </si>
  <si>
    <t>SO-096(1)</t>
  </si>
  <si>
    <t>ВО-098(2)</t>
  </si>
  <si>
    <t>Полуботинки</t>
  </si>
  <si>
    <t>SO-093(2)</t>
  </si>
  <si>
    <t>SO-092(2)</t>
  </si>
  <si>
    <t>SO-092(3)</t>
  </si>
  <si>
    <t>SO-090(1)</t>
  </si>
  <si>
    <t>SO-090(2)</t>
  </si>
  <si>
    <t>SO-090(3)</t>
  </si>
  <si>
    <t>SO-101(5)</t>
  </si>
  <si>
    <t>бело-красный</t>
  </si>
  <si>
    <t>SO-096(3)</t>
  </si>
  <si>
    <t>SO-101(3)</t>
  </si>
  <si>
    <t>SO-095(2)</t>
  </si>
  <si>
    <t>BL-120(3)</t>
  </si>
  <si>
    <t>BL-119(2)</t>
  </si>
  <si>
    <t>бордо</t>
  </si>
  <si>
    <t>син-гол</t>
  </si>
  <si>
    <t>SO-100(2)</t>
  </si>
  <si>
    <t>ТО-103(3)</t>
  </si>
  <si>
    <t>BL-123(1)</t>
  </si>
  <si>
    <t>BL-123(3)</t>
  </si>
  <si>
    <t>BL-123(4)</t>
  </si>
  <si>
    <t>BL-122(1)</t>
  </si>
  <si>
    <t>BL-115(1)</t>
  </si>
  <si>
    <t>BL-105(4)</t>
  </si>
  <si>
    <t>BL-120(4)</t>
  </si>
  <si>
    <t>МЕХ</t>
  </si>
  <si>
    <t>Сапожки</t>
  </si>
  <si>
    <t>BL-131(6)</t>
  </si>
  <si>
    <t>SO-091(1)</t>
  </si>
  <si>
    <t>SO-091(3)</t>
  </si>
  <si>
    <t>SO-091(2)</t>
  </si>
  <si>
    <t>SO-097(4)</t>
  </si>
  <si>
    <t>SO-094(2)</t>
  </si>
  <si>
    <t>SO-094(3)</t>
  </si>
  <si>
    <t>SO-101(1)</t>
  </si>
  <si>
    <t>SO-101(4)</t>
  </si>
  <si>
    <t>SO-100(4)</t>
  </si>
  <si>
    <t>желтый</t>
  </si>
  <si>
    <t>SO-118(4)</t>
  </si>
  <si>
    <t>коралл</t>
  </si>
  <si>
    <t>SO-118(1)</t>
  </si>
  <si>
    <t>BL-122(2)</t>
  </si>
  <si>
    <t>син-бел</t>
  </si>
  <si>
    <t>BL-124(4)</t>
  </si>
  <si>
    <t>BL-124(1)</t>
  </si>
  <si>
    <t>BL-124(3)</t>
  </si>
  <si>
    <t>BL-106(3)</t>
  </si>
  <si>
    <t>ВО-098(1)</t>
  </si>
  <si>
    <t>ВО-102(4)</t>
  </si>
  <si>
    <t>ВО-102(2)</t>
  </si>
  <si>
    <t>ВО-102(3)</t>
  </si>
  <si>
    <t>BL-108(3)</t>
  </si>
  <si>
    <t>BL-111(7)</t>
  </si>
  <si>
    <t>син-беж</t>
  </si>
  <si>
    <t>BL-111(1)</t>
  </si>
  <si>
    <t>BL-113(1)</t>
  </si>
  <si>
    <t>BL-117(1)</t>
  </si>
  <si>
    <t>BL-112(1)</t>
  </si>
  <si>
    <t>BL-129(2)</t>
  </si>
  <si>
    <t>черн-син</t>
  </si>
  <si>
    <t>BL-129(3)</t>
  </si>
  <si>
    <t>BL-119(1)</t>
  </si>
  <si>
    <t>т.коричневый</t>
  </si>
  <si>
    <t>BL-131(2)</t>
  </si>
  <si>
    <t>BL-127(2)</t>
  </si>
  <si>
    <t>BL-129(4)</t>
  </si>
  <si>
    <t>син-красн</t>
  </si>
  <si>
    <t>SO-092(1)</t>
  </si>
  <si>
    <t>SO-092(4)</t>
  </si>
  <si>
    <t>SO-096(2)</t>
  </si>
  <si>
    <t>BL-125(2)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</si>
</sst>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₽&quot;"/>
    <numFmt numFmtId="165" formatCode="#,##0\ &quot;₽&quot;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name val="Calibri"/>
      <family val="2"/>
      <charset val="204"/>
    </font>
    <font>
      <sz val="12"/>
      <name val="Calibri"/>
      <family val="2"/>
    </font>
    <font>
      <b/>
      <sz val="12"/>
      <name val="Calibri"/>
      <family val="2"/>
    </font>
    <font>
      <sz val="12"/>
      <name val="Calibri"/>
      <family val="2"/>
      <charset val="204"/>
    </font>
    <font>
      <b/>
      <sz val="18"/>
      <name val="Calibri"/>
      <family val="2"/>
      <charset val="204"/>
    </font>
    <font>
      <sz val="12"/>
      <color indexed="10"/>
      <name val="Calibri"/>
      <family val="2"/>
    </font>
    <font>
      <b/>
      <sz val="12"/>
      <name val="Calibri"/>
      <family val="2"/>
      <charset val="204"/>
    </font>
    <font>
      <b/>
      <sz val="14"/>
      <color indexed="8"/>
      <name val="Calibri"/>
      <family val="2"/>
      <charset val="204"/>
    </font>
    <font>
      <b/>
      <u/>
      <sz val="11"/>
      <color indexed="8"/>
      <name val="Calibri"/>
      <family val="2"/>
      <charset val="204"/>
    </font>
    <font>
      <b/>
      <u/>
      <sz val="12"/>
      <color indexed="8"/>
      <name val="Calibri"/>
      <family val="2"/>
      <charset val="204"/>
    </font>
    <font>
      <b/>
      <u/>
      <sz val="14"/>
      <color indexed="8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7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3">
    <xf numFmtId="0" fontId="0" fillId="0" borderId="0" xfId="0"/>
    <xf numFmtId="0" fontId="0" fillId="0" borderId="0" xfId="0" applyAlignment="1">
      <alignment horizontal="center" wrapText="1"/>
    </xf>
    <xf numFmtId="165" fontId="12" fillId="2" borderId="1" xfId="0" applyNumberFormat="1" applyFont="1" applyFill="1" applyBorder="1" applyAlignment="1">
      <alignment horizontal="center" vertical="center"/>
    </xf>
    <xf numFmtId="165" fontId="12" fillId="2" borderId="2" xfId="0" applyNumberFormat="1" applyFont="1" applyFill="1" applyBorder="1" applyAlignment="1">
      <alignment horizontal="center" vertical="center"/>
    </xf>
    <xf numFmtId="165" fontId="12" fillId="2" borderId="3" xfId="0" applyNumberFormat="1" applyFont="1" applyFill="1" applyBorder="1" applyAlignment="1">
      <alignment horizontal="center" vertical="center"/>
    </xf>
    <xf numFmtId="0" fontId="0" fillId="3" borderId="0" xfId="0" applyFill="1"/>
    <xf numFmtId="0" fontId="12" fillId="2" borderId="4" xfId="0" applyFont="1" applyFill="1" applyBorder="1" applyAlignment="1">
      <alignment horizontal="center" wrapText="1"/>
    </xf>
    <xf numFmtId="0" fontId="12" fillId="4" borderId="4" xfId="0" applyFont="1" applyFill="1" applyBorder="1" applyAlignment="1">
      <alignment horizontal="center" wrapText="1"/>
    </xf>
    <xf numFmtId="0" fontId="12" fillId="5" borderId="4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164" fontId="12" fillId="3" borderId="4" xfId="0" applyNumberFormat="1" applyFont="1" applyFill="1" applyBorder="1" applyAlignment="1">
      <alignment horizontal="center" vertical="center" wrapText="1"/>
    </xf>
    <xf numFmtId="164" fontId="12" fillId="3" borderId="6" xfId="0" applyNumberFormat="1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164" fontId="11" fillId="2" borderId="4" xfId="0" applyNumberFormat="1" applyFont="1" applyFill="1" applyBorder="1" applyAlignment="1">
      <alignment horizontal="center" vertical="center" wrapText="1"/>
    </xf>
    <xf numFmtId="164" fontId="11" fillId="4" borderId="4" xfId="0" applyNumberFormat="1" applyFont="1" applyFill="1" applyBorder="1" applyAlignment="1">
      <alignment horizontal="center" vertical="center" wrapText="1"/>
    </xf>
    <xf numFmtId="164" fontId="11" fillId="5" borderId="6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4" xfId="0" applyBorder="1" applyAlignment="1">
      <alignment horizontal="center" vertical="center" wrapText="1"/>
    </xf>
    <xf numFmtId="164" fontId="11" fillId="3" borderId="4" xfId="0" applyNumberFormat="1" applyFont="1" applyFill="1" applyBorder="1" applyAlignment="1">
      <alignment horizontal="center" vertical="center" wrapText="1"/>
    </xf>
    <xf numFmtId="164" fontId="11" fillId="3" borderId="6" xfId="0" applyNumberFormat="1" applyFont="1" applyFill="1" applyBorder="1" applyAlignment="1">
      <alignment horizontal="center" vertical="center" wrapText="1"/>
    </xf>
    <xf numFmtId="0" fontId="14" fillId="0" borderId="0" xfId="0" applyFont="1"/>
    <xf numFmtId="165" fontId="12" fillId="5" borderId="7" xfId="0" applyNumberFormat="1" applyFont="1" applyFill="1" applyBorder="1" applyAlignment="1">
      <alignment horizontal="center" vertical="center"/>
    </xf>
    <xf numFmtId="165" fontId="12" fillId="5" borderId="8" xfId="0" applyNumberFormat="1" applyFont="1" applyFill="1" applyBorder="1" applyAlignment="1">
      <alignment horizontal="center" vertical="center"/>
    </xf>
    <xf numFmtId="165" fontId="12" fillId="2" borderId="3" xfId="0" applyNumberFormat="1" applyFont="1" applyFill="1" applyBorder="1" applyAlignment="1">
      <alignment horizontal="center" vertical="center" wrapText="1"/>
    </xf>
    <xf numFmtId="165" fontId="12" fillId="5" borderId="8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64" fontId="12" fillId="3" borderId="3" xfId="0" applyNumberFormat="1" applyFont="1" applyFill="1" applyBorder="1" applyAlignment="1">
      <alignment horizontal="center" vertical="center" wrapText="1"/>
    </xf>
    <xf numFmtId="164" fontId="12" fillId="3" borderId="8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16" fillId="0" borderId="0" xfId="0" applyFont="1"/>
    <xf numFmtId="0" fontId="17" fillId="3" borderId="7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 wrapText="1"/>
    </xf>
    <xf numFmtId="0" fontId="16" fillId="6" borderId="7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/>
    </xf>
    <xf numFmtId="0" fontId="16" fillId="3" borderId="12" xfId="0" applyFont="1" applyFill="1" applyBorder="1" applyAlignment="1">
      <alignment horizontal="center" vertical="center"/>
    </xf>
    <xf numFmtId="0" fontId="0" fillId="3" borderId="0" xfId="0" applyFill="1" applyAlignment="1">
      <alignment horizontal="center" wrapText="1"/>
    </xf>
    <xf numFmtId="0" fontId="18" fillId="6" borderId="7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12" fillId="0" borderId="0" xfId="0" applyFont="1"/>
    <xf numFmtId="0" fontId="16" fillId="5" borderId="13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16" fillId="6" borderId="7" xfId="0" applyFont="1" applyFill="1" applyBorder="1" applyAlignment="1">
      <alignment horizontal="center" vertical="center"/>
    </xf>
    <xf numFmtId="165" fontId="12" fillId="5" borderId="1" xfId="0" applyNumberFormat="1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6" borderId="8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1" xfId="0" applyFont="1" applyBorder="1"/>
    <xf numFmtId="0" fontId="9" fillId="3" borderId="18" xfId="0" applyFont="1" applyFill="1" applyBorder="1" applyAlignment="1">
      <alignment horizontal="center" vertical="center"/>
    </xf>
    <xf numFmtId="0" fontId="9" fillId="0" borderId="9" xfId="0" applyFont="1" applyBorder="1"/>
    <xf numFmtId="0" fontId="9" fillId="3" borderId="5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165" fontId="12" fillId="2" borderId="1" xfId="0" applyNumberFormat="1" applyFont="1" applyFill="1" applyBorder="1" applyAlignment="1">
      <alignment horizontal="center" vertical="center" wrapText="1"/>
    </xf>
    <xf numFmtId="165" fontId="12" fillId="5" borderId="9" xfId="0" applyNumberFormat="1" applyFont="1" applyFill="1" applyBorder="1" applyAlignment="1">
      <alignment horizontal="center" vertical="center" wrapText="1"/>
    </xf>
    <xf numFmtId="165" fontId="12" fillId="5" borderId="1" xfId="0" applyNumberFormat="1" applyFont="1" applyFill="1" applyBorder="1" applyAlignment="1">
      <alignment horizontal="center" vertical="center" wrapText="1"/>
    </xf>
    <xf numFmtId="165" fontId="12" fillId="2" borderId="7" xfId="0" applyNumberFormat="1" applyFont="1" applyFill="1" applyBorder="1" applyAlignment="1">
      <alignment horizontal="center" vertical="center" wrapText="1"/>
    </xf>
    <xf numFmtId="165" fontId="15" fillId="5" borderId="1" xfId="0" applyNumberFormat="1" applyFont="1" applyFill="1" applyBorder="1" applyAlignment="1">
      <alignment horizontal="center" vertical="center" wrapText="1"/>
    </xf>
    <xf numFmtId="165" fontId="12" fillId="5" borderId="3" xfId="0" applyNumberFormat="1" applyFont="1" applyFill="1" applyBorder="1" applyAlignment="1">
      <alignment horizontal="center" vertical="center" wrapText="1"/>
    </xf>
    <xf numFmtId="165" fontId="12" fillId="6" borderId="1" xfId="0" applyNumberFormat="1" applyFont="1" applyFill="1" applyBorder="1" applyAlignment="1">
      <alignment horizontal="center" vertical="center"/>
    </xf>
    <xf numFmtId="165" fontId="12" fillId="5" borderId="20" xfId="0" applyNumberFormat="1" applyFont="1" applyFill="1" applyBorder="1" applyAlignment="1">
      <alignment horizontal="center" vertical="center" wrapText="1"/>
    </xf>
    <xf numFmtId="165" fontId="12" fillId="5" borderId="0" xfId="0" applyNumberFormat="1" applyFont="1" applyFill="1" applyBorder="1" applyAlignment="1">
      <alignment horizontal="center" vertical="center" wrapText="1"/>
    </xf>
    <xf numFmtId="165" fontId="12" fillId="5" borderId="10" xfId="0" applyNumberFormat="1" applyFont="1" applyFill="1" applyBorder="1"/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8" fillId="5" borderId="7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6" fillId="3" borderId="0" xfId="0" applyFont="1" applyFill="1"/>
    <xf numFmtId="0" fontId="2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/>
    <xf numFmtId="0" fontId="4" fillId="3" borderId="7" xfId="0" applyFont="1" applyFill="1" applyBorder="1" applyAlignment="1">
      <alignment horizontal="center" vertical="center" wrapText="1"/>
    </xf>
    <xf numFmtId="165" fontId="12" fillId="3" borderId="7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8" fillId="6" borderId="8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6" fillId="5" borderId="15" xfId="0" applyFont="1" applyFill="1" applyBorder="1" applyAlignment="1">
      <alignment horizontal="center" vertical="center" wrapText="1"/>
    </xf>
    <xf numFmtId="0" fontId="16" fillId="5" borderId="16" xfId="0" applyFont="1" applyFill="1" applyBorder="1" applyAlignment="1">
      <alignment horizontal="center" vertical="center" wrapText="1"/>
    </xf>
    <xf numFmtId="0" fontId="18" fillId="6" borderId="14" xfId="0" applyFont="1" applyFill="1" applyBorder="1" applyAlignment="1">
      <alignment horizontal="center" vertical="center" wrapText="1"/>
    </xf>
    <xf numFmtId="165" fontId="12" fillId="2" borderId="15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6" fillId="5" borderId="15" xfId="0" applyFont="1" applyFill="1" applyBorder="1" applyAlignment="1">
      <alignment horizontal="center" vertical="center"/>
    </xf>
    <xf numFmtId="0" fontId="16" fillId="5" borderId="17" xfId="0" applyFont="1" applyFill="1" applyBorder="1" applyAlignment="1">
      <alignment horizontal="center" vertical="center"/>
    </xf>
    <xf numFmtId="0" fontId="16" fillId="3" borderId="15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5" borderId="21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 wrapText="1"/>
    </xf>
    <xf numFmtId="165" fontId="12" fillId="2" borderId="2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65" fontId="12" fillId="6" borderId="7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165" fontId="12" fillId="0" borderId="0" xfId="0" applyNumberFormat="1" applyFont="1"/>
    <xf numFmtId="165" fontId="0" fillId="0" borderId="2" xfId="0" applyNumberFormat="1" applyBorder="1" applyAlignment="1">
      <alignment horizontal="center"/>
    </xf>
    <xf numFmtId="0" fontId="12" fillId="3" borderId="8" xfId="0" applyFont="1" applyFill="1" applyBorder="1" applyAlignment="1">
      <alignment horizontal="center" vertical="center"/>
    </xf>
    <xf numFmtId="165" fontId="12" fillId="6" borderId="7" xfId="0" applyNumberFormat="1" applyFont="1" applyFill="1" applyBorder="1" applyAlignment="1">
      <alignment horizontal="center" vertical="center" wrapText="1"/>
    </xf>
    <xf numFmtId="165" fontId="12" fillId="6" borderId="10" xfId="0" applyNumberFormat="1" applyFont="1" applyFill="1" applyBorder="1" applyAlignment="1">
      <alignment horizontal="center" vertical="center"/>
    </xf>
    <xf numFmtId="165" fontId="12" fillId="6" borderId="14" xfId="0" applyNumberFormat="1" applyFont="1" applyFill="1" applyBorder="1" applyAlignment="1">
      <alignment horizontal="center" vertical="center" wrapText="1"/>
    </xf>
    <xf numFmtId="165" fontId="12" fillId="6" borderId="9" xfId="0" applyNumberFormat="1" applyFont="1" applyFill="1" applyBorder="1" applyAlignment="1">
      <alignment horizontal="center" vertical="center" wrapText="1"/>
    </xf>
    <xf numFmtId="165" fontId="12" fillId="6" borderId="10" xfId="0" applyNumberFormat="1" applyFont="1" applyFill="1" applyBorder="1" applyAlignment="1">
      <alignment horizontal="center" vertical="center" wrapText="1"/>
    </xf>
    <xf numFmtId="165" fontId="12" fillId="6" borderId="8" xfId="0" applyNumberFormat="1" applyFont="1" applyFill="1" applyBorder="1" applyAlignment="1">
      <alignment horizontal="center" vertical="center" wrapText="1"/>
    </xf>
    <xf numFmtId="0" fontId="0" fillId="0" borderId="1" xfId="0" applyBorder="1"/>
    <xf numFmtId="165" fontId="0" fillId="0" borderId="1" xfId="0" applyNumberFormat="1" applyBorder="1" applyAlignment="1">
      <alignment horizontal="center"/>
    </xf>
    <xf numFmtId="0" fontId="1" fillId="0" borderId="15" xfId="0" applyFont="1" applyBorder="1" applyAlignment="1">
      <alignment horizontal="center" vertical="center" wrapText="1"/>
    </xf>
    <xf numFmtId="0" fontId="18" fillId="5" borderId="15" xfId="0" applyFont="1" applyFill="1" applyBorder="1" applyAlignment="1">
      <alignment horizontal="center" vertical="center" wrapText="1"/>
    </xf>
    <xf numFmtId="0" fontId="18" fillId="5" borderId="16" xfId="0" applyFont="1" applyFill="1" applyBorder="1" applyAlignment="1">
      <alignment horizontal="center" vertical="center" wrapText="1"/>
    </xf>
    <xf numFmtId="0" fontId="16" fillId="6" borderId="14" xfId="0" applyFont="1" applyFill="1" applyBorder="1" applyAlignment="1">
      <alignment horizontal="center" vertical="center" wrapText="1"/>
    </xf>
    <xf numFmtId="165" fontId="12" fillId="5" borderId="16" xfId="0" applyNumberFormat="1" applyFont="1" applyFill="1" applyBorder="1" applyAlignment="1">
      <alignment horizontal="center" vertical="center" wrapText="1"/>
    </xf>
    <xf numFmtId="165" fontId="12" fillId="5" borderId="15" xfId="0" applyNumberFormat="1" applyFont="1" applyFill="1" applyBorder="1" applyAlignment="1">
      <alignment horizontal="center" vertical="center" wrapText="1"/>
    </xf>
    <xf numFmtId="165" fontId="12" fillId="2" borderId="8" xfId="0" applyNumberFormat="1" applyFont="1" applyFill="1" applyBorder="1" applyAlignment="1">
      <alignment horizontal="center" vertical="center" wrapText="1"/>
    </xf>
    <xf numFmtId="165" fontId="15" fillId="5" borderId="3" xfId="0" applyNumberFormat="1" applyFont="1" applyFill="1" applyBorder="1" applyAlignment="1">
      <alignment horizontal="center" vertical="center" wrapText="1"/>
    </xf>
    <xf numFmtId="165" fontId="12" fillId="6" borderId="11" xfId="0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center" wrapText="1"/>
    </xf>
    <xf numFmtId="0" fontId="12" fillId="0" borderId="0" xfId="0" applyFont="1" applyAlignment="1"/>
    <xf numFmtId="0" fontId="0" fillId="0" borderId="0" xfId="0" applyAlignment="1">
      <alignment horizontal="center" wrapText="1"/>
    </xf>
    <xf numFmtId="0" fontId="25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87" Type="http://schemas.openxmlformats.org/officeDocument/2006/relationships/image" Target="../media/image87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90" Type="http://schemas.openxmlformats.org/officeDocument/2006/relationships/image" Target="../media/image90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93" Type="http://schemas.openxmlformats.org/officeDocument/2006/relationships/image" Target="../media/image93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7.jpeg"/><Relationship Id="rId2" Type="http://schemas.openxmlformats.org/officeDocument/2006/relationships/image" Target="../media/image96.jpeg"/><Relationship Id="rId1" Type="http://schemas.openxmlformats.org/officeDocument/2006/relationships/image" Target="../media/image95.jpeg"/><Relationship Id="rId5" Type="http://schemas.openxmlformats.org/officeDocument/2006/relationships/image" Target="../media/image1.png"/><Relationship Id="rId4" Type="http://schemas.openxmlformats.org/officeDocument/2006/relationships/image" Target="../media/image9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447675</xdr:colOff>
      <xdr:row>0</xdr:row>
      <xdr:rowOff>95250</xdr:rowOff>
    </xdr:from>
    <xdr:to>
      <xdr:col>17</xdr:col>
      <xdr:colOff>114300</xdr:colOff>
      <xdr:row>0</xdr:row>
      <xdr:rowOff>866775</xdr:rowOff>
    </xdr:to>
    <xdr:pic>
      <xdr:nvPicPr>
        <xdr:cNvPr id="1025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81425" y="95250"/>
          <a:ext cx="42291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76</xdr:row>
      <xdr:rowOff>314325</xdr:rowOff>
    </xdr:from>
    <xdr:to>
      <xdr:col>5</xdr:col>
      <xdr:colOff>1371600</xdr:colOff>
      <xdr:row>76</xdr:row>
      <xdr:rowOff>1171575</xdr:rowOff>
    </xdr:to>
    <xdr:pic>
      <xdr:nvPicPr>
        <xdr:cNvPr id="1026" name="Рисунок 4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8440" t="6371" r="20222" b="20169"/>
        <a:stretch>
          <a:fillRect/>
        </a:stretch>
      </xdr:blipFill>
      <xdr:spPr bwMode="auto">
        <a:xfrm>
          <a:off x="3600450" y="75647550"/>
          <a:ext cx="11049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657225</xdr:colOff>
      <xdr:row>93</xdr:row>
      <xdr:rowOff>180975</xdr:rowOff>
    </xdr:from>
    <xdr:to>
      <xdr:col>5</xdr:col>
      <xdr:colOff>1409700</xdr:colOff>
      <xdr:row>93</xdr:row>
      <xdr:rowOff>847725</xdr:rowOff>
    </xdr:to>
    <xdr:pic>
      <xdr:nvPicPr>
        <xdr:cNvPr id="1027" name="Рисунок 14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l="18066" t="8078" r="16260" b="4890"/>
        <a:stretch>
          <a:fillRect/>
        </a:stretch>
      </xdr:blipFill>
      <xdr:spPr bwMode="auto">
        <a:xfrm>
          <a:off x="3990975" y="97297875"/>
          <a:ext cx="7524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590550</xdr:colOff>
      <xdr:row>94</xdr:row>
      <xdr:rowOff>219075</xdr:rowOff>
    </xdr:from>
    <xdr:to>
      <xdr:col>5</xdr:col>
      <xdr:colOff>1552575</xdr:colOff>
      <xdr:row>94</xdr:row>
      <xdr:rowOff>914400</xdr:rowOff>
    </xdr:to>
    <xdr:pic>
      <xdr:nvPicPr>
        <xdr:cNvPr id="1028" name="Рисунок 15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924300" y="98355150"/>
          <a:ext cx="9620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66675</xdr:colOff>
      <xdr:row>87</xdr:row>
      <xdr:rowOff>133350</xdr:rowOff>
    </xdr:from>
    <xdr:to>
      <xdr:col>5</xdr:col>
      <xdr:colOff>1447800</xdr:colOff>
      <xdr:row>87</xdr:row>
      <xdr:rowOff>1047750</xdr:rowOff>
    </xdr:to>
    <xdr:pic>
      <xdr:nvPicPr>
        <xdr:cNvPr id="1029" name="Рисунок 18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400425" y="90335100"/>
          <a:ext cx="13811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409575</xdr:colOff>
      <xdr:row>85</xdr:row>
      <xdr:rowOff>190500</xdr:rowOff>
    </xdr:from>
    <xdr:to>
      <xdr:col>5</xdr:col>
      <xdr:colOff>1524000</xdr:colOff>
      <xdr:row>85</xdr:row>
      <xdr:rowOff>866775</xdr:rowOff>
    </xdr:to>
    <xdr:pic>
      <xdr:nvPicPr>
        <xdr:cNvPr id="1030" name="Рисунок 19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743325" y="88239600"/>
          <a:ext cx="11144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200025</xdr:colOff>
      <xdr:row>77</xdr:row>
      <xdr:rowOff>152400</xdr:rowOff>
    </xdr:from>
    <xdr:to>
      <xdr:col>5</xdr:col>
      <xdr:colOff>1543050</xdr:colOff>
      <xdr:row>77</xdr:row>
      <xdr:rowOff>1114425</xdr:rowOff>
    </xdr:to>
    <xdr:pic>
      <xdr:nvPicPr>
        <xdr:cNvPr id="1031" name="Рисунок 24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 l="19904" t="15652" r="17963" b="9386"/>
        <a:stretch>
          <a:fillRect/>
        </a:stretch>
      </xdr:blipFill>
      <xdr:spPr bwMode="auto">
        <a:xfrm rot="10800000" flipH="1" flipV="1">
          <a:off x="3533775" y="76885800"/>
          <a:ext cx="13430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78</xdr:row>
      <xdr:rowOff>200025</xdr:rowOff>
    </xdr:from>
    <xdr:to>
      <xdr:col>5</xdr:col>
      <xdr:colOff>1552575</xdr:colOff>
      <xdr:row>78</xdr:row>
      <xdr:rowOff>1152525</xdr:rowOff>
    </xdr:to>
    <xdr:pic>
      <xdr:nvPicPr>
        <xdr:cNvPr id="1032" name="Рисунок 25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 l="19531" t="32315" r="24072" b="7828"/>
        <a:stretch>
          <a:fillRect/>
        </a:stretch>
      </xdr:blipFill>
      <xdr:spPr bwMode="auto">
        <a:xfrm>
          <a:off x="3524250" y="78333600"/>
          <a:ext cx="13620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561975</xdr:colOff>
      <xdr:row>67</xdr:row>
      <xdr:rowOff>219075</xdr:rowOff>
    </xdr:from>
    <xdr:to>
      <xdr:col>5</xdr:col>
      <xdr:colOff>1552575</xdr:colOff>
      <xdr:row>67</xdr:row>
      <xdr:rowOff>895350</xdr:rowOff>
    </xdr:to>
    <xdr:pic>
      <xdr:nvPicPr>
        <xdr:cNvPr id="1033" name="Рисунок 58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 l="16260" t="16158" r="19043" b="6360"/>
        <a:stretch>
          <a:fillRect/>
        </a:stretch>
      </xdr:blipFill>
      <xdr:spPr bwMode="auto">
        <a:xfrm>
          <a:off x="3895725" y="64350900"/>
          <a:ext cx="9906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9</xdr:row>
      <xdr:rowOff>190500</xdr:rowOff>
    </xdr:from>
    <xdr:to>
      <xdr:col>5</xdr:col>
      <xdr:colOff>1552575</xdr:colOff>
      <xdr:row>9</xdr:row>
      <xdr:rowOff>857250</xdr:rowOff>
    </xdr:to>
    <xdr:pic>
      <xdr:nvPicPr>
        <xdr:cNvPr id="1034" name="Рисунок 42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638550" y="5600700"/>
          <a:ext cx="12477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638175</xdr:colOff>
      <xdr:row>23</xdr:row>
      <xdr:rowOff>342900</xdr:rowOff>
    </xdr:from>
    <xdr:to>
      <xdr:col>5</xdr:col>
      <xdr:colOff>1552575</xdr:colOff>
      <xdr:row>23</xdr:row>
      <xdr:rowOff>838200</xdr:rowOff>
    </xdr:to>
    <xdr:pic>
      <xdr:nvPicPr>
        <xdr:cNvPr id="1035" name="Рисунок 62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 l="13184" t="24603" r="21631" b="10399"/>
        <a:stretch>
          <a:fillRect/>
        </a:stretch>
      </xdr:blipFill>
      <xdr:spPr bwMode="auto">
        <a:xfrm>
          <a:off x="3971925" y="18354675"/>
          <a:ext cx="9144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257175</xdr:colOff>
      <xdr:row>25</xdr:row>
      <xdr:rowOff>238125</xdr:rowOff>
    </xdr:from>
    <xdr:to>
      <xdr:col>5</xdr:col>
      <xdr:colOff>1524000</xdr:colOff>
      <xdr:row>25</xdr:row>
      <xdr:rowOff>876300</xdr:rowOff>
    </xdr:to>
    <xdr:pic>
      <xdr:nvPicPr>
        <xdr:cNvPr id="1036" name="Рисунок 63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590925" y="20335875"/>
          <a:ext cx="126682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200025</xdr:colOff>
      <xdr:row>26</xdr:row>
      <xdr:rowOff>200025</xdr:rowOff>
    </xdr:from>
    <xdr:to>
      <xdr:col>5</xdr:col>
      <xdr:colOff>1476375</xdr:colOff>
      <xdr:row>26</xdr:row>
      <xdr:rowOff>838200</xdr:rowOff>
    </xdr:to>
    <xdr:pic>
      <xdr:nvPicPr>
        <xdr:cNvPr id="1037" name="Рисунок 64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3533775" y="21326475"/>
          <a:ext cx="12763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485775</xdr:colOff>
      <xdr:row>30</xdr:row>
      <xdr:rowOff>152400</xdr:rowOff>
    </xdr:from>
    <xdr:to>
      <xdr:col>5</xdr:col>
      <xdr:colOff>1552575</xdr:colOff>
      <xdr:row>30</xdr:row>
      <xdr:rowOff>809625</xdr:rowOff>
    </xdr:to>
    <xdr:pic>
      <xdr:nvPicPr>
        <xdr:cNvPr id="1038" name="Рисунок 66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3819525" y="24364950"/>
          <a:ext cx="10668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495300</xdr:colOff>
      <xdr:row>68</xdr:row>
      <xdr:rowOff>114300</xdr:rowOff>
    </xdr:from>
    <xdr:to>
      <xdr:col>5</xdr:col>
      <xdr:colOff>1552575</xdr:colOff>
      <xdr:row>68</xdr:row>
      <xdr:rowOff>1190625</xdr:rowOff>
    </xdr:to>
    <xdr:pic>
      <xdr:nvPicPr>
        <xdr:cNvPr id="1039" name="Рисунок 44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3829050" y="65646300"/>
          <a:ext cx="105727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371475</xdr:colOff>
      <xdr:row>17</xdr:row>
      <xdr:rowOff>180975</xdr:rowOff>
    </xdr:from>
    <xdr:to>
      <xdr:col>5</xdr:col>
      <xdr:colOff>1552575</xdr:colOff>
      <xdr:row>17</xdr:row>
      <xdr:rowOff>904875</xdr:rowOff>
    </xdr:to>
    <xdr:pic>
      <xdr:nvPicPr>
        <xdr:cNvPr id="1040" name="Рисунок 47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 l="16608" t="19675" r="8994"/>
        <a:stretch>
          <a:fillRect/>
        </a:stretch>
      </xdr:blipFill>
      <xdr:spPr bwMode="auto">
        <a:xfrm>
          <a:off x="3705225" y="11906250"/>
          <a:ext cx="11811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276225</xdr:colOff>
      <xdr:row>19</xdr:row>
      <xdr:rowOff>161925</xdr:rowOff>
    </xdr:from>
    <xdr:to>
      <xdr:col>5</xdr:col>
      <xdr:colOff>1495425</xdr:colOff>
      <xdr:row>19</xdr:row>
      <xdr:rowOff>847725</xdr:rowOff>
    </xdr:to>
    <xdr:pic>
      <xdr:nvPicPr>
        <xdr:cNvPr id="1041" name="Рисунок 48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 l="14404" t="20197" r="12109" b="8931"/>
        <a:stretch>
          <a:fillRect/>
        </a:stretch>
      </xdr:blipFill>
      <xdr:spPr bwMode="auto">
        <a:xfrm>
          <a:off x="3609975" y="14001750"/>
          <a:ext cx="12192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20</xdr:row>
      <xdr:rowOff>142875</xdr:rowOff>
    </xdr:from>
    <xdr:to>
      <xdr:col>5</xdr:col>
      <xdr:colOff>1552575</xdr:colOff>
      <xdr:row>20</xdr:row>
      <xdr:rowOff>942975</xdr:rowOff>
    </xdr:to>
    <xdr:pic>
      <xdr:nvPicPr>
        <xdr:cNvPr id="1042" name="Рисунок 49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 l="12807" t="9502" r="9435" b="1190"/>
        <a:stretch>
          <a:fillRect/>
        </a:stretch>
      </xdr:blipFill>
      <xdr:spPr bwMode="auto">
        <a:xfrm>
          <a:off x="3524250" y="15039975"/>
          <a:ext cx="136207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31</xdr:row>
      <xdr:rowOff>152400</xdr:rowOff>
    </xdr:from>
    <xdr:to>
      <xdr:col>5</xdr:col>
      <xdr:colOff>1552575</xdr:colOff>
      <xdr:row>31</xdr:row>
      <xdr:rowOff>733425</xdr:rowOff>
    </xdr:to>
    <xdr:pic>
      <xdr:nvPicPr>
        <xdr:cNvPr id="1043" name="Рисунок 52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 l="8447" t="20564" r="18066" b="8195"/>
        <a:stretch>
          <a:fillRect/>
        </a:stretch>
      </xdr:blipFill>
      <xdr:spPr bwMode="auto">
        <a:xfrm>
          <a:off x="3952875" y="25393650"/>
          <a:ext cx="9334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504825</xdr:colOff>
      <xdr:row>32</xdr:row>
      <xdr:rowOff>295275</xdr:rowOff>
    </xdr:from>
    <xdr:to>
      <xdr:col>5</xdr:col>
      <xdr:colOff>1552575</xdr:colOff>
      <xdr:row>32</xdr:row>
      <xdr:rowOff>933450</xdr:rowOff>
    </xdr:to>
    <xdr:pic>
      <xdr:nvPicPr>
        <xdr:cNvPr id="1044" name="Рисунок 54" descr="DSC_0613.JPG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 l="19171" t="21989" r="11971" b="7031"/>
        <a:stretch>
          <a:fillRect/>
        </a:stretch>
      </xdr:blipFill>
      <xdr:spPr bwMode="auto">
        <a:xfrm>
          <a:off x="3838575" y="26593800"/>
          <a:ext cx="10477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533400</xdr:colOff>
      <xdr:row>34</xdr:row>
      <xdr:rowOff>266700</xdr:rowOff>
    </xdr:from>
    <xdr:to>
      <xdr:col>5</xdr:col>
      <xdr:colOff>1476375</xdr:colOff>
      <xdr:row>34</xdr:row>
      <xdr:rowOff>819150</xdr:rowOff>
    </xdr:to>
    <xdr:pic>
      <xdr:nvPicPr>
        <xdr:cNvPr id="1045" name="Рисунок 57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16260" t="27908" r="21973" b="11868"/>
        <a:stretch>
          <a:fillRect/>
        </a:stretch>
      </xdr:blipFill>
      <xdr:spPr bwMode="auto">
        <a:xfrm>
          <a:off x="3867150" y="28679775"/>
          <a:ext cx="9429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35</xdr:row>
      <xdr:rowOff>180975</xdr:rowOff>
    </xdr:from>
    <xdr:to>
      <xdr:col>5</xdr:col>
      <xdr:colOff>1533525</xdr:colOff>
      <xdr:row>35</xdr:row>
      <xdr:rowOff>885825</xdr:rowOff>
    </xdr:to>
    <xdr:pic>
      <xdr:nvPicPr>
        <xdr:cNvPr id="1046" name="Рисунок 58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 l="10809" t="26926"/>
        <a:stretch>
          <a:fillRect/>
        </a:stretch>
      </xdr:blipFill>
      <xdr:spPr bwMode="auto">
        <a:xfrm>
          <a:off x="3371850" y="29651325"/>
          <a:ext cx="14954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36</xdr:row>
      <xdr:rowOff>28575</xdr:rowOff>
    </xdr:from>
    <xdr:to>
      <xdr:col>5</xdr:col>
      <xdr:colOff>1552575</xdr:colOff>
      <xdr:row>36</xdr:row>
      <xdr:rowOff>914400</xdr:rowOff>
    </xdr:to>
    <xdr:pic>
      <xdr:nvPicPr>
        <xdr:cNvPr id="1047" name="Рисунок 59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 l="17419" t="12041" r="15227" b="7686"/>
        <a:stretch>
          <a:fillRect/>
        </a:stretch>
      </xdr:blipFill>
      <xdr:spPr bwMode="auto">
        <a:xfrm>
          <a:off x="3676650" y="30556200"/>
          <a:ext cx="120967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37</xdr:row>
      <xdr:rowOff>152400</xdr:rowOff>
    </xdr:from>
    <xdr:to>
      <xdr:col>5</xdr:col>
      <xdr:colOff>1552575</xdr:colOff>
      <xdr:row>37</xdr:row>
      <xdr:rowOff>885825</xdr:rowOff>
    </xdr:to>
    <xdr:pic>
      <xdr:nvPicPr>
        <xdr:cNvPr id="1048" name="Рисунок 61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 l="14975" t="24553" r="16568" b="5885"/>
        <a:stretch>
          <a:fillRect/>
        </a:stretch>
      </xdr:blipFill>
      <xdr:spPr bwMode="auto">
        <a:xfrm>
          <a:off x="3714750" y="31737300"/>
          <a:ext cx="11715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238125</xdr:colOff>
      <xdr:row>47</xdr:row>
      <xdr:rowOff>142875</xdr:rowOff>
    </xdr:from>
    <xdr:to>
      <xdr:col>5</xdr:col>
      <xdr:colOff>1485900</xdr:colOff>
      <xdr:row>47</xdr:row>
      <xdr:rowOff>1000125</xdr:rowOff>
    </xdr:to>
    <xdr:pic>
      <xdr:nvPicPr>
        <xdr:cNvPr id="1049" name="Рисунок 43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 l="13853" t="15836" r="18037" b="3011"/>
        <a:stretch>
          <a:fillRect/>
        </a:stretch>
      </xdr:blipFill>
      <xdr:spPr bwMode="auto">
        <a:xfrm>
          <a:off x="3571875" y="42129075"/>
          <a:ext cx="1247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46</xdr:row>
      <xdr:rowOff>266700</xdr:rowOff>
    </xdr:from>
    <xdr:to>
      <xdr:col>5</xdr:col>
      <xdr:colOff>1400175</xdr:colOff>
      <xdr:row>46</xdr:row>
      <xdr:rowOff>819150</xdr:rowOff>
    </xdr:to>
    <xdr:pic>
      <xdr:nvPicPr>
        <xdr:cNvPr id="1050" name="Рисунок 78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 l="20166" t="25705" r="28320" b="14072"/>
        <a:stretch>
          <a:fillRect/>
        </a:stretch>
      </xdr:blipFill>
      <xdr:spPr bwMode="auto">
        <a:xfrm>
          <a:off x="3952875" y="41195625"/>
          <a:ext cx="78105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409575</xdr:colOff>
      <xdr:row>49</xdr:row>
      <xdr:rowOff>161925</xdr:rowOff>
    </xdr:from>
    <xdr:to>
      <xdr:col>5</xdr:col>
      <xdr:colOff>1552575</xdr:colOff>
      <xdr:row>49</xdr:row>
      <xdr:rowOff>923925</xdr:rowOff>
    </xdr:to>
    <xdr:pic>
      <xdr:nvPicPr>
        <xdr:cNvPr id="1051" name="Рисунок 80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743325" y="4426267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447675</xdr:colOff>
      <xdr:row>63</xdr:row>
      <xdr:rowOff>419100</xdr:rowOff>
    </xdr:from>
    <xdr:to>
      <xdr:col>5</xdr:col>
      <xdr:colOff>1371600</xdr:colOff>
      <xdr:row>63</xdr:row>
      <xdr:rowOff>1047750</xdr:rowOff>
    </xdr:to>
    <xdr:pic>
      <xdr:nvPicPr>
        <xdr:cNvPr id="1052" name="Рисунок 81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 l="13184" t="20197" r="20410" b="10400"/>
        <a:stretch>
          <a:fillRect/>
        </a:stretch>
      </xdr:blipFill>
      <xdr:spPr bwMode="auto">
        <a:xfrm>
          <a:off x="3781425" y="58950225"/>
          <a:ext cx="92392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428625</xdr:colOff>
      <xdr:row>61</xdr:row>
      <xdr:rowOff>466725</xdr:rowOff>
    </xdr:from>
    <xdr:to>
      <xdr:col>5</xdr:col>
      <xdr:colOff>1524000</xdr:colOff>
      <xdr:row>61</xdr:row>
      <xdr:rowOff>1038225</xdr:rowOff>
    </xdr:to>
    <xdr:pic>
      <xdr:nvPicPr>
        <xdr:cNvPr id="1053" name="Рисунок 66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3762375" y="56197500"/>
          <a:ext cx="10953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62</xdr:row>
      <xdr:rowOff>238125</xdr:rowOff>
    </xdr:from>
    <xdr:to>
      <xdr:col>5</xdr:col>
      <xdr:colOff>1552575</xdr:colOff>
      <xdr:row>62</xdr:row>
      <xdr:rowOff>1247775</xdr:rowOff>
    </xdr:to>
    <xdr:pic>
      <xdr:nvPicPr>
        <xdr:cNvPr id="1054" name="Рисунок 67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448050" y="57369075"/>
          <a:ext cx="143827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533400</xdr:colOff>
      <xdr:row>84</xdr:row>
      <xdr:rowOff>333375</xdr:rowOff>
    </xdr:from>
    <xdr:to>
      <xdr:col>5</xdr:col>
      <xdr:colOff>1552575</xdr:colOff>
      <xdr:row>84</xdr:row>
      <xdr:rowOff>1266825</xdr:rowOff>
    </xdr:to>
    <xdr:pic>
      <xdr:nvPicPr>
        <xdr:cNvPr id="1055" name="Рисунок 60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3867150" y="86982300"/>
          <a:ext cx="101917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581025</xdr:colOff>
      <xdr:row>27</xdr:row>
      <xdr:rowOff>276225</xdr:rowOff>
    </xdr:from>
    <xdr:to>
      <xdr:col>5</xdr:col>
      <xdr:colOff>1476375</xdr:colOff>
      <xdr:row>27</xdr:row>
      <xdr:rowOff>828675</xdr:rowOff>
    </xdr:to>
    <xdr:pic>
      <xdr:nvPicPr>
        <xdr:cNvPr id="1056" name="Рисунок 56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 l="18700" t="27174" r="23438" b="10399"/>
        <a:stretch>
          <a:fillRect/>
        </a:stretch>
      </xdr:blipFill>
      <xdr:spPr bwMode="auto">
        <a:xfrm>
          <a:off x="3914775" y="22431375"/>
          <a:ext cx="89535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390525</xdr:colOff>
      <xdr:row>66</xdr:row>
      <xdr:rowOff>219075</xdr:rowOff>
    </xdr:from>
    <xdr:to>
      <xdr:col>5</xdr:col>
      <xdr:colOff>1533525</xdr:colOff>
      <xdr:row>66</xdr:row>
      <xdr:rowOff>1066800</xdr:rowOff>
    </xdr:to>
    <xdr:pic>
      <xdr:nvPicPr>
        <xdr:cNvPr id="1057" name="Рисунок 68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3724275" y="62950725"/>
          <a:ext cx="114300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485775</xdr:colOff>
      <xdr:row>18</xdr:row>
      <xdr:rowOff>142875</xdr:rowOff>
    </xdr:from>
    <xdr:to>
      <xdr:col>5</xdr:col>
      <xdr:colOff>1457325</xdr:colOff>
      <xdr:row>18</xdr:row>
      <xdr:rowOff>866775</xdr:rowOff>
    </xdr:to>
    <xdr:pic>
      <xdr:nvPicPr>
        <xdr:cNvPr id="1058" name="Рисунок 55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 l="14590" t="13567" r="14095" b="7857"/>
        <a:stretch>
          <a:fillRect/>
        </a:stretch>
      </xdr:blipFill>
      <xdr:spPr bwMode="auto">
        <a:xfrm>
          <a:off x="3819525" y="12925425"/>
          <a:ext cx="9715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714375</xdr:colOff>
      <xdr:row>6</xdr:row>
      <xdr:rowOff>304800</xdr:rowOff>
    </xdr:from>
    <xdr:to>
      <xdr:col>5</xdr:col>
      <xdr:colOff>1476375</xdr:colOff>
      <xdr:row>6</xdr:row>
      <xdr:rowOff>876300</xdr:rowOff>
    </xdr:to>
    <xdr:pic>
      <xdr:nvPicPr>
        <xdr:cNvPr id="1059" name="Рисунок 83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 l="15283" t="12852" r="16602" b="8195"/>
        <a:stretch>
          <a:fillRect/>
        </a:stretch>
      </xdr:blipFill>
      <xdr:spPr bwMode="auto">
        <a:xfrm>
          <a:off x="4048125" y="2543175"/>
          <a:ext cx="7620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7</xdr:row>
      <xdr:rowOff>180975</xdr:rowOff>
    </xdr:from>
    <xdr:to>
      <xdr:col>5</xdr:col>
      <xdr:colOff>1533525</xdr:colOff>
      <xdr:row>7</xdr:row>
      <xdr:rowOff>895350</xdr:rowOff>
    </xdr:to>
    <xdr:pic>
      <xdr:nvPicPr>
        <xdr:cNvPr id="1060" name="Рисунок 85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3752850" y="3476625"/>
          <a:ext cx="11144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600075</xdr:colOff>
      <xdr:row>8</xdr:row>
      <xdr:rowOff>304800</xdr:rowOff>
    </xdr:from>
    <xdr:to>
      <xdr:col>5</xdr:col>
      <xdr:colOff>1419225</xdr:colOff>
      <xdr:row>8</xdr:row>
      <xdr:rowOff>809625</xdr:rowOff>
    </xdr:to>
    <xdr:pic>
      <xdr:nvPicPr>
        <xdr:cNvPr id="1061" name="Рисунок 87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 l="13330" t="13956" r="14648" b="8929"/>
        <a:stretch>
          <a:fillRect/>
        </a:stretch>
      </xdr:blipFill>
      <xdr:spPr bwMode="auto">
        <a:xfrm>
          <a:off x="3933825" y="4657725"/>
          <a:ext cx="8191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43</xdr:row>
      <xdr:rowOff>114300</xdr:rowOff>
    </xdr:from>
    <xdr:to>
      <xdr:col>5</xdr:col>
      <xdr:colOff>1552575</xdr:colOff>
      <xdr:row>43</xdr:row>
      <xdr:rowOff>962025</xdr:rowOff>
    </xdr:to>
    <xdr:pic>
      <xdr:nvPicPr>
        <xdr:cNvPr id="1062" name="Рисунок 89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3752850" y="37957125"/>
          <a:ext cx="113347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504825</xdr:colOff>
      <xdr:row>29</xdr:row>
      <xdr:rowOff>180975</xdr:rowOff>
    </xdr:from>
    <xdr:to>
      <xdr:col>5</xdr:col>
      <xdr:colOff>1457325</xdr:colOff>
      <xdr:row>29</xdr:row>
      <xdr:rowOff>838200</xdr:rowOff>
    </xdr:to>
    <xdr:pic>
      <xdr:nvPicPr>
        <xdr:cNvPr id="1063" name="Рисунок 91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3838575" y="23364825"/>
          <a:ext cx="952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523875</xdr:colOff>
      <xdr:row>41</xdr:row>
      <xdr:rowOff>219075</xdr:rowOff>
    </xdr:from>
    <xdr:to>
      <xdr:col>5</xdr:col>
      <xdr:colOff>1543050</xdr:colOff>
      <xdr:row>41</xdr:row>
      <xdr:rowOff>876300</xdr:rowOff>
    </xdr:to>
    <xdr:pic>
      <xdr:nvPicPr>
        <xdr:cNvPr id="1064" name="Рисунок 93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3857625" y="36004500"/>
          <a:ext cx="10191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542925</xdr:colOff>
      <xdr:row>96</xdr:row>
      <xdr:rowOff>266700</xdr:rowOff>
    </xdr:from>
    <xdr:to>
      <xdr:col>5</xdr:col>
      <xdr:colOff>1533525</xdr:colOff>
      <xdr:row>96</xdr:row>
      <xdr:rowOff>914400</xdr:rowOff>
    </xdr:to>
    <xdr:pic>
      <xdr:nvPicPr>
        <xdr:cNvPr id="1065" name="Рисунок 65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3876675" y="100441125"/>
          <a:ext cx="9906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714375</xdr:colOff>
      <xdr:row>92</xdr:row>
      <xdr:rowOff>295275</xdr:rowOff>
    </xdr:from>
    <xdr:to>
      <xdr:col>5</xdr:col>
      <xdr:colOff>1343025</xdr:colOff>
      <xdr:row>92</xdr:row>
      <xdr:rowOff>762000</xdr:rowOff>
    </xdr:to>
    <xdr:pic>
      <xdr:nvPicPr>
        <xdr:cNvPr id="1066" name="Рисунок 76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 l="16504" t="4774" r="25391" b="7828"/>
        <a:stretch>
          <a:fillRect/>
        </a:stretch>
      </xdr:blipFill>
      <xdr:spPr bwMode="auto">
        <a:xfrm>
          <a:off x="4048125" y="96393000"/>
          <a:ext cx="62865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428625</xdr:colOff>
      <xdr:row>14</xdr:row>
      <xdr:rowOff>142875</xdr:rowOff>
    </xdr:from>
    <xdr:to>
      <xdr:col>5</xdr:col>
      <xdr:colOff>1552575</xdr:colOff>
      <xdr:row>14</xdr:row>
      <xdr:rowOff>762000</xdr:rowOff>
    </xdr:to>
    <xdr:pic>
      <xdr:nvPicPr>
        <xdr:cNvPr id="1067" name="Рисунок 82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3762375" y="9753600"/>
          <a:ext cx="11239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542925</xdr:colOff>
      <xdr:row>15</xdr:row>
      <xdr:rowOff>152400</xdr:rowOff>
    </xdr:from>
    <xdr:to>
      <xdr:col>5</xdr:col>
      <xdr:colOff>1552575</xdr:colOff>
      <xdr:row>15</xdr:row>
      <xdr:rowOff>809625</xdr:rowOff>
    </xdr:to>
    <xdr:pic>
      <xdr:nvPicPr>
        <xdr:cNvPr id="1068" name="Рисунок 84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3876675" y="10820400"/>
          <a:ext cx="100965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123825</xdr:colOff>
      <xdr:row>24</xdr:row>
      <xdr:rowOff>161925</xdr:rowOff>
    </xdr:from>
    <xdr:to>
      <xdr:col>5</xdr:col>
      <xdr:colOff>1400175</xdr:colOff>
      <xdr:row>24</xdr:row>
      <xdr:rowOff>771525</xdr:rowOff>
    </xdr:to>
    <xdr:pic>
      <xdr:nvPicPr>
        <xdr:cNvPr id="1069" name="Рисунок 86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3457575" y="19202400"/>
          <a:ext cx="12763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657225</xdr:colOff>
      <xdr:row>38</xdr:row>
      <xdr:rowOff>257175</xdr:rowOff>
    </xdr:from>
    <xdr:to>
      <xdr:col>5</xdr:col>
      <xdr:colOff>1485900</xdr:colOff>
      <xdr:row>38</xdr:row>
      <xdr:rowOff>771525</xdr:rowOff>
    </xdr:to>
    <xdr:pic>
      <xdr:nvPicPr>
        <xdr:cNvPr id="1070" name="Рисунок 67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3990975" y="32899350"/>
          <a:ext cx="8286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428625</xdr:colOff>
      <xdr:row>48</xdr:row>
      <xdr:rowOff>85725</xdr:rowOff>
    </xdr:from>
    <xdr:to>
      <xdr:col>5</xdr:col>
      <xdr:colOff>1362075</xdr:colOff>
      <xdr:row>48</xdr:row>
      <xdr:rowOff>733425</xdr:rowOff>
    </xdr:to>
    <xdr:pic>
      <xdr:nvPicPr>
        <xdr:cNvPr id="1071" name="Рисунок 70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3762375" y="43129200"/>
          <a:ext cx="9334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723900</xdr:colOff>
      <xdr:row>52</xdr:row>
      <xdr:rowOff>333375</xdr:rowOff>
    </xdr:from>
    <xdr:to>
      <xdr:col>5</xdr:col>
      <xdr:colOff>1504950</xdr:colOff>
      <xdr:row>52</xdr:row>
      <xdr:rowOff>809625</xdr:rowOff>
    </xdr:to>
    <xdr:pic>
      <xdr:nvPicPr>
        <xdr:cNvPr id="1072" name="Рисунок 72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 l="14648" t="22400" r="8203" b="8931"/>
        <a:stretch>
          <a:fillRect/>
        </a:stretch>
      </xdr:blipFill>
      <xdr:spPr bwMode="auto">
        <a:xfrm>
          <a:off x="4057650" y="47605950"/>
          <a:ext cx="781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53</xdr:row>
      <xdr:rowOff>200025</xdr:rowOff>
    </xdr:from>
    <xdr:to>
      <xdr:col>5</xdr:col>
      <xdr:colOff>1552575</xdr:colOff>
      <xdr:row>53</xdr:row>
      <xdr:rowOff>847725</xdr:rowOff>
    </xdr:to>
    <xdr:pic>
      <xdr:nvPicPr>
        <xdr:cNvPr id="1073" name="Рисунок 74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3943350" y="48529875"/>
          <a:ext cx="9429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54</xdr:row>
      <xdr:rowOff>238125</xdr:rowOff>
    </xdr:from>
    <xdr:to>
      <xdr:col>5</xdr:col>
      <xdr:colOff>1352550</xdr:colOff>
      <xdr:row>54</xdr:row>
      <xdr:rowOff>885825</xdr:rowOff>
    </xdr:to>
    <xdr:pic>
      <xdr:nvPicPr>
        <xdr:cNvPr id="1074" name="Рисунок 75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3714750" y="49625250"/>
          <a:ext cx="9715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285750</xdr:colOff>
      <xdr:row>50</xdr:row>
      <xdr:rowOff>180975</xdr:rowOff>
    </xdr:from>
    <xdr:to>
      <xdr:col>5</xdr:col>
      <xdr:colOff>1314450</xdr:colOff>
      <xdr:row>50</xdr:row>
      <xdr:rowOff>838200</xdr:rowOff>
    </xdr:to>
    <xdr:pic>
      <xdr:nvPicPr>
        <xdr:cNvPr id="1075" name="Рисунок 77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3619500" y="45339000"/>
          <a:ext cx="10287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733425</xdr:colOff>
      <xdr:row>72</xdr:row>
      <xdr:rowOff>85725</xdr:rowOff>
    </xdr:from>
    <xdr:to>
      <xdr:col>5</xdr:col>
      <xdr:colOff>1552575</xdr:colOff>
      <xdr:row>72</xdr:row>
      <xdr:rowOff>781050</xdr:rowOff>
    </xdr:to>
    <xdr:pic>
      <xdr:nvPicPr>
        <xdr:cNvPr id="1076" name="Рисунок 24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4067175" y="71218425"/>
          <a:ext cx="8191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685800</xdr:colOff>
      <xdr:row>73</xdr:row>
      <xdr:rowOff>142875</xdr:rowOff>
    </xdr:from>
    <xdr:to>
      <xdr:col>5</xdr:col>
      <xdr:colOff>1552575</xdr:colOff>
      <xdr:row>73</xdr:row>
      <xdr:rowOff>828675</xdr:rowOff>
    </xdr:to>
    <xdr:pic>
      <xdr:nvPicPr>
        <xdr:cNvPr id="1077" name="Рисунок 25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4019550" y="72209025"/>
          <a:ext cx="8667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790575</xdr:colOff>
      <xdr:row>60</xdr:row>
      <xdr:rowOff>219075</xdr:rowOff>
    </xdr:from>
    <xdr:to>
      <xdr:col>5</xdr:col>
      <xdr:colOff>1552575</xdr:colOff>
      <xdr:row>60</xdr:row>
      <xdr:rowOff>819150</xdr:rowOff>
    </xdr:to>
    <xdr:pic>
      <xdr:nvPicPr>
        <xdr:cNvPr id="1078" name="Рисунок 92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 l="5275" t="11751" r="12451" b="2321"/>
        <a:stretch>
          <a:fillRect/>
        </a:stretch>
      </xdr:blipFill>
      <xdr:spPr bwMode="auto">
        <a:xfrm>
          <a:off x="4124325" y="54892575"/>
          <a:ext cx="76200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600075</xdr:colOff>
      <xdr:row>98</xdr:row>
      <xdr:rowOff>76200</xdr:rowOff>
    </xdr:from>
    <xdr:to>
      <xdr:col>5</xdr:col>
      <xdr:colOff>1552575</xdr:colOff>
      <xdr:row>98</xdr:row>
      <xdr:rowOff>904875</xdr:rowOff>
    </xdr:to>
    <xdr:pic>
      <xdr:nvPicPr>
        <xdr:cNvPr id="1079" name="Рисунок 3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3933825" y="102288975"/>
          <a:ext cx="95250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638175</xdr:colOff>
      <xdr:row>74</xdr:row>
      <xdr:rowOff>180975</xdr:rowOff>
    </xdr:from>
    <xdr:to>
      <xdr:col>5</xdr:col>
      <xdr:colOff>1447800</xdr:colOff>
      <xdr:row>74</xdr:row>
      <xdr:rowOff>714375</xdr:rowOff>
    </xdr:to>
    <xdr:pic>
      <xdr:nvPicPr>
        <xdr:cNvPr id="1080" name="Рисунок 94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3971925" y="73180575"/>
          <a:ext cx="8096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123825</xdr:colOff>
      <xdr:row>97</xdr:row>
      <xdr:rowOff>92075</xdr:rowOff>
    </xdr:from>
    <xdr:to>
      <xdr:col>5</xdr:col>
      <xdr:colOff>1435100</xdr:colOff>
      <xdr:row>97</xdr:row>
      <xdr:rowOff>949325</xdr:rowOff>
    </xdr:to>
    <xdr:pic>
      <xdr:nvPicPr>
        <xdr:cNvPr id="1081" name="Рисунок 95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3933825" y="101133275"/>
          <a:ext cx="13112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647700</xdr:colOff>
      <xdr:row>102</xdr:row>
      <xdr:rowOff>161925</xdr:rowOff>
    </xdr:from>
    <xdr:to>
      <xdr:col>5</xdr:col>
      <xdr:colOff>1381125</xdr:colOff>
      <xdr:row>102</xdr:row>
      <xdr:rowOff>866775</xdr:rowOff>
    </xdr:to>
    <xdr:pic>
      <xdr:nvPicPr>
        <xdr:cNvPr id="1082" name="Рисунок 99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3981450" y="105432225"/>
          <a:ext cx="7334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390525</xdr:colOff>
      <xdr:row>10</xdr:row>
      <xdr:rowOff>295275</xdr:rowOff>
    </xdr:from>
    <xdr:to>
      <xdr:col>5</xdr:col>
      <xdr:colOff>1343025</xdr:colOff>
      <xdr:row>10</xdr:row>
      <xdr:rowOff>800100</xdr:rowOff>
    </xdr:to>
    <xdr:pic>
      <xdr:nvPicPr>
        <xdr:cNvPr id="1083" name="Рисунок 96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 l="13673" t="26439" r="14793" b="5624"/>
        <a:stretch>
          <a:fillRect/>
        </a:stretch>
      </xdr:blipFill>
      <xdr:spPr bwMode="auto">
        <a:xfrm>
          <a:off x="3724275" y="6734175"/>
          <a:ext cx="9525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219075</xdr:colOff>
      <xdr:row>12</xdr:row>
      <xdr:rowOff>266700</xdr:rowOff>
    </xdr:from>
    <xdr:to>
      <xdr:col>5</xdr:col>
      <xdr:colOff>1533525</xdr:colOff>
      <xdr:row>12</xdr:row>
      <xdr:rowOff>923925</xdr:rowOff>
    </xdr:to>
    <xdr:pic>
      <xdr:nvPicPr>
        <xdr:cNvPr id="1084" name="Рисунок 98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 rot="10800000" flipH="1" flipV="1">
          <a:off x="3552825" y="8820150"/>
          <a:ext cx="131445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11</xdr:row>
      <xdr:rowOff>152400</xdr:rowOff>
    </xdr:from>
    <xdr:to>
      <xdr:col>5</xdr:col>
      <xdr:colOff>1504950</xdr:colOff>
      <xdr:row>11</xdr:row>
      <xdr:rowOff>771525</xdr:rowOff>
    </xdr:to>
    <xdr:pic>
      <xdr:nvPicPr>
        <xdr:cNvPr id="1085" name="Рисунок 102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 rot="10800000" flipH="1" flipV="1">
          <a:off x="3562350" y="7648575"/>
          <a:ext cx="12763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276225</xdr:colOff>
      <xdr:row>33</xdr:row>
      <xdr:rowOff>152400</xdr:rowOff>
    </xdr:from>
    <xdr:to>
      <xdr:col>5</xdr:col>
      <xdr:colOff>1495425</xdr:colOff>
      <xdr:row>33</xdr:row>
      <xdr:rowOff>781050</xdr:rowOff>
    </xdr:to>
    <xdr:pic>
      <xdr:nvPicPr>
        <xdr:cNvPr id="1086" name="Рисунок 104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3609975" y="27508200"/>
          <a:ext cx="12192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180975</xdr:colOff>
      <xdr:row>21</xdr:row>
      <xdr:rowOff>295275</xdr:rowOff>
    </xdr:from>
    <xdr:to>
      <xdr:col>5</xdr:col>
      <xdr:colOff>1524000</xdr:colOff>
      <xdr:row>21</xdr:row>
      <xdr:rowOff>962025</xdr:rowOff>
    </xdr:to>
    <xdr:pic>
      <xdr:nvPicPr>
        <xdr:cNvPr id="1087" name="Рисунок 106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3514725" y="16249650"/>
          <a:ext cx="13430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123825</xdr:colOff>
      <xdr:row>22</xdr:row>
      <xdr:rowOff>114300</xdr:rowOff>
    </xdr:from>
    <xdr:to>
      <xdr:col>5</xdr:col>
      <xdr:colOff>1438275</xdr:colOff>
      <xdr:row>22</xdr:row>
      <xdr:rowOff>857250</xdr:rowOff>
    </xdr:to>
    <xdr:pic>
      <xdr:nvPicPr>
        <xdr:cNvPr id="1088" name="Рисунок 107"/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3457575" y="17097375"/>
          <a:ext cx="13144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495300</xdr:colOff>
      <xdr:row>40</xdr:row>
      <xdr:rowOff>295275</xdr:rowOff>
    </xdr:from>
    <xdr:to>
      <xdr:col>5</xdr:col>
      <xdr:colOff>1409700</xdr:colOff>
      <xdr:row>40</xdr:row>
      <xdr:rowOff>866775</xdr:rowOff>
    </xdr:to>
    <xdr:pic>
      <xdr:nvPicPr>
        <xdr:cNvPr id="1089" name="Рисунок 111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 l="17480" t="25705" r="26369" b="12236"/>
        <a:stretch>
          <a:fillRect/>
        </a:stretch>
      </xdr:blipFill>
      <xdr:spPr bwMode="auto">
        <a:xfrm>
          <a:off x="3829050" y="35052000"/>
          <a:ext cx="914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42</xdr:row>
      <xdr:rowOff>161925</xdr:rowOff>
    </xdr:from>
    <xdr:to>
      <xdr:col>5</xdr:col>
      <xdr:colOff>1400175</xdr:colOff>
      <xdr:row>42</xdr:row>
      <xdr:rowOff>819150</xdr:rowOff>
    </xdr:to>
    <xdr:pic>
      <xdr:nvPicPr>
        <xdr:cNvPr id="1090" name="Рисунок 113"/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3524250" y="36976050"/>
          <a:ext cx="12096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257175</xdr:colOff>
      <xdr:row>39</xdr:row>
      <xdr:rowOff>266700</xdr:rowOff>
    </xdr:from>
    <xdr:to>
      <xdr:col>5</xdr:col>
      <xdr:colOff>1428750</xdr:colOff>
      <xdr:row>39</xdr:row>
      <xdr:rowOff>866775</xdr:rowOff>
    </xdr:to>
    <xdr:pic>
      <xdr:nvPicPr>
        <xdr:cNvPr id="1091" name="Рисунок 115"/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3590925" y="33966150"/>
          <a:ext cx="11715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45</xdr:row>
      <xdr:rowOff>304800</xdr:rowOff>
    </xdr:from>
    <xdr:to>
      <xdr:col>5</xdr:col>
      <xdr:colOff>1543050</xdr:colOff>
      <xdr:row>45</xdr:row>
      <xdr:rowOff>895350</xdr:rowOff>
    </xdr:to>
    <xdr:pic>
      <xdr:nvPicPr>
        <xdr:cNvPr id="1092" name="Рисунок 117"/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3524250" y="40205025"/>
          <a:ext cx="13525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295275</xdr:colOff>
      <xdr:row>51</xdr:row>
      <xdr:rowOff>9525</xdr:rowOff>
    </xdr:from>
    <xdr:to>
      <xdr:col>5</xdr:col>
      <xdr:colOff>1228725</xdr:colOff>
      <xdr:row>51</xdr:row>
      <xdr:rowOff>647700</xdr:rowOff>
    </xdr:to>
    <xdr:pic>
      <xdr:nvPicPr>
        <xdr:cNvPr id="1094" name="Рисунок 121"/>
        <xdr:cNvPicPr>
          <a:picLocks noChangeAspect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3629025" y="46224825"/>
          <a:ext cx="9334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314325</xdr:colOff>
      <xdr:row>57</xdr:row>
      <xdr:rowOff>219075</xdr:rowOff>
    </xdr:from>
    <xdr:to>
      <xdr:col>5</xdr:col>
      <xdr:colOff>1352550</xdr:colOff>
      <xdr:row>57</xdr:row>
      <xdr:rowOff>904875</xdr:rowOff>
    </xdr:to>
    <xdr:pic>
      <xdr:nvPicPr>
        <xdr:cNvPr id="1095" name="Рисунок 123"/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3648075" y="52778025"/>
          <a:ext cx="10382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55</xdr:row>
      <xdr:rowOff>114300</xdr:rowOff>
    </xdr:from>
    <xdr:to>
      <xdr:col>5</xdr:col>
      <xdr:colOff>1323975</xdr:colOff>
      <xdr:row>55</xdr:row>
      <xdr:rowOff>790575</xdr:rowOff>
    </xdr:to>
    <xdr:pic>
      <xdr:nvPicPr>
        <xdr:cNvPr id="1096" name="Рисунок 125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3600450" y="50558700"/>
          <a:ext cx="10572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56</xdr:row>
      <xdr:rowOff>428625</xdr:rowOff>
    </xdr:from>
    <xdr:to>
      <xdr:col>5</xdr:col>
      <xdr:colOff>1400175</xdr:colOff>
      <xdr:row>56</xdr:row>
      <xdr:rowOff>895350</xdr:rowOff>
    </xdr:to>
    <xdr:pic>
      <xdr:nvPicPr>
        <xdr:cNvPr id="1097" name="Рисунок 127"/>
        <xdr:cNvPicPr>
          <a:picLocks noChangeAspect="1"/>
        </xdr:cNvPicPr>
      </xdr:nvPicPr>
      <xdr:blipFill>
        <a:blip xmlns:r="http://schemas.openxmlformats.org/officeDocument/2006/relationships" r:embed="rId72" cstate="print"/>
        <a:srcRect l="16289" t="26350" r="13164" b="12544"/>
        <a:stretch>
          <a:fillRect/>
        </a:stretch>
      </xdr:blipFill>
      <xdr:spPr bwMode="auto">
        <a:xfrm>
          <a:off x="3952875" y="51930300"/>
          <a:ext cx="78105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314325</xdr:colOff>
      <xdr:row>59</xdr:row>
      <xdr:rowOff>114300</xdr:rowOff>
    </xdr:from>
    <xdr:to>
      <xdr:col>5</xdr:col>
      <xdr:colOff>1371600</xdr:colOff>
      <xdr:row>59</xdr:row>
      <xdr:rowOff>752475</xdr:rowOff>
    </xdr:to>
    <xdr:pic>
      <xdr:nvPicPr>
        <xdr:cNvPr id="1098" name="Рисунок 129"/>
        <xdr:cNvPicPr>
          <a:picLocks noChangeAspect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3648075" y="53730525"/>
          <a:ext cx="10572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238125</xdr:colOff>
      <xdr:row>64</xdr:row>
      <xdr:rowOff>295275</xdr:rowOff>
    </xdr:from>
    <xdr:to>
      <xdr:col>5</xdr:col>
      <xdr:colOff>1400175</xdr:colOff>
      <xdr:row>64</xdr:row>
      <xdr:rowOff>981075</xdr:rowOff>
    </xdr:to>
    <xdr:pic>
      <xdr:nvPicPr>
        <xdr:cNvPr id="1099" name="Рисунок 131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3571875" y="60226575"/>
          <a:ext cx="11620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238125</xdr:colOff>
      <xdr:row>65</xdr:row>
      <xdr:rowOff>295275</xdr:rowOff>
    </xdr:from>
    <xdr:to>
      <xdr:col>5</xdr:col>
      <xdr:colOff>1400175</xdr:colOff>
      <xdr:row>65</xdr:row>
      <xdr:rowOff>981075</xdr:rowOff>
    </xdr:to>
    <xdr:pic>
      <xdr:nvPicPr>
        <xdr:cNvPr id="1100" name="Рисунок 132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3571875" y="61626750"/>
          <a:ext cx="11620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371475</xdr:colOff>
      <xdr:row>71</xdr:row>
      <xdr:rowOff>295275</xdr:rowOff>
    </xdr:from>
    <xdr:to>
      <xdr:col>5</xdr:col>
      <xdr:colOff>1295400</xdr:colOff>
      <xdr:row>71</xdr:row>
      <xdr:rowOff>914400</xdr:rowOff>
    </xdr:to>
    <xdr:pic>
      <xdr:nvPicPr>
        <xdr:cNvPr id="1101" name="Рисунок 134"/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3705225" y="70027800"/>
          <a:ext cx="9239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257175</xdr:colOff>
      <xdr:row>69</xdr:row>
      <xdr:rowOff>342900</xdr:rowOff>
    </xdr:from>
    <xdr:to>
      <xdr:col>5</xdr:col>
      <xdr:colOff>1228725</xdr:colOff>
      <xdr:row>69</xdr:row>
      <xdr:rowOff>942975</xdr:rowOff>
    </xdr:to>
    <xdr:pic>
      <xdr:nvPicPr>
        <xdr:cNvPr id="1102" name="Рисунок 136"/>
        <xdr:cNvPicPr>
          <a:picLocks noChangeAspect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3590925" y="67275075"/>
          <a:ext cx="9715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276225</xdr:colOff>
      <xdr:row>70</xdr:row>
      <xdr:rowOff>371475</xdr:rowOff>
    </xdr:from>
    <xdr:to>
      <xdr:col>5</xdr:col>
      <xdr:colOff>1390650</xdr:colOff>
      <xdr:row>70</xdr:row>
      <xdr:rowOff>1047750</xdr:rowOff>
    </xdr:to>
    <xdr:pic>
      <xdr:nvPicPr>
        <xdr:cNvPr id="1103" name="Рисунок 138"/>
        <xdr:cNvPicPr>
          <a:picLocks noChangeAspect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3609975" y="68703825"/>
          <a:ext cx="11144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466725</xdr:colOff>
      <xdr:row>75</xdr:row>
      <xdr:rowOff>542925</xdr:rowOff>
    </xdr:from>
    <xdr:to>
      <xdr:col>5</xdr:col>
      <xdr:colOff>1152525</xdr:colOff>
      <xdr:row>75</xdr:row>
      <xdr:rowOff>990600</xdr:rowOff>
    </xdr:to>
    <xdr:pic>
      <xdr:nvPicPr>
        <xdr:cNvPr id="1104" name="Рисунок 140"/>
        <xdr:cNvPicPr>
          <a:picLocks noChangeAspect="1"/>
        </xdr:cNvPicPr>
      </xdr:nvPicPr>
      <xdr:blipFill>
        <a:blip xmlns:r="http://schemas.openxmlformats.org/officeDocument/2006/relationships" r:embed="rId78" cstate="print"/>
        <a:srcRect l="19531" t="31580" r="19920" b="8195"/>
        <a:stretch>
          <a:fillRect/>
        </a:stretch>
      </xdr:blipFill>
      <xdr:spPr bwMode="auto">
        <a:xfrm>
          <a:off x="3800475" y="74475975"/>
          <a:ext cx="685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409575</xdr:colOff>
      <xdr:row>80</xdr:row>
      <xdr:rowOff>352425</xdr:rowOff>
    </xdr:from>
    <xdr:to>
      <xdr:col>5</xdr:col>
      <xdr:colOff>1257300</xdr:colOff>
      <xdr:row>80</xdr:row>
      <xdr:rowOff>923925</xdr:rowOff>
    </xdr:to>
    <xdr:pic>
      <xdr:nvPicPr>
        <xdr:cNvPr id="1105" name="Рисунок 142"/>
        <xdr:cNvPicPr>
          <a:picLocks noChangeAspect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3743325" y="81343500"/>
          <a:ext cx="8477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676275</xdr:colOff>
      <xdr:row>79</xdr:row>
      <xdr:rowOff>447675</xdr:rowOff>
    </xdr:from>
    <xdr:to>
      <xdr:col>5</xdr:col>
      <xdr:colOff>1323975</xdr:colOff>
      <xdr:row>79</xdr:row>
      <xdr:rowOff>1019175</xdr:rowOff>
    </xdr:to>
    <xdr:pic>
      <xdr:nvPicPr>
        <xdr:cNvPr id="1106" name="Рисунок 145"/>
        <xdr:cNvPicPr>
          <a:picLocks noChangeAspect="1"/>
        </xdr:cNvPicPr>
      </xdr:nvPicPr>
      <xdr:blipFill>
        <a:blip xmlns:r="http://schemas.openxmlformats.org/officeDocument/2006/relationships" r:embed="rId80" cstate="print"/>
        <a:srcRect l="16846" t="9915" r="22119" b="7462"/>
        <a:stretch>
          <a:fillRect/>
        </a:stretch>
      </xdr:blipFill>
      <xdr:spPr bwMode="auto">
        <a:xfrm>
          <a:off x="4010025" y="79981425"/>
          <a:ext cx="6477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466725</xdr:colOff>
      <xdr:row>82</xdr:row>
      <xdr:rowOff>523875</xdr:rowOff>
    </xdr:from>
    <xdr:to>
      <xdr:col>5</xdr:col>
      <xdr:colOff>1190625</xdr:colOff>
      <xdr:row>82</xdr:row>
      <xdr:rowOff>971550</xdr:rowOff>
    </xdr:to>
    <xdr:pic>
      <xdr:nvPicPr>
        <xdr:cNvPr id="1107" name="Рисунок 147"/>
        <xdr:cNvPicPr>
          <a:picLocks noChangeAspect="1"/>
        </xdr:cNvPicPr>
      </xdr:nvPicPr>
      <xdr:blipFill>
        <a:blip xmlns:r="http://schemas.openxmlformats.org/officeDocument/2006/relationships" r:embed="rId81" cstate="print"/>
        <a:srcRect l="10744" t="19971" r="15283" b="8653"/>
        <a:stretch>
          <a:fillRect/>
        </a:stretch>
      </xdr:blipFill>
      <xdr:spPr bwMode="auto">
        <a:xfrm>
          <a:off x="3800475" y="84372450"/>
          <a:ext cx="7239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533400</xdr:colOff>
      <xdr:row>83</xdr:row>
      <xdr:rowOff>152400</xdr:rowOff>
    </xdr:from>
    <xdr:to>
      <xdr:col>6</xdr:col>
      <xdr:colOff>76200</xdr:colOff>
      <xdr:row>83</xdr:row>
      <xdr:rowOff>1266825</xdr:rowOff>
    </xdr:to>
    <xdr:pic>
      <xdr:nvPicPr>
        <xdr:cNvPr id="1108" name="Рисунок 148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3867150" y="85401150"/>
          <a:ext cx="109537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86</xdr:row>
      <xdr:rowOff>333375</xdr:rowOff>
    </xdr:from>
    <xdr:to>
      <xdr:col>5</xdr:col>
      <xdr:colOff>1295400</xdr:colOff>
      <xdr:row>86</xdr:row>
      <xdr:rowOff>942975</xdr:rowOff>
    </xdr:to>
    <xdr:pic>
      <xdr:nvPicPr>
        <xdr:cNvPr id="1109" name="Рисунок 150"/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3714750" y="89315925"/>
          <a:ext cx="9144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390525</xdr:colOff>
      <xdr:row>81</xdr:row>
      <xdr:rowOff>314325</xdr:rowOff>
    </xdr:from>
    <xdr:to>
      <xdr:col>5</xdr:col>
      <xdr:colOff>1238250</xdr:colOff>
      <xdr:row>81</xdr:row>
      <xdr:rowOff>885825</xdr:rowOff>
    </xdr:to>
    <xdr:pic>
      <xdr:nvPicPr>
        <xdr:cNvPr id="1110" name="Рисунок 152"/>
        <xdr:cNvPicPr>
          <a:picLocks noChangeAspect="1"/>
        </xdr:cNvPicPr>
      </xdr:nvPicPr>
      <xdr:blipFill>
        <a:blip xmlns:r="http://schemas.openxmlformats.org/officeDocument/2006/relationships" r:embed="rId83" cstate="print"/>
        <a:srcRect l="16113" t="16525" r="8690" b="6360"/>
        <a:stretch>
          <a:fillRect/>
        </a:stretch>
      </xdr:blipFill>
      <xdr:spPr bwMode="auto">
        <a:xfrm>
          <a:off x="3724275" y="82762725"/>
          <a:ext cx="8477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88</xdr:row>
      <xdr:rowOff>314325</xdr:rowOff>
    </xdr:from>
    <xdr:to>
      <xdr:col>5</xdr:col>
      <xdr:colOff>1209675</xdr:colOff>
      <xdr:row>88</xdr:row>
      <xdr:rowOff>923925</xdr:rowOff>
    </xdr:to>
    <xdr:pic>
      <xdr:nvPicPr>
        <xdr:cNvPr id="1111" name="Рисунок 154"/>
        <xdr:cNvPicPr>
          <a:picLocks noChangeAspect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3752850" y="91735275"/>
          <a:ext cx="7905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523875</xdr:colOff>
      <xdr:row>89</xdr:row>
      <xdr:rowOff>485775</xdr:rowOff>
    </xdr:from>
    <xdr:to>
      <xdr:col>5</xdr:col>
      <xdr:colOff>1257300</xdr:colOff>
      <xdr:row>89</xdr:row>
      <xdr:rowOff>1047750</xdr:rowOff>
    </xdr:to>
    <xdr:pic>
      <xdr:nvPicPr>
        <xdr:cNvPr id="1112" name="Рисунок 156"/>
        <xdr:cNvPicPr>
          <a:picLocks noChangeAspect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3857625" y="93125925"/>
          <a:ext cx="7334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91</xdr:row>
      <xdr:rowOff>123825</xdr:rowOff>
    </xdr:from>
    <xdr:to>
      <xdr:col>5</xdr:col>
      <xdr:colOff>1552575</xdr:colOff>
      <xdr:row>91</xdr:row>
      <xdr:rowOff>923925</xdr:rowOff>
    </xdr:to>
    <xdr:pic>
      <xdr:nvPicPr>
        <xdr:cNvPr id="1113" name="Рисунок 158"/>
        <xdr:cNvPicPr>
          <a:picLocks noChangeAspect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3676650" y="95202375"/>
          <a:ext cx="120967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247650</xdr:colOff>
      <xdr:row>95</xdr:row>
      <xdr:rowOff>168275</xdr:rowOff>
    </xdr:from>
    <xdr:to>
      <xdr:col>5</xdr:col>
      <xdr:colOff>1520825</xdr:colOff>
      <xdr:row>95</xdr:row>
      <xdr:rowOff>863600</xdr:rowOff>
    </xdr:to>
    <xdr:pic>
      <xdr:nvPicPr>
        <xdr:cNvPr id="1114" name="Рисунок 159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057650" y="99177475"/>
          <a:ext cx="127317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352425</xdr:colOff>
      <xdr:row>101</xdr:row>
      <xdr:rowOff>142875</xdr:rowOff>
    </xdr:from>
    <xdr:to>
      <xdr:col>5</xdr:col>
      <xdr:colOff>1171575</xdr:colOff>
      <xdr:row>101</xdr:row>
      <xdr:rowOff>809625</xdr:rowOff>
    </xdr:to>
    <xdr:pic>
      <xdr:nvPicPr>
        <xdr:cNvPr id="1115" name="Рисунок 161"/>
        <xdr:cNvPicPr>
          <a:picLocks noChangeAspect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3686175" y="104394000"/>
          <a:ext cx="8191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333375</xdr:colOff>
      <xdr:row>100</xdr:row>
      <xdr:rowOff>123825</xdr:rowOff>
    </xdr:from>
    <xdr:to>
      <xdr:col>5</xdr:col>
      <xdr:colOff>1352550</xdr:colOff>
      <xdr:row>100</xdr:row>
      <xdr:rowOff>904875</xdr:rowOff>
    </xdr:to>
    <xdr:pic>
      <xdr:nvPicPr>
        <xdr:cNvPr id="1116" name="Рисунок 163"/>
        <xdr:cNvPicPr>
          <a:picLocks noChangeAspect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4143375" y="103197025"/>
          <a:ext cx="10191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90</xdr:row>
      <xdr:rowOff>304800</xdr:rowOff>
    </xdr:from>
    <xdr:to>
      <xdr:col>5</xdr:col>
      <xdr:colOff>1238250</xdr:colOff>
      <xdr:row>90</xdr:row>
      <xdr:rowOff>876300</xdr:rowOff>
    </xdr:to>
    <xdr:pic>
      <xdr:nvPicPr>
        <xdr:cNvPr id="1117" name="Рисунок 165"/>
        <xdr:cNvPicPr>
          <a:picLocks noChangeAspect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3714750" y="94164150"/>
          <a:ext cx="8572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393700</xdr:colOff>
      <xdr:row>44</xdr:row>
      <xdr:rowOff>139700</xdr:rowOff>
    </xdr:from>
    <xdr:to>
      <xdr:col>5</xdr:col>
      <xdr:colOff>1442730</xdr:colOff>
      <xdr:row>44</xdr:row>
      <xdr:rowOff>794891</xdr:rowOff>
    </xdr:to>
    <xdr:pic>
      <xdr:nvPicPr>
        <xdr:cNvPr id="96" name="Рисунок 95"/>
        <xdr:cNvPicPr>
          <a:picLocks noChangeAspect="1"/>
        </xdr:cNvPicPr>
      </xdr:nvPicPr>
      <xdr:blipFill rotWithShape="1"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264" t="21298" r="8447" b="10032"/>
        <a:stretch/>
      </xdr:blipFill>
      <xdr:spPr>
        <a:xfrm flipH="1">
          <a:off x="4203700" y="16065500"/>
          <a:ext cx="1049030" cy="655191"/>
        </a:xfrm>
        <a:prstGeom prst="rect">
          <a:avLst/>
        </a:prstGeom>
      </xdr:spPr>
    </xdr:pic>
    <xdr:clientData/>
  </xdr:twoCellAnchor>
  <xdr:twoCellAnchor editAs="oneCell">
    <xdr:from>
      <xdr:col>5</xdr:col>
      <xdr:colOff>279400</xdr:colOff>
      <xdr:row>13</xdr:row>
      <xdr:rowOff>304800</xdr:rowOff>
    </xdr:from>
    <xdr:to>
      <xdr:col>5</xdr:col>
      <xdr:colOff>1266226</xdr:colOff>
      <xdr:row>13</xdr:row>
      <xdr:rowOff>840332</xdr:rowOff>
    </xdr:to>
    <xdr:pic>
      <xdr:nvPicPr>
        <xdr:cNvPr id="98" name="Рисунок 97"/>
        <xdr:cNvPicPr>
          <a:picLocks noChangeAspect="1"/>
        </xdr:cNvPicPr>
      </xdr:nvPicPr>
      <xdr:blipFill rotWithShape="1"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194" t="28643" r="13819" b="3055"/>
        <a:stretch/>
      </xdr:blipFill>
      <xdr:spPr>
        <a:xfrm flipH="1">
          <a:off x="4089400" y="9906000"/>
          <a:ext cx="986826" cy="535532"/>
        </a:xfrm>
        <a:prstGeom prst="rect">
          <a:avLst/>
        </a:prstGeom>
      </xdr:spPr>
    </xdr:pic>
    <xdr:clientData/>
  </xdr:twoCellAnchor>
  <xdr:twoCellAnchor editAs="oneCell">
    <xdr:from>
      <xdr:col>5</xdr:col>
      <xdr:colOff>266700</xdr:colOff>
      <xdr:row>16</xdr:row>
      <xdr:rowOff>304800</xdr:rowOff>
    </xdr:from>
    <xdr:to>
      <xdr:col>5</xdr:col>
      <xdr:colOff>1514033</xdr:colOff>
      <xdr:row>16</xdr:row>
      <xdr:rowOff>918864</xdr:rowOff>
    </xdr:to>
    <xdr:pic>
      <xdr:nvPicPr>
        <xdr:cNvPr id="100" name="Рисунок 99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076700" y="13068300"/>
          <a:ext cx="1247333" cy="614064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28</xdr:row>
      <xdr:rowOff>190500</xdr:rowOff>
    </xdr:from>
    <xdr:to>
      <xdr:col>5</xdr:col>
      <xdr:colOff>1670304</xdr:colOff>
      <xdr:row>28</xdr:row>
      <xdr:rowOff>832635</xdr:rowOff>
    </xdr:to>
    <xdr:pic>
      <xdr:nvPicPr>
        <xdr:cNvPr id="102" name="Рисунок 101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191000" y="26479500"/>
          <a:ext cx="1289304" cy="642135"/>
        </a:xfrm>
        <a:prstGeom prst="rect">
          <a:avLst/>
        </a:prstGeom>
      </xdr:spPr>
    </xdr:pic>
    <xdr:clientData/>
  </xdr:twoCellAnchor>
  <xdr:twoCellAnchor editAs="oneCell">
    <xdr:from>
      <xdr:col>5</xdr:col>
      <xdr:colOff>393700</xdr:colOff>
      <xdr:row>58</xdr:row>
      <xdr:rowOff>304800</xdr:rowOff>
    </xdr:from>
    <xdr:to>
      <xdr:col>5</xdr:col>
      <xdr:colOff>1342182</xdr:colOff>
      <xdr:row>58</xdr:row>
      <xdr:rowOff>877361</xdr:rowOff>
    </xdr:to>
    <xdr:pic>
      <xdr:nvPicPr>
        <xdr:cNvPr id="101" name="Рисунок 100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3700" y="56959500"/>
          <a:ext cx="948482" cy="572561"/>
        </a:xfrm>
        <a:prstGeom prst="rect">
          <a:avLst/>
        </a:prstGeom>
      </xdr:spPr>
    </xdr:pic>
    <xdr:clientData/>
  </xdr:twoCellAnchor>
  <xdr:oneCellAnchor>
    <xdr:from>
      <xdr:col>5</xdr:col>
      <xdr:colOff>600075</xdr:colOff>
      <xdr:row>99</xdr:row>
      <xdr:rowOff>76200</xdr:rowOff>
    </xdr:from>
    <xdr:ext cx="952500" cy="828675"/>
    <xdr:pic>
      <xdr:nvPicPr>
        <xdr:cNvPr id="99" name="Рисунок 3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4410075" y="106324400"/>
          <a:ext cx="95250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123825</xdr:colOff>
      <xdr:row>7</xdr:row>
      <xdr:rowOff>200025</xdr:rowOff>
    </xdr:from>
    <xdr:to>
      <xdr:col>6</xdr:col>
      <xdr:colOff>971550</xdr:colOff>
      <xdr:row>7</xdr:row>
      <xdr:rowOff>838200</xdr:rowOff>
    </xdr:to>
    <xdr:pic>
      <xdr:nvPicPr>
        <xdr:cNvPr id="2049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20360" t="21507" r="31439" b="19951"/>
        <a:stretch>
          <a:fillRect/>
        </a:stretch>
      </xdr:blipFill>
      <xdr:spPr bwMode="auto">
        <a:xfrm>
          <a:off x="4619625" y="2990850"/>
          <a:ext cx="84772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85725</xdr:colOff>
      <xdr:row>8</xdr:row>
      <xdr:rowOff>200025</xdr:rowOff>
    </xdr:from>
    <xdr:to>
      <xdr:col>6</xdr:col>
      <xdr:colOff>952500</xdr:colOff>
      <xdr:row>8</xdr:row>
      <xdr:rowOff>838200</xdr:rowOff>
    </xdr:to>
    <xdr:pic>
      <xdr:nvPicPr>
        <xdr:cNvPr id="2050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22217" t="15791" r="24805" b="15173"/>
        <a:stretch>
          <a:fillRect/>
        </a:stretch>
      </xdr:blipFill>
      <xdr:spPr bwMode="auto">
        <a:xfrm>
          <a:off x="4581525" y="4067175"/>
          <a:ext cx="8667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9</xdr:row>
      <xdr:rowOff>295275</xdr:rowOff>
    </xdr:from>
    <xdr:to>
      <xdr:col>6</xdr:col>
      <xdr:colOff>800100</xdr:colOff>
      <xdr:row>9</xdr:row>
      <xdr:rowOff>847725</xdr:rowOff>
    </xdr:to>
    <xdr:pic>
      <xdr:nvPicPr>
        <xdr:cNvPr id="2051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l="15868" t="21664" r="24072" b="7829"/>
        <a:stretch>
          <a:fillRect/>
        </a:stretch>
      </xdr:blipFill>
      <xdr:spPr bwMode="auto">
        <a:xfrm>
          <a:off x="4543425" y="5210175"/>
          <a:ext cx="7524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161925</xdr:colOff>
      <xdr:row>10</xdr:row>
      <xdr:rowOff>238125</xdr:rowOff>
    </xdr:from>
    <xdr:to>
      <xdr:col>6</xdr:col>
      <xdr:colOff>857250</xdr:colOff>
      <xdr:row>10</xdr:row>
      <xdr:rowOff>800100</xdr:rowOff>
    </xdr:to>
    <xdr:pic>
      <xdr:nvPicPr>
        <xdr:cNvPr id="2052" name="Рисунок 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 l="25664" t="24356" r="28503" b="17387"/>
        <a:stretch>
          <a:fillRect/>
        </a:stretch>
      </xdr:blipFill>
      <xdr:spPr bwMode="auto">
        <a:xfrm>
          <a:off x="4657725" y="6200775"/>
          <a:ext cx="6953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171450</xdr:colOff>
      <xdr:row>0</xdr:row>
      <xdr:rowOff>104775</xdr:rowOff>
    </xdr:from>
    <xdr:to>
      <xdr:col>10</xdr:col>
      <xdr:colOff>180975</xdr:colOff>
      <xdr:row>0</xdr:row>
      <xdr:rowOff>895350</xdr:rowOff>
    </xdr:to>
    <xdr:pic>
      <xdr:nvPicPr>
        <xdr:cNvPr id="2053" name="Рисунок 5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647950" y="104775"/>
          <a:ext cx="42481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I106"/>
  <sheetViews>
    <sheetView tabSelected="1" zoomScale="75" zoomScaleNormal="75" workbookViewId="0">
      <pane ySplit="6" topLeftCell="A91" activePane="bottomLeft" state="frozen"/>
      <selection pane="bottomLeft" activeCell="AH100" sqref="AH100"/>
    </sheetView>
  </sheetViews>
  <sheetFormatPr defaultRowHeight="15.75" x14ac:dyDescent="0.25"/>
  <cols>
    <col min="1" max="1" width="12.75" style="5" customWidth="1"/>
    <col min="3" max="3" width="10" customWidth="1"/>
    <col min="4" max="4" width="8.125" customWidth="1"/>
    <col min="5" max="5" width="10" style="5" customWidth="1"/>
    <col min="6" max="6" width="23.25" customWidth="1"/>
    <col min="7" max="7" width="13.75" customWidth="1"/>
    <col min="8" max="25" width="3.125" style="37" customWidth="1"/>
    <col min="26" max="30" width="3.125" style="143" customWidth="1"/>
    <col min="31" max="31" width="9.75" customWidth="1"/>
    <col min="32" max="32" width="8.625" style="81" customWidth="1"/>
    <col min="33" max="33" width="9" style="81" customWidth="1"/>
    <col min="34" max="34" width="9.375" style="81" customWidth="1"/>
    <col min="35" max="35" width="0.125" customWidth="1"/>
  </cols>
  <sheetData>
    <row r="1" spans="1:35" ht="69" customHeight="1" x14ac:dyDescent="0.35">
      <c r="A1" s="66"/>
      <c r="B1" s="1"/>
      <c r="C1" s="1"/>
      <c r="D1" s="1"/>
      <c r="E1" s="66"/>
      <c r="F1" s="1"/>
      <c r="G1" s="1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219"/>
      <c r="Z1" s="219"/>
      <c r="AA1" s="219"/>
      <c r="AB1" s="219"/>
      <c r="AC1" s="219"/>
      <c r="AD1" s="219"/>
      <c r="AE1" s="220"/>
      <c r="AF1" s="220"/>
      <c r="AG1" s="220"/>
      <c r="AH1" s="220"/>
      <c r="AI1" s="220"/>
    </row>
    <row r="2" spans="1:35" ht="16.5" customHeight="1" x14ac:dyDescent="0.25">
      <c r="A2" s="66"/>
      <c r="B2" s="1"/>
      <c r="C2" s="1"/>
      <c r="D2" s="1"/>
      <c r="E2" s="66"/>
      <c r="F2" s="221" t="s">
        <v>0</v>
      </c>
      <c r="G2" s="221"/>
      <c r="H2" s="221"/>
      <c r="I2" s="221"/>
      <c r="J2" s="221"/>
      <c r="K2" s="221"/>
      <c r="L2" s="36"/>
      <c r="AE2" s="1"/>
    </row>
    <row r="3" spans="1:35" ht="15" x14ac:dyDescent="0.25">
      <c r="A3" s="221" t="s">
        <v>1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21"/>
      <c r="Z3" s="221"/>
      <c r="AA3" s="221"/>
      <c r="AB3" s="221"/>
      <c r="AC3" s="221"/>
      <c r="AD3" s="221"/>
      <c r="AE3" s="221"/>
    </row>
    <row r="4" spans="1:35" ht="15" x14ac:dyDescent="0.25">
      <c r="A4" s="221" t="s">
        <v>2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</row>
    <row r="5" spans="1:35" thickBot="1" x14ac:dyDescent="0.3">
      <c r="A5" s="221" t="s">
        <v>3</v>
      </c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21"/>
      <c r="S5" s="221"/>
      <c r="T5" s="221"/>
      <c r="U5" s="221"/>
      <c r="V5" s="221"/>
      <c r="W5" s="221"/>
      <c r="X5" s="221"/>
      <c r="Y5" s="221"/>
      <c r="Z5" s="221"/>
      <c r="AA5" s="221"/>
      <c r="AB5" s="221"/>
      <c r="AC5" s="221"/>
      <c r="AD5" s="221"/>
      <c r="AE5" s="221"/>
    </row>
    <row r="6" spans="1:35" ht="45" customHeight="1" thickBot="1" x14ac:dyDescent="0.3">
      <c r="A6" s="73" t="s">
        <v>4</v>
      </c>
      <c r="B6" s="72" t="s">
        <v>5</v>
      </c>
      <c r="C6" s="71" t="s">
        <v>6</v>
      </c>
      <c r="D6" s="72" t="s">
        <v>7</v>
      </c>
      <c r="E6" s="73" t="s">
        <v>8</v>
      </c>
      <c r="F6" s="71" t="s">
        <v>9</v>
      </c>
      <c r="G6" s="71" t="s">
        <v>10</v>
      </c>
      <c r="H6" s="74">
        <v>18</v>
      </c>
      <c r="I6" s="74">
        <v>19</v>
      </c>
      <c r="J6" s="74">
        <v>20</v>
      </c>
      <c r="K6" s="75">
        <v>21</v>
      </c>
      <c r="L6" s="76">
        <v>22</v>
      </c>
      <c r="M6" s="75">
        <v>23</v>
      </c>
      <c r="N6" s="76">
        <v>24</v>
      </c>
      <c r="O6" s="75">
        <v>25</v>
      </c>
      <c r="P6" s="74">
        <v>26</v>
      </c>
      <c r="Q6" s="74">
        <v>27</v>
      </c>
      <c r="R6" s="74">
        <v>28</v>
      </c>
      <c r="S6" s="74">
        <v>29</v>
      </c>
      <c r="T6" s="74">
        <v>30</v>
      </c>
      <c r="U6" s="74">
        <v>31</v>
      </c>
      <c r="V6" s="74">
        <v>32</v>
      </c>
      <c r="W6" s="74">
        <v>33</v>
      </c>
      <c r="X6" s="74">
        <v>34</v>
      </c>
      <c r="Y6" s="74">
        <v>35</v>
      </c>
      <c r="Z6" s="74">
        <v>36</v>
      </c>
      <c r="AA6" s="74">
        <v>37</v>
      </c>
      <c r="AB6" s="74">
        <v>38</v>
      </c>
      <c r="AC6" s="74">
        <v>39</v>
      </c>
      <c r="AD6" s="74">
        <v>40</v>
      </c>
      <c r="AE6" s="77" t="s">
        <v>11</v>
      </c>
      <c r="AF6" s="34" t="s">
        <v>46</v>
      </c>
      <c r="AG6" s="35" t="s">
        <v>46</v>
      </c>
      <c r="AH6" s="200" t="s">
        <v>27</v>
      </c>
      <c r="AI6" s="207"/>
    </row>
    <row r="7" spans="1:35" ht="83.25" customHeight="1" thickBot="1" x14ac:dyDescent="0.3">
      <c r="A7" s="95" t="s">
        <v>47</v>
      </c>
      <c r="B7" s="97" t="s">
        <v>13</v>
      </c>
      <c r="C7" s="98" t="s">
        <v>13</v>
      </c>
      <c r="D7" s="99" t="s">
        <v>14</v>
      </c>
      <c r="E7" s="95" t="s">
        <v>81</v>
      </c>
      <c r="F7" s="96"/>
      <c r="G7" s="96" t="s">
        <v>22</v>
      </c>
      <c r="H7" s="39">
        <v>3</v>
      </c>
      <c r="I7" s="39">
        <v>3</v>
      </c>
      <c r="J7" s="39">
        <v>3</v>
      </c>
      <c r="K7" s="39">
        <v>3</v>
      </c>
      <c r="L7" s="40">
        <v>1</v>
      </c>
      <c r="M7" s="41"/>
      <c r="N7" s="40"/>
      <c r="O7" s="41"/>
      <c r="P7" s="67"/>
      <c r="Q7" s="67"/>
      <c r="R7" s="67"/>
      <c r="S7" s="67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70">
        <f t="shared" ref="AE7:AE16" si="0">SUM(H7:Y7)</f>
        <v>13</v>
      </c>
      <c r="AF7" s="123">
        <v>1120</v>
      </c>
      <c r="AG7" s="124">
        <v>1170</v>
      </c>
      <c r="AH7" s="201"/>
      <c r="AI7" s="208">
        <f>SUM(H7:K7)*AF7+SUM(L7:O7)*AG7+SUM(P7:S7)*AH7</f>
        <v>14610</v>
      </c>
    </row>
    <row r="8" spans="1:35" ht="83.25" customHeight="1" thickBot="1" x14ac:dyDescent="0.3">
      <c r="A8" s="95" t="s">
        <v>47</v>
      </c>
      <c r="B8" s="97" t="s">
        <v>13</v>
      </c>
      <c r="C8" s="98" t="s">
        <v>13</v>
      </c>
      <c r="D8" s="99" t="s">
        <v>14</v>
      </c>
      <c r="E8" s="95" t="s">
        <v>82</v>
      </c>
      <c r="F8" s="96"/>
      <c r="G8" s="96" t="s">
        <v>17</v>
      </c>
      <c r="H8" s="39">
        <v>3</v>
      </c>
      <c r="I8" s="39">
        <v>3</v>
      </c>
      <c r="J8" s="39">
        <v>3</v>
      </c>
      <c r="K8" s="39">
        <v>3</v>
      </c>
      <c r="L8" s="40">
        <v>2</v>
      </c>
      <c r="M8" s="41">
        <v>1</v>
      </c>
      <c r="N8" s="40">
        <v>2</v>
      </c>
      <c r="O8" s="41">
        <v>2</v>
      </c>
      <c r="P8" s="67">
        <v>2</v>
      </c>
      <c r="Q8" s="67"/>
      <c r="R8" s="67"/>
      <c r="S8" s="67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70">
        <f t="shared" si="0"/>
        <v>21</v>
      </c>
      <c r="AF8" s="123">
        <v>1120</v>
      </c>
      <c r="AG8" s="124">
        <v>1170</v>
      </c>
      <c r="AH8" s="201">
        <v>1250</v>
      </c>
      <c r="AI8" s="199">
        <f t="shared" ref="AI8:AI50" si="1">SUM(H8:K8)*AF8+SUM(L8:O8)*AG8+SUM(P8:S8)*AH8</f>
        <v>24130</v>
      </c>
    </row>
    <row r="9" spans="1:35" ht="83.25" customHeight="1" thickBot="1" x14ac:dyDescent="0.3">
      <c r="A9" s="95" t="s">
        <v>47</v>
      </c>
      <c r="B9" s="97" t="s">
        <v>13</v>
      </c>
      <c r="C9" s="98" t="s">
        <v>13</v>
      </c>
      <c r="D9" s="99" t="s">
        <v>14</v>
      </c>
      <c r="E9" s="95" t="s">
        <v>83</v>
      </c>
      <c r="F9" s="96"/>
      <c r="G9" s="96" t="s">
        <v>16</v>
      </c>
      <c r="H9" s="39">
        <v>2</v>
      </c>
      <c r="I9" s="39">
        <v>2</v>
      </c>
      <c r="J9" s="39">
        <v>2</v>
      </c>
      <c r="K9" s="39">
        <v>2</v>
      </c>
      <c r="L9" s="40">
        <v>1</v>
      </c>
      <c r="M9" s="41">
        <v>1</v>
      </c>
      <c r="N9" s="40">
        <v>1</v>
      </c>
      <c r="O9" s="41">
        <v>1</v>
      </c>
      <c r="P9" s="67"/>
      <c r="Q9" s="67"/>
      <c r="R9" s="67"/>
      <c r="S9" s="67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70">
        <f t="shared" si="0"/>
        <v>12</v>
      </c>
      <c r="AF9" s="123">
        <v>1120</v>
      </c>
      <c r="AG9" s="124">
        <v>1170</v>
      </c>
      <c r="AH9" s="201"/>
      <c r="AI9" s="208">
        <f t="shared" si="1"/>
        <v>13640</v>
      </c>
    </row>
    <row r="10" spans="1:35" ht="81" customHeight="1" thickBot="1" x14ac:dyDescent="0.3">
      <c r="A10" s="109" t="s">
        <v>47</v>
      </c>
      <c r="B10" s="106" t="s">
        <v>13</v>
      </c>
      <c r="C10" s="107" t="s">
        <v>13</v>
      </c>
      <c r="D10" s="108" t="s">
        <v>14</v>
      </c>
      <c r="E10" s="109" t="s">
        <v>48</v>
      </c>
      <c r="F10" s="105"/>
      <c r="G10" s="105" t="s">
        <v>49</v>
      </c>
      <c r="H10" s="90">
        <v>5</v>
      </c>
      <c r="I10" s="90">
        <v>6</v>
      </c>
      <c r="J10" s="90">
        <v>6</v>
      </c>
      <c r="K10" s="90">
        <v>6</v>
      </c>
      <c r="L10" s="91">
        <v>5</v>
      </c>
      <c r="M10" s="88">
        <v>3</v>
      </c>
      <c r="N10" s="91">
        <v>3</v>
      </c>
      <c r="O10" s="88">
        <v>3</v>
      </c>
      <c r="P10" s="154"/>
      <c r="Q10" s="154"/>
      <c r="R10" s="154"/>
      <c r="S10" s="15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86">
        <f t="shared" si="0"/>
        <v>37</v>
      </c>
      <c r="AF10" s="31">
        <v>1120</v>
      </c>
      <c r="AG10" s="32">
        <v>1170</v>
      </c>
      <c r="AH10" s="202"/>
      <c r="AI10" s="199">
        <f t="shared" si="1"/>
        <v>42140</v>
      </c>
    </row>
    <row r="11" spans="1:35" ht="83.25" customHeight="1" thickBot="1" x14ac:dyDescent="0.3">
      <c r="A11" s="95" t="s">
        <v>47</v>
      </c>
      <c r="B11" s="97" t="s">
        <v>13</v>
      </c>
      <c r="C11" s="98" t="s">
        <v>13</v>
      </c>
      <c r="D11" s="99" t="s">
        <v>14</v>
      </c>
      <c r="E11" s="153" t="s">
        <v>105</v>
      </c>
      <c r="F11" s="96"/>
      <c r="G11" s="153" t="s">
        <v>22</v>
      </c>
      <c r="H11" s="39">
        <v>1</v>
      </c>
      <c r="I11" s="39">
        <v>3</v>
      </c>
      <c r="J11" s="39">
        <v>4</v>
      </c>
      <c r="K11" s="39">
        <v>3</v>
      </c>
      <c r="L11" s="40">
        <v>7</v>
      </c>
      <c r="M11" s="41">
        <v>7</v>
      </c>
      <c r="N11" s="40">
        <v>5</v>
      </c>
      <c r="O11" s="41">
        <v>4</v>
      </c>
      <c r="P11" s="67">
        <v>6</v>
      </c>
      <c r="Q11" s="67">
        <v>4</v>
      </c>
      <c r="R11" s="67">
        <v>4</v>
      </c>
      <c r="S11" s="67">
        <v>4</v>
      </c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70">
        <f>SUM(H11:Y11)</f>
        <v>52</v>
      </c>
      <c r="AF11" s="123">
        <v>1120</v>
      </c>
      <c r="AG11" s="124">
        <v>1170</v>
      </c>
      <c r="AH11" s="201">
        <v>1250</v>
      </c>
      <c r="AI11" s="208">
        <f t="shared" si="1"/>
        <v>61730</v>
      </c>
    </row>
    <row r="12" spans="1:35" ht="83.25" customHeight="1" thickBot="1" x14ac:dyDescent="0.3">
      <c r="A12" s="104" t="s">
        <v>47</v>
      </c>
      <c r="B12" s="101" t="s">
        <v>13</v>
      </c>
      <c r="C12" s="102" t="s">
        <v>13</v>
      </c>
      <c r="D12" s="103" t="s">
        <v>14</v>
      </c>
      <c r="E12" s="160" t="s">
        <v>107</v>
      </c>
      <c r="F12" s="100"/>
      <c r="G12" s="160" t="s">
        <v>17</v>
      </c>
      <c r="H12" s="155">
        <v>2</v>
      </c>
      <c r="I12" s="155">
        <v>2</v>
      </c>
      <c r="J12" s="155">
        <v>2</v>
      </c>
      <c r="K12" s="155">
        <v>2</v>
      </c>
      <c r="L12" s="156">
        <v>2</v>
      </c>
      <c r="M12" s="157">
        <v>2</v>
      </c>
      <c r="N12" s="156">
        <v>2</v>
      </c>
      <c r="O12" s="157">
        <v>2</v>
      </c>
      <c r="P12" s="158">
        <v>2</v>
      </c>
      <c r="Q12" s="158"/>
      <c r="R12" s="158"/>
      <c r="S12" s="15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93">
        <f>SUM(H12:Y12)</f>
        <v>18</v>
      </c>
      <c r="AF12" s="159">
        <v>1120</v>
      </c>
      <c r="AG12" s="131">
        <v>1170</v>
      </c>
      <c r="AH12" s="203">
        <v>1250</v>
      </c>
      <c r="AI12" s="199">
        <f t="shared" si="1"/>
        <v>20820</v>
      </c>
    </row>
    <row r="13" spans="1:35" ht="83.25" customHeight="1" thickBot="1" x14ac:dyDescent="0.3">
      <c r="A13" s="95" t="s">
        <v>47</v>
      </c>
      <c r="B13" s="97" t="s">
        <v>13</v>
      </c>
      <c r="C13" s="98" t="s">
        <v>13</v>
      </c>
      <c r="D13" s="99" t="s">
        <v>14</v>
      </c>
      <c r="E13" s="153" t="s">
        <v>106</v>
      </c>
      <c r="F13" s="96"/>
      <c r="G13" s="153" t="s">
        <v>16</v>
      </c>
      <c r="H13" s="39"/>
      <c r="I13" s="39"/>
      <c r="J13" s="39"/>
      <c r="K13" s="39"/>
      <c r="L13" s="40">
        <v>2</v>
      </c>
      <c r="M13" s="41">
        <v>2</v>
      </c>
      <c r="N13" s="40">
        <v>4</v>
      </c>
      <c r="O13" s="41">
        <v>4</v>
      </c>
      <c r="P13" s="67">
        <v>2</v>
      </c>
      <c r="Q13" s="67"/>
      <c r="R13" s="67"/>
      <c r="S13" s="67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70">
        <f>SUM(H13:Y13)</f>
        <v>14</v>
      </c>
      <c r="AF13" s="123"/>
      <c r="AG13" s="124">
        <v>1170</v>
      </c>
      <c r="AH13" s="201">
        <v>1250</v>
      </c>
      <c r="AI13" s="208">
        <f t="shared" si="1"/>
        <v>16540</v>
      </c>
    </row>
    <row r="14" spans="1:35" ht="83.25" customHeight="1" thickBot="1" x14ac:dyDescent="0.3">
      <c r="A14" s="95" t="s">
        <v>47</v>
      </c>
      <c r="B14" s="97" t="s">
        <v>13</v>
      </c>
      <c r="C14" s="98" t="s">
        <v>13</v>
      </c>
      <c r="D14" s="99" t="s">
        <v>14</v>
      </c>
      <c r="E14" s="153" t="s">
        <v>144</v>
      </c>
      <c r="F14" s="96"/>
      <c r="G14" s="153" t="s">
        <v>19</v>
      </c>
      <c r="H14" s="39"/>
      <c r="I14" s="39"/>
      <c r="J14" s="39"/>
      <c r="K14" s="39"/>
      <c r="L14" s="40">
        <v>2</v>
      </c>
      <c r="M14" s="41">
        <v>2</v>
      </c>
      <c r="N14" s="40">
        <v>2</v>
      </c>
      <c r="O14" s="41">
        <v>2</v>
      </c>
      <c r="P14" s="67"/>
      <c r="Q14" s="67"/>
      <c r="R14" s="67"/>
      <c r="S14" s="67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70">
        <f t="shared" ref="AE14" si="2">SUM(H14:Y14)</f>
        <v>8</v>
      </c>
      <c r="AF14" s="123"/>
      <c r="AG14" s="125">
        <v>1170</v>
      </c>
      <c r="AH14" s="201"/>
      <c r="AI14" s="208">
        <f t="shared" ref="AI14" si="3">SUM(H14:K14)*AF14+SUM(L14:O14)*AG14+SUM(P14:S14)*AH14</f>
        <v>9360</v>
      </c>
    </row>
    <row r="15" spans="1:35" ht="83.25" customHeight="1" thickBot="1" x14ac:dyDescent="0.3">
      <c r="A15" s="104" t="s">
        <v>47</v>
      </c>
      <c r="B15" s="101" t="s">
        <v>13</v>
      </c>
      <c r="C15" s="102" t="s">
        <v>13</v>
      </c>
      <c r="D15" s="103" t="s">
        <v>14</v>
      </c>
      <c r="E15" s="104" t="s">
        <v>79</v>
      </c>
      <c r="F15" s="100"/>
      <c r="G15" s="104" t="s">
        <v>22</v>
      </c>
      <c r="H15" s="155">
        <v>2</v>
      </c>
      <c r="I15" s="155">
        <v>2</v>
      </c>
      <c r="J15" s="155">
        <v>2</v>
      </c>
      <c r="K15" s="155">
        <v>2</v>
      </c>
      <c r="L15" s="156">
        <v>2</v>
      </c>
      <c r="M15" s="157">
        <v>2</v>
      </c>
      <c r="N15" s="156">
        <v>1</v>
      </c>
      <c r="O15" s="157">
        <v>1</v>
      </c>
      <c r="P15" s="158">
        <v>2</v>
      </c>
      <c r="Q15" s="158">
        <v>2</v>
      </c>
      <c r="R15" s="158">
        <v>2</v>
      </c>
      <c r="S15" s="158">
        <v>2</v>
      </c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93">
        <f t="shared" si="0"/>
        <v>22</v>
      </c>
      <c r="AF15" s="159">
        <v>1120</v>
      </c>
      <c r="AG15" s="214">
        <v>1170</v>
      </c>
      <c r="AH15" s="203">
        <v>1250</v>
      </c>
      <c r="AI15" s="199">
        <f t="shared" si="1"/>
        <v>25980</v>
      </c>
    </row>
    <row r="16" spans="1:35" ht="83.25" customHeight="1" thickBot="1" x14ac:dyDescent="0.3">
      <c r="A16" s="95" t="s">
        <v>47</v>
      </c>
      <c r="B16" s="97" t="s">
        <v>13</v>
      </c>
      <c r="C16" s="98" t="s">
        <v>13</v>
      </c>
      <c r="D16" s="99" t="s">
        <v>14</v>
      </c>
      <c r="E16" s="95" t="s">
        <v>80</v>
      </c>
      <c r="F16" s="96"/>
      <c r="G16" s="95" t="s">
        <v>16</v>
      </c>
      <c r="H16" s="39">
        <v>2</v>
      </c>
      <c r="I16" s="39">
        <v>2</v>
      </c>
      <c r="J16" s="39">
        <v>2</v>
      </c>
      <c r="K16" s="39">
        <v>2</v>
      </c>
      <c r="L16" s="40">
        <v>2</v>
      </c>
      <c r="M16" s="41">
        <v>1</v>
      </c>
      <c r="N16" s="40"/>
      <c r="O16" s="41"/>
      <c r="P16" s="67">
        <v>2</v>
      </c>
      <c r="Q16" s="67">
        <v>2</v>
      </c>
      <c r="R16" s="67">
        <v>2</v>
      </c>
      <c r="S16" s="67">
        <v>2</v>
      </c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70">
        <f t="shared" si="0"/>
        <v>19</v>
      </c>
      <c r="AF16" s="123">
        <v>1120</v>
      </c>
      <c r="AG16" s="125">
        <v>1170</v>
      </c>
      <c r="AH16" s="201">
        <v>1250</v>
      </c>
      <c r="AI16" s="208">
        <f t="shared" si="1"/>
        <v>22470</v>
      </c>
    </row>
    <row r="17" spans="1:35" ht="83.25" customHeight="1" thickBot="1" x14ac:dyDescent="0.3">
      <c r="A17" s="95" t="s">
        <v>47</v>
      </c>
      <c r="B17" s="97" t="s">
        <v>13</v>
      </c>
      <c r="C17" s="98" t="s">
        <v>13</v>
      </c>
      <c r="D17" s="99" t="s">
        <v>14</v>
      </c>
      <c r="E17" s="153" t="s">
        <v>145</v>
      </c>
      <c r="F17" s="96"/>
      <c r="G17" s="153" t="s">
        <v>20</v>
      </c>
      <c r="H17" s="39"/>
      <c r="I17" s="39"/>
      <c r="J17" s="39"/>
      <c r="K17" s="39"/>
      <c r="L17" s="40">
        <v>2</v>
      </c>
      <c r="M17" s="41">
        <v>2</v>
      </c>
      <c r="N17" s="40">
        <v>2</v>
      </c>
      <c r="O17" s="41">
        <v>2</v>
      </c>
      <c r="P17" s="67"/>
      <c r="Q17" s="67"/>
      <c r="R17" s="67"/>
      <c r="S17" s="67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70">
        <f t="shared" ref="AE17" si="4">SUM(H17:Y17)</f>
        <v>8</v>
      </c>
      <c r="AF17" s="123"/>
      <c r="AG17" s="125">
        <v>1170</v>
      </c>
      <c r="AH17" s="201"/>
      <c r="AI17" s="208">
        <f t="shared" ref="AI17" si="5">SUM(H17:K17)*AF17+SUM(L17:O17)*AG17+SUM(P17:S17)*AH17</f>
        <v>9360</v>
      </c>
    </row>
    <row r="18" spans="1:35" ht="83.25" customHeight="1" thickBot="1" x14ac:dyDescent="0.3">
      <c r="A18" s="95" t="s">
        <v>47</v>
      </c>
      <c r="B18" s="97" t="s">
        <v>13</v>
      </c>
      <c r="C18" s="98" t="s">
        <v>13</v>
      </c>
      <c r="D18" s="99" t="s">
        <v>14</v>
      </c>
      <c r="E18" s="95" t="s">
        <v>59</v>
      </c>
      <c r="F18" s="96"/>
      <c r="G18" s="96" t="s">
        <v>16</v>
      </c>
      <c r="H18" s="39">
        <v>5</v>
      </c>
      <c r="I18" s="39">
        <v>3</v>
      </c>
      <c r="J18" s="39">
        <v>5</v>
      </c>
      <c r="K18" s="39">
        <v>5</v>
      </c>
      <c r="L18" s="40">
        <v>3</v>
      </c>
      <c r="M18" s="41">
        <v>3</v>
      </c>
      <c r="N18" s="40">
        <v>3</v>
      </c>
      <c r="O18" s="41">
        <v>3</v>
      </c>
      <c r="P18" s="67">
        <v>1</v>
      </c>
      <c r="Q18" s="67">
        <v>2</v>
      </c>
      <c r="R18" s="67"/>
      <c r="S18" s="67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70">
        <f t="shared" ref="AE18:AE34" si="6">SUM(H18:Y18)</f>
        <v>33</v>
      </c>
      <c r="AF18" s="123">
        <v>1120</v>
      </c>
      <c r="AG18" s="124">
        <v>1170</v>
      </c>
      <c r="AH18" s="201">
        <v>1250</v>
      </c>
      <c r="AI18" s="199">
        <f t="shared" si="1"/>
        <v>37950</v>
      </c>
    </row>
    <row r="19" spans="1:35" ht="83.25" customHeight="1" thickBot="1" x14ac:dyDescent="0.3">
      <c r="A19" s="95" t="s">
        <v>47</v>
      </c>
      <c r="B19" s="97" t="s">
        <v>13</v>
      </c>
      <c r="C19" s="98" t="s">
        <v>13</v>
      </c>
      <c r="D19" s="99" t="s">
        <v>14</v>
      </c>
      <c r="E19" s="95" t="s">
        <v>78</v>
      </c>
      <c r="F19" s="96"/>
      <c r="G19" s="96" t="s">
        <v>20</v>
      </c>
      <c r="H19" s="39">
        <v>1</v>
      </c>
      <c r="I19" s="39">
        <v>1</v>
      </c>
      <c r="J19" s="39">
        <v>2</v>
      </c>
      <c r="K19" s="39">
        <v>2</v>
      </c>
      <c r="L19" s="40">
        <v>1</v>
      </c>
      <c r="M19" s="41">
        <v>1</v>
      </c>
      <c r="N19" s="40">
        <v>1</v>
      </c>
      <c r="O19" s="41"/>
      <c r="P19" s="67"/>
      <c r="Q19" s="67"/>
      <c r="R19" s="67"/>
      <c r="S19" s="67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70">
        <f t="shared" si="6"/>
        <v>9</v>
      </c>
      <c r="AF19" s="123">
        <v>1120</v>
      </c>
      <c r="AG19" s="124">
        <v>1170</v>
      </c>
      <c r="AH19" s="201"/>
      <c r="AI19" s="208">
        <f t="shared" si="1"/>
        <v>10230</v>
      </c>
    </row>
    <row r="20" spans="1:35" ht="83.25" customHeight="1" thickBot="1" x14ac:dyDescent="0.3">
      <c r="A20" s="104" t="s">
        <v>47</v>
      </c>
      <c r="B20" s="101" t="s">
        <v>13</v>
      </c>
      <c r="C20" s="102" t="s">
        <v>13</v>
      </c>
      <c r="D20" s="103" t="s">
        <v>14</v>
      </c>
      <c r="E20" s="104" t="s">
        <v>60</v>
      </c>
      <c r="F20" s="100"/>
      <c r="G20" s="100" t="s">
        <v>22</v>
      </c>
      <c r="H20" s="39"/>
      <c r="I20" s="39"/>
      <c r="J20" s="39">
        <v>1</v>
      </c>
      <c r="K20" s="39">
        <v>1</v>
      </c>
      <c r="L20" s="40">
        <v>2</v>
      </c>
      <c r="M20" s="41">
        <v>1</v>
      </c>
      <c r="N20" s="40"/>
      <c r="O20" s="41"/>
      <c r="P20" s="67"/>
      <c r="Q20" s="67"/>
      <c r="R20" s="67"/>
      <c r="S20" s="67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0">
        <f t="shared" si="6"/>
        <v>5</v>
      </c>
      <c r="AF20" s="123">
        <v>1120</v>
      </c>
      <c r="AG20" s="124">
        <v>1170</v>
      </c>
      <c r="AH20" s="201"/>
      <c r="AI20" s="199">
        <f t="shared" si="1"/>
        <v>5750</v>
      </c>
    </row>
    <row r="21" spans="1:35" ht="83.25" customHeight="1" thickBot="1" x14ac:dyDescent="0.3">
      <c r="A21" s="95" t="s">
        <v>47</v>
      </c>
      <c r="B21" s="97" t="s">
        <v>13</v>
      </c>
      <c r="C21" s="98" t="s">
        <v>13</v>
      </c>
      <c r="D21" s="99" t="s">
        <v>14</v>
      </c>
      <c r="E21" s="95" t="s">
        <v>61</v>
      </c>
      <c r="F21" s="96"/>
      <c r="G21" s="96" t="s">
        <v>17</v>
      </c>
      <c r="H21" s="39">
        <v>2</v>
      </c>
      <c r="I21" s="39">
        <v>2</v>
      </c>
      <c r="J21" s="39">
        <v>2</v>
      </c>
      <c r="K21" s="39">
        <v>2</v>
      </c>
      <c r="L21" s="40">
        <v>5</v>
      </c>
      <c r="M21" s="41">
        <v>4</v>
      </c>
      <c r="N21" s="40">
        <v>2</v>
      </c>
      <c r="O21" s="41">
        <v>2</v>
      </c>
      <c r="P21" s="67">
        <v>1</v>
      </c>
      <c r="Q21" s="67">
        <v>1</v>
      </c>
      <c r="R21" s="67"/>
      <c r="S21" s="67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70">
        <f t="shared" si="6"/>
        <v>23</v>
      </c>
      <c r="AF21" s="123">
        <v>1120</v>
      </c>
      <c r="AG21" s="124">
        <v>1170</v>
      </c>
      <c r="AH21" s="201">
        <v>1250</v>
      </c>
      <c r="AI21" s="208">
        <f t="shared" si="1"/>
        <v>26670</v>
      </c>
    </row>
    <row r="22" spans="1:35" ht="81" customHeight="1" thickBot="1" x14ac:dyDescent="0.3">
      <c r="A22" s="104" t="s">
        <v>47</v>
      </c>
      <c r="B22" s="101" t="s">
        <v>13</v>
      </c>
      <c r="C22" s="102" t="s">
        <v>13</v>
      </c>
      <c r="D22" s="103" t="s">
        <v>14</v>
      </c>
      <c r="E22" s="160" t="s">
        <v>109</v>
      </c>
      <c r="F22" s="100"/>
      <c r="G22" s="209" t="s">
        <v>16</v>
      </c>
      <c r="H22" s="155"/>
      <c r="I22" s="155"/>
      <c r="J22" s="155"/>
      <c r="K22" s="155"/>
      <c r="L22" s="156"/>
      <c r="M22" s="157"/>
      <c r="N22" s="210"/>
      <c r="O22" s="211"/>
      <c r="P22" s="158">
        <v>2</v>
      </c>
      <c r="Q22" s="212">
        <v>2</v>
      </c>
      <c r="R22" s="212">
        <v>2</v>
      </c>
      <c r="S22" s="212">
        <v>2</v>
      </c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93">
        <f t="shared" si="6"/>
        <v>8</v>
      </c>
      <c r="AF22" s="159"/>
      <c r="AG22" s="213"/>
      <c r="AH22" s="203">
        <v>1250</v>
      </c>
      <c r="AI22" s="199">
        <f t="shared" si="1"/>
        <v>10000</v>
      </c>
    </row>
    <row r="23" spans="1:35" ht="81" customHeight="1" thickBot="1" x14ac:dyDescent="0.3">
      <c r="A23" s="95" t="s">
        <v>47</v>
      </c>
      <c r="B23" s="97" t="s">
        <v>13</v>
      </c>
      <c r="C23" s="98" t="s">
        <v>13</v>
      </c>
      <c r="D23" s="99" t="s">
        <v>14</v>
      </c>
      <c r="E23" s="153" t="s">
        <v>110</v>
      </c>
      <c r="F23" s="96"/>
      <c r="G23" s="161" t="s">
        <v>57</v>
      </c>
      <c r="H23" s="39"/>
      <c r="I23" s="39"/>
      <c r="J23" s="39"/>
      <c r="K23" s="39"/>
      <c r="L23" s="40">
        <v>2</v>
      </c>
      <c r="M23" s="41">
        <v>2</v>
      </c>
      <c r="N23" s="68">
        <v>2</v>
      </c>
      <c r="O23" s="69">
        <v>2</v>
      </c>
      <c r="P23" s="67"/>
      <c r="Q23" s="42"/>
      <c r="R23" s="42"/>
      <c r="S23" s="42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70">
        <f t="shared" si="6"/>
        <v>8</v>
      </c>
      <c r="AF23" s="123"/>
      <c r="AG23" s="124">
        <v>1170</v>
      </c>
      <c r="AH23" s="201"/>
      <c r="AI23" s="208">
        <f t="shared" si="1"/>
        <v>9360</v>
      </c>
    </row>
    <row r="24" spans="1:35" ht="81" customHeight="1" thickBot="1" x14ac:dyDescent="0.3">
      <c r="A24" s="95" t="s">
        <v>47</v>
      </c>
      <c r="B24" s="97" t="s">
        <v>13</v>
      </c>
      <c r="C24" s="98" t="s">
        <v>13</v>
      </c>
      <c r="D24" s="99" t="s">
        <v>14</v>
      </c>
      <c r="E24" s="95" t="s">
        <v>50</v>
      </c>
      <c r="F24" s="96"/>
      <c r="G24" s="96" t="s">
        <v>19</v>
      </c>
      <c r="H24" s="39"/>
      <c r="I24" s="39"/>
      <c r="J24" s="39"/>
      <c r="K24" s="39"/>
      <c r="L24" s="40">
        <v>2</v>
      </c>
      <c r="M24" s="41">
        <v>2</v>
      </c>
      <c r="N24" s="68">
        <v>3</v>
      </c>
      <c r="O24" s="69">
        <v>3</v>
      </c>
      <c r="P24" s="67">
        <v>1</v>
      </c>
      <c r="Q24" s="42"/>
      <c r="R24" s="42"/>
      <c r="S24" s="42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70">
        <f t="shared" si="6"/>
        <v>11</v>
      </c>
      <c r="AF24" s="126">
        <v>1170</v>
      </c>
      <c r="AG24" s="127">
        <v>1220</v>
      </c>
      <c r="AH24" s="204">
        <v>1280</v>
      </c>
      <c r="AI24" s="199">
        <f t="shared" si="1"/>
        <v>13480</v>
      </c>
    </row>
    <row r="25" spans="1:35" ht="83.25" customHeight="1" thickBot="1" x14ac:dyDescent="0.3">
      <c r="A25" s="95" t="s">
        <v>47</v>
      </c>
      <c r="B25" s="97" t="s">
        <v>13</v>
      </c>
      <c r="C25" s="98" t="s">
        <v>13</v>
      </c>
      <c r="D25" s="99" t="s">
        <v>14</v>
      </c>
      <c r="E25" s="95" t="s">
        <v>88</v>
      </c>
      <c r="F25" s="96"/>
      <c r="G25" s="95" t="s">
        <v>92</v>
      </c>
      <c r="H25" s="39"/>
      <c r="I25" s="39"/>
      <c r="J25" s="39"/>
      <c r="K25" s="39">
        <v>1</v>
      </c>
      <c r="L25" s="40">
        <v>1</v>
      </c>
      <c r="M25" s="41">
        <v>1</v>
      </c>
      <c r="N25" s="40">
        <v>1</v>
      </c>
      <c r="O25" s="41">
        <v>1</v>
      </c>
      <c r="P25" s="67"/>
      <c r="Q25" s="67"/>
      <c r="R25" s="67"/>
      <c r="S25" s="67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70">
        <f t="shared" si="6"/>
        <v>5</v>
      </c>
      <c r="AF25" s="123">
        <v>1120</v>
      </c>
      <c r="AG25" s="125">
        <v>1170</v>
      </c>
      <c r="AH25" s="201"/>
      <c r="AI25" s="208">
        <f t="shared" si="1"/>
        <v>5800</v>
      </c>
    </row>
    <row r="26" spans="1:35" ht="81" customHeight="1" thickBot="1" x14ac:dyDescent="0.3">
      <c r="A26" s="95" t="s">
        <v>47</v>
      </c>
      <c r="B26" s="97" t="s">
        <v>13</v>
      </c>
      <c r="C26" s="98" t="s">
        <v>13</v>
      </c>
      <c r="D26" s="99" t="s">
        <v>14</v>
      </c>
      <c r="E26" s="95" t="s">
        <v>51</v>
      </c>
      <c r="F26" s="96"/>
      <c r="G26" s="96" t="s">
        <v>16</v>
      </c>
      <c r="H26" s="39">
        <v>6</v>
      </c>
      <c r="I26" s="39">
        <v>6</v>
      </c>
      <c r="J26" s="39">
        <v>6</v>
      </c>
      <c r="K26" s="39">
        <v>6</v>
      </c>
      <c r="L26" s="68">
        <v>5</v>
      </c>
      <c r="M26" s="69">
        <v>6</v>
      </c>
      <c r="N26" s="40">
        <v>2</v>
      </c>
      <c r="O26" s="41">
        <v>2</v>
      </c>
      <c r="P26" s="42"/>
      <c r="Q26" s="42"/>
      <c r="R26" s="42"/>
      <c r="S26" s="42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70">
        <f t="shared" si="6"/>
        <v>39</v>
      </c>
      <c r="AF26" s="126">
        <v>1170</v>
      </c>
      <c r="AG26" s="127">
        <v>1220</v>
      </c>
      <c r="AH26" s="204"/>
      <c r="AI26" s="199">
        <f t="shared" si="1"/>
        <v>46380</v>
      </c>
    </row>
    <row r="27" spans="1:35" ht="81" customHeight="1" thickBot="1" x14ac:dyDescent="0.3">
      <c r="A27" s="95" t="s">
        <v>47</v>
      </c>
      <c r="B27" s="97" t="s">
        <v>13</v>
      </c>
      <c r="C27" s="98" t="s">
        <v>13</v>
      </c>
      <c r="D27" s="99" t="s">
        <v>14</v>
      </c>
      <c r="E27" s="95" t="s">
        <v>52</v>
      </c>
      <c r="F27" s="96"/>
      <c r="G27" s="96" t="s">
        <v>53</v>
      </c>
      <c r="H27" s="39">
        <v>5</v>
      </c>
      <c r="I27" s="39">
        <v>5</v>
      </c>
      <c r="J27" s="39">
        <v>5</v>
      </c>
      <c r="K27" s="39">
        <v>5</v>
      </c>
      <c r="L27" s="40">
        <v>4</v>
      </c>
      <c r="M27" s="41">
        <v>3</v>
      </c>
      <c r="N27" s="40">
        <v>1</v>
      </c>
      <c r="O27" s="41">
        <v>2</v>
      </c>
      <c r="P27" s="42">
        <v>1</v>
      </c>
      <c r="Q27" s="42">
        <v>1</v>
      </c>
      <c r="R27" s="42">
        <v>1</v>
      </c>
      <c r="S27" s="42">
        <v>1</v>
      </c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70">
        <f t="shared" si="6"/>
        <v>34</v>
      </c>
      <c r="AF27" s="126">
        <v>1170</v>
      </c>
      <c r="AG27" s="127">
        <v>1220</v>
      </c>
      <c r="AH27" s="204">
        <v>1280</v>
      </c>
      <c r="AI27" s="208">
        <f t="shared" si="1"/>
        <v>40720</v>
      </c>
    </row>
    <row r="28" spans="1:35" ht="81" customHeight="1" thickBot="1" x14ac:dyDescent="0.3">
      <c r="A28" s="109" t="s">
        <v>47</v>
      </c>
      <c r="B28" s="106" t="s">
        <v>13</v>
      </c>
      <c r="C28" s="107" t="s">
        <v>13</v>
      </c>
      <c r="D28" s="108" t="s">
        <v>14</v>
      </c>
      <c r="E28" s="109" t="s">
        <v>75</v>
      </c>
      <c r="F28" s="105"/>
      <c r="G28" s="105" t="s">
        <v>22</v>
      </c>
      <c r="H28" s="90">
        <v>4</v>
      </c>
      <c r="I28" s="90">
        <v>4</v>
      </c>
      <c r="J28" s="90">
        <v>1</v>
      </c>
      <c r="K28" s="90">
        <v>1</v>
      </c>
      <c r="L28" s="91">
        <v>1</v>
      </c>
      <c r="M28" s="88">
        <v>1</v>
      </c>
      <c r="N28" s="91">
        <v>2</v>
      </c>
      <c r="O28" s="88">
        <v>1</v>
      </c>
      <c r="P28" s="89">
        <v>1</v>
      </c>
      <c r="Q28" s="89">
        <v>1</v>
      </c>
      <c r="R28" s="89">
        <v>1</v>
      </c>
      <c r="S28" s="89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86">
        <f t="shared" si="6"/>
        <v>18</v>
      </c>
      <c r="AF28" s="215">
        <v>1170</v>
      </c>
      <c r="AG28" s="216">
        <v>1220</v>
      </c>
      <c r="AH28" s="217">
        <v>1280</v>
      </c>
      <c r="AI28" s="199">
        <f t="shared" si="1"/>
        <v>21640</v>
      </c>
    </row>
    <row r="29" spans="1:35" ht="81" customHeight="1" thickBot="1" x14ac:dyDescent="0.3">
      <c r="A29" s="95" t="s">
        <v>47</v>
      </c>
      <c r="B29" s="97" t="s">
        <v>13</v>
      </c>
      <c r="C29" s="98" t="s">
        <v>13</v>
      </c>
      <c r="D29" s="99" t="s">
        <v>14</v>
      </c>
      <c r="E29" s="153" t="s">
        <v>146</v>
      </c>
      <c r="F29" s="96"/>
      <c r="G29" s="161" t="s">
        <v>17</v>
      </c>
      <c r="H29" s="39"/>
      <c r="I29" s="39"/>
      <c r="J29" s="39"/>
      <c r="K29" s="39"/>
      <c r="L29" s="40"/>
      <c r="M29" s="41"/>
      <c r="N29" s="40"/>
      <c r="O29" s="41"/>
      <c r="P29" s="42">
        <v>2</v>
      </c>
      <c r="Q29" s="42">
        <v>2</v>
      </c>
      <c r="R29" s="42">
        <v>2</v>
      </c>
      <c r="S29" s="42">
        <v>2</v>
      </c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70">
        <f t="shared" ref="AE29" si="7">SUM(H29:Y29)</f>
        <v>8</v>
      </c>
      <c r="AF29" s="126"/>
      <c r="AG29" s="127"/>
      <c r="AH29" s="204">
        <v>1280</v>
      </c>
      <c r="AI29" s="208">
        <f t="shared" ref="AI29" si="8">SUM(H29:K29)*AF29+SUM(L29:O29)*AG29+SUM(P29:S29)*AH29</f>
        <v>10240</v>
      </c>
    </row>
    <row r="30" spans="1:35" ht="81" customHeight="1" thickBot="1" x14ac:dyDescent="0.3">
      <c r="A30" s="95" t="s">
        <v>47</v>
      </c>
      <c r="B30" s="97" t="s">
        <v>13</v>
      </c>
      <c r="C30" s="98" t="s">
        <v>13</v>
      </c>
      <c r="D30" s="99" t="s">
        <v>14</v>
      </c>
      <c r="E30" s="95" t="s">
        <v>86</v>
      </c>
      <c r="F30" s="96"/>
      <c r="G30" s="96" t="s">
        <v>43</v>
      </c>
      <c r="H30" s="39"/>
      <c r="I30" s="39"/>
      <c r="J30" s="39"/>
      <c r="K30" s="39"/>
      <c r="L30" s="40">
        <v>2</v>
      </c>
      <c r="M30" s="41">
        <v>14</v>
      </c>
      <c r="N30" s="40">
        <v>1</v>
      </c>
      <c r="O30" s="41">
        <v>4</v>
      </c>
      <c r="P30" s="42"/>
      <c r="Q30" s="42"/>
      <c r="R30" s="42"/>
      <c r="S30" s="42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70">
        <f t="shared" si="6"/>
        <v>21</v>
      </c>
      <c r="AF30" s="126"/>
      <c r="AG30" s="127">
        <v>1220</v>
      </c>
      <c r="AH30" s="204"/>
      <c r="AI30" s="208">
        <f t="shared" si="1"/>
        <v>25620</v>
      </c>
    </row>
    <row r="31" spans="1:35" ht="81" customHeight="1" thickBot="1" x14ac:dyDescent="0.3">
      <c r="A31" s="95" t="s">
        <v>47</v>
      </c>
      <c r="B31" s="97" t="s">
        <v>13</v>
      </c>
      <c r="C31" s="98" t="s">
        <v>13</v>
      </c>
      <c r="D31" s="99" t="s">
        <v>14</v>
      </c>
      <c r="E31" s="95" t="s">
        <v>54</v>
      </c>
      <c r="F31" s="96"/>
      <c r="G31" s="96" t="s">
        <v>55</v>
      </c>
      <c r="H31" s="39"/>
      <c r="I31" s="39">
        <v>5</v>
      </c>
      <c r="J31" s="39">
        <v>1</v>
      </c>
      <c r="K31" s="39">
        <v>1</v>
      </c>
      <c r="L31" s="40"/>
      <c r="M31" s="41"/>
      <c r="N31" s="40"/>
      <c r="O31" s="41"/>
      <c r="P31" s="42"/>
      <c r="Q31" s="42"/>
      <c r="R31" s="42"/>
      <c r="S31" s="42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70">
        <f t="shared" si="6"/>
        <v>7</v>
      </c>
      <c r="AF31" s="126">
        <v>1170</v>
      </c>
      <c r="AG31" s="127"/>
      <c r="AH31" s="204"/>
      <c r="AI31" s="199">
        <f t="shared" si="1"/>
        <v>8190</v>
      </c>
    </row>
    <row r="32" spans="1:35" ht="83.25" customHeight="1" thickBot="1" x14ac:dyDescent="0.3">
      <c r="A32" s="95" t="s">
        <v>47</v>
      </c>
      <c r="B32" s="97" t="s">
        <v>13</v>
      </c>
      <c r="C32" s="98" t="s">
        <v>13</v>
      </c>
      <c r="D32" s="99" t="s">
        <v>14</v>
      </c>
      <c r="E32" s="95" t="s">
        <v>62</v>
      </c>
      <c r="F32" s="96"/>
      <c r="G32" s="95" t="s">
        <v>16</v>
      </c>
      <c r="H32" s="39">
        <v>1</v>
      </c>
      <c r="I32" s="39">
        <v>1</v>
      </c>
      <c r="J32" s="39">
        <v>1</v>
      </c>
      <c r="K32" s="39">
        <v>1</v>
      </c>
      <c r="L32" s="40">
        <v>2</v>
      </c>
      <c r="M32" s="41">
        <v>2</v>
      </c>
      <c r="N32" s="40">
        <v>2</v>
      </c>
      <c r="O32" s="41"/>
      <c r="P32" s="67">
        <v>1</v>
      </c>
      <c r="Q32" s="67">
        <v>1</v>
      </c>
      <c r="R32" s="67">
        <v>1</v>
      </c>
      <c r="S32" s="67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70">
        <f t="shared" si="6"/>
        <v>13</v>
      </c>
      <c r="AF32" s="123">
        <v>1170</v>
      </c>
      <c r="AG32" s="125">
        <v>1220</v>
      </c>
      <c r="AH32" s="201">
        <v>1280</v>
      </c>
      <c r="AI32" s="208">
        <f t="shared" si="1"/>
        <v>15840</v>
      </c>
    </row>
    <row r="33" spans="1:35" ht="83.25" customHeight="1" thickBot="1" x14ac:dyDescent="0.3">
      <c r="A33" s="95" t="s">
        <v>47</v>
      </c>
      <c r="B33" s="97" t="s">
        <v>13</v>
      </c>
      <c r="C33" s="98" t="s">
        <v>13</v>
      </c>
      <c r="D33" s="99" t="s">
        <v>14</v>
      </c>
      <c r="E33" s="95" t="s">
        <v>63</v>
      </c>
      <c r="F33" s="96"/>
      <c r="G33" s="95" t="s">
        <v>64</v>
      </c>
      <c r="H33" s="39"/>
      <c r="I33" s="39"/>
      <c r="J33" s="39"/>
      <c r="K33" s="39"/>
      <c r="L33" s="40">
        <v>1</v>
      </c>
      <c r="M33" s="41"/>
      <c r="N33" s="40">
        <v>1</v>
      </c>
      <c r="O33" s="41"/>
      <c r="P33" s="67">
        <v>2</v>
      </c>
      <c r="Q33" s="67">
        <v>2</v>
      </c>
      <c r="R33" s="67">
        <v>3</v>
      </c>
      <c r="S33" s="67">
        <v>2</v>
      </c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70">
        <f t="shared" si="6"/>
        <v>11</v>
      </c>
      <c r="AF33" s="123"/>
      <c r="AG33" s="125">
        <v>1220</v>
      </c>
      <c r="AH33" s="201">
        <v>1280</v>
      </c>
      <c r="AI33" s="199">
        <f t="shared" si="1"/>
        <v>13960</v>
      </c>
    </row>
    <row r="34" spans="1:35" ht="83.25" customHeight="1" thickBot="1" x14ac:dyDescent="0.3">
      <c r="A34" s="95" t="s">
        <v>47</v>
      </c>
      <c r="B34" s="97" t="s">
        <v>13</v>
      </c>
      <c r="C34" s="98" t="s">
        <v>13</v>
      </c>
      <c r="D34" s="99" t="s">
        <v>14</v>
      </c>
      <c r="E34" s="153" t="s">
        <v>108</v>
      </c>
      <c r="F34" s="96"/>
      <c r="G34" s="153" t="s">
        <v>53</v>
      </c>
      <c r="H34" s="39">
        <v>1</v>
      </c>
      <c r="I34" s="39">
        <v>1</v>
      </c>
      <c r="J34" s="39">
        <v>1</v>
      </c>
      <c r="K34" s="39">
        <v>1</v>
      </c>
      <c r="L34" s="40">
        <v>1</v>
      </c>
      <c r="M34" s="41">
        <v>1</v>
      </c>
      <c r="N34" s="40">
        <v>1</v>
      </c>
      <c r="O34" s="41">
        <v>1</v>
      </c>
      <c r="P34" s="67">
        <v>4</v>
      </c>
      <c r="Q34" s="67">
        <v>4</v>
      </c>
      <c r="R34" s="67">
        <v>4</v>
      </c>
      <c r="S34" s="67">
        <v>4</v>
      </c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70">
        <f t="shared" si="6"/>
        <v>24</v>
      </c>
      <c r="AF34" s="123">
        <v>1170</v>
      </c>
      <c r="AG34" s="125">
        <v>1220</v>
      </c>
      <c r="AH34" s="201">
        <v>1280</v>
      </c>
      <c r="AI34" s="208">
        <f t="shared" si="1"/>
        <v>30040</v>
      </c>
    </row>
    <row r="35" spans="1:35" ht="83.25" customHeight="1" thickBot="1" x14ac:dyDescent="0.3">
      <c r="A35" s="95" t="s">
        <v>47</v>
      </c>
      <c r="B35" s="97" t="s">
        <v>13</v>
      </c>
      <c r="C35" s="98" t="s">
        <v>13</v>
      </c>
      <c r="D35" s="99" t="s">
        <v>14</v>
      </c>
      <c r="E35" s="95" t="s">
        <v>65</v>
      </c>
      <c r="F35" s="96"/>
      <c r="G35" s="95" t="s">
        <v>20</v>
      </c>
      <c r="H35" s="39"/>
      <c r="I35" s="39"/>
      <c r="J35" s="39"/>
      <c r="K35" s="39"/>
      <c r="L35" s="40">
        <v>2</v>
      </c>
      <c r="M35" s="41">
        <v>2</v>
      </c>
      <c r="N35" s="40">
        <v>2</v>
      </c>
      <c r="O35" s="41">
        <v>3</v>
      </c>
      <c r="P35" s="67">
        <v>3</v>
      </c>
      <c r="Q35" s="67">
        <v>4</v>
      </c>
      <c r="R35" s="67">
        <v>4</v>
      </c>
      <c r="S35" s="67">
        <v>4</v>
      </c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70">
        <f t="shared" ref="AE35:AE46" si="9">SUM(H35:Y35)</f>
        <v>24</v>
      </c>
      <c r="AF35" s="123"/>
      <c r="AG35" s="125">
        <v>1220</v>
      </c>
      <c r="AH35" s="201">
        <v>1280</v>
      </c>
      <c r="AI35" s="199">
        <f t="shared" si="1"/>
        <v>30180</v>
      </c>
    </row>
    <row r="36" spans="1:35" ht="83.25" customHeight="1" thickBot="1" x14ac:dyDescent="0.3">
      <c r="A36" s="95" t="s">
        <v>47</v>
      </c>
      <c r="B36" s="97" t="s">
        <v>13</v>
      </c>
      <c r="C36" s="98" t="s">
        <v>13</v>
      </c>
      <c r="D36" s="99" t="s">
        <v>14</v>
      </c>
      <c r="E36" s="95" t="s">
        <v>66</v>
      </c>
      <c r="F36" s="96"/>
      <c r="G36" s="95" t="s">
        <v>16</v>
      </c>
      <c r="H36" s="39"/>
      <c r="I36" s="39"/>
      <c r="J36" s="39"/>
      <c r="K36" s="39"/>
      <c r="L36" s="40">
        <v>2</v>
      </c>
      <c r="M36" s="41">
        <v>2</v>
      </c>
      <c r="N36" s="87">
        <v>2</v>
      </c>
      <c r="O36" s="41">
        <v>3</v>
      </c>
      <c r="P36" s="67">
        <v>3</v>
      </c>
      <c r="Q36" s="67">
        <v>4</v>
      </c>
      <c r="R36" s="67">
        <v>4</v>
      </c>
      <c r="S36" s="67">
        <v>4</v>
      </c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70">
        <f t="shared" si="9"/>
        <v>24</v>
      </c>
      <c r="AF36" s="123"/>
      <c r="AG36" s="125">
        <v>1220</v>
      </c>
      <c r="AH36" s="201">
        <v>1280</v>
      </c>
      <c r="AI36" s="208">
        <f t="shared" si="1"/>
        <v>30180</v>
      </c>
    </row>
    <row r="37" spans="1:35" ht="83.25" customHeight="1" thickBot="1" x14ac:dyDescent="0.3">
      <c r="A37" s="95" t="s">
        <v>47</v>
      </c>
      <c r="B37" s="97" t="s">
        <v>13</v>
      </c>
      <c r="C37" s="98" t="s">
        <v>13</v>
      </c>
      <c r="D37" s="99" t="s">
        <v>14</v>
      </c>
      <c r="E37" s="95" t="s">
        <v>67</v>
      </c>
      <c r="F37" s="96"/>
      <c r="G37" s="95" t="s">
        <v>22</v>
      </c>
      <c r="H37" s="39"/>
      <c r="I37" s="39"/>
      <c r="J37" s="39"/>
      <c r="K37" s="39"/>
      <c r="L37" s="40">
        <v>1</v>
      </c>
      <c r="M37" s="41">
        <v>1</v>
      </c>
      <c r="N37" s="40">
        <v>2</v>
      </c>
      <c r="O37" s="41">
        <v>2</v>
      </c>
      <c r="P37" s="67">
        <v>3</v>
      </c>
      <c r="Q37" s="67">
        <v>4</v>
      </c>
      <c r="R37" s="67">
        <v>3</v>
      </c>
      <c r="S37" s="67">
        <v>4</v>
      </c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70">
        <f t="shared" si="9"/>
        <v>20</v>
      </c>
      <c r="AF37" s="123"/>
      <c r="AG37" s="125">
        <v>1220</v>
      </c>
      <c r="AH37" s="201">
        <v>1280</v>
      </c>
      <c r="AI37" s="199">
        <f t="shared" si="1"/>
        <v>25240</v>
      </c>
    </row>
    <row r="38" spans="1:35" ht="83.25" customHeight="1" thickBot="1" x14ac:dyDescent="0.3">
      <c r="A38" s="95" t="s">
        <v>47</v>
      </c>
      <c r="B38" s="97" t="s">
        <v>13</v>
      </c>
      <c r="C38" s="98" t="s">
        <v>13</v>
      </c>
      <c r="D38" s="99" t="s">
        <v>14</v>
      </c>
      <c r="E38" s="95" t="s">
        <v>68</v>
      </c>
      <c r="F38" s="96"/>
      <c r="G38" s="95" t="s">
        <v>57</v>
      </c>
      <c r="H38" s="39"/>
      <c r="I38" s="39"/>
      <c r="J38" s="39"/>
      <c r="K38" s="39"/>
      <c r="L38" s="40">
        <v>2</v>
      </c>
      <c r="M38" s="41">
        <v>2</v>
      </c>
      <c r="N38" s="40">
        <v>2</v>
      </c>
      <c r="O38" s="41">
        <v>2</v>
      </c>
      <c r="P38" s="67">
        <v>3</v>
      </c>
      <c r="Q38" s="67">
        <v>4</v>
      </c>
      <c r="R38" s="67">
        <v>4</v>
      </c>
      <c r="S38" s="67">
        <v>4</v>
      </c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70">
        <f t="shared" si="9"/>
        <v>23</v>
      </c>
      <c r="AF38" s="123"/>
      <c r="AG38" s="125">
        <v>1220</v>
      </c>
      <c r="AH38" s="201">
        <v>1280</v>
      </c>
      <c r="AI38" s="208">
        <f t="shared" si="1"/>
        <v>28960</v>
      </c>
    </row>
    <row r="39" spans="1:35" ht="83.25" customHeight="1" thickBot="1" x14ac:dyDescent="0.3">
      <c r="A39" s="95" t="s">
        <v>47</v>
      </c>
      <c r="B39" s="97" t="s">
        <v>13</v>
      </c>
      <c r="C39" s="98" t="s">
        <v>13</v>
      </c>
      <c r="D39" s="99" t="s">
        <v>14</v>
      </c>
      <c r="E39" s="109" t="s">
        <v>93</v>
      </c>
      <c r="F39" s="96"/>
      <c r="G39" s="96" t="s">
        <v>16</v>
      </c>
      <c r="H39" s="39">
        <v>1</v>
      </c>
      <c r="I39" s="39"/>
      <c r="J39" s="39"/>
      <c r="K39" s="39"/>
      <c r="L39" s="40"/>
      <c r="M39" s="41"/>
      <c r="N39" s="40"/>
      <c r="O39" s="41"/>
      <c r="P39" s="67"/>
      <c r="Q39" s="67"/>
      <c r="R39" s="67"/>
      <c r="S39" s="67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70">
        <f>SUM(H39:Y39)</f>
        <v>1</v>
      </c>
      <c r="AF39" s="123">
        <v>1220</v>
      </c>
      <c r="AG39" s="124"/>
      <c r="AH39" s="201"/>
      <c r="AI39" s="199">
        <f t="shared" si="1"/>
        <v>1220</v>
      </c>
    </row>
    <row r="40" spans="1:35" ht="83.25" customHeight="1" thickBot="1" x14ac:dyDescent="0.3">
      <c r="A40" s="95" t="s">
        <v>47</v>
      </c>
      <c r="B40" s="97" t="s">
        <v>13</v>
      </c>
      <c r="C40" s="98" t="s">
        <v>13</v>
      </c>
      <c r="D40" s="99" t="s">
        <v>14</v>
      </c>
      <c r="E40" s="166" t="s">
        <v>113</v>
      </c>
      <c r="F40" s="96"/>
      <c r="G40" s="161" t="s">
        <v>114</v>
      </c>
      <c r="H40" s="39"/>
      <c r="I40" s="39"/>
      <c r="J40" s="39"/>
      <c r="K40" s="39"/>
      <c r="L40" s="40"/>
      <c r="M40" s="41"/>
      <c r="N40" s="40">
        <v>2</v>
      </c>
      <c r="O40" s="41"/>
      <c r="P40" s="67"/>
      <c r="Q40" s="67"/>
      <c r="R40" s="67"/>
      <c r="S40" s="67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70">
        <f>SUM(H40:Y40)</f>
        <v>2</v>
      </c>
      <c r="AF40" s="123"/>
      <c r="AG40" s="124">
        <v>1270</v>
      </c>
      <c r="AH40" s="201"/>
      <c r="AI40" s="208">
        <f t="shared" si="1"/>
        <v>2540</v>
      </c>
    </row>
    <row r="41" spans="1:35" ht="81" customHeight="1" thickBot="1" x14ac:dyDescent="0.3">
      <c r="A41" s="109" t="s">
        <v>47</v>
      </c>
      <c r="B41" s="106" t="s">
        <v>13</v>
      </c>
      <c r="C41" s="107" t="s">
        <v>13</v>
      </c>
      <c r="D41" s="108" t="s">
        <v>14</v>
      </c>
      <c r="E41" s="166" t="s">
        <v>111</v>
      </c>
      <c r="F41" s="105"/>
      <c r="G41" s="166" t="s">
        <v>17</v>
      </c>
      <c r="H41" s="90"/>
      <c r="I41" s="90">
        <v>2</v>
      </c>
      <c r="J41" s="90">
        <v>2</v>
      </c>
      <c r="K41" s="90">
        <v>1</v>
      </c>
      <c r="L41" s="91">
        <v>3</v>
      </c>
      <c r="M41" s="88">
        <v>5</v>
      </c>
      <c r="N41" s="91">
        <v>4</v>
      </c>
      <c r="O41" s="88">
        <v>3</v>
      </c>
      <c r="P41" s="89">
        <v>3</v>
      </c>
      <c r="Q41" s="89">
        <v>2</v>
      </c>
      <c r="R41" s="89">
        <v>1</v>
      </c>
      <c r="S41" s="89">
        <v>1</v>
      </c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86">
        <f>SUM(H41:Y41)</f>
        <v>27</v>
      </c>
      <c r="AF41" s="123">
        <v>1120</v>
      </c>
      <c r="AG41" s="125">
        <v>1170</v>
      </c>
      <c r="AH41" s="201">
        <v>1250</v>
      </c>
      <c r="AI41" s="199">
        <f t="shared" si="1"/>
        <v>31900</v>
      </c>
    </row>
    <row r="42" spans="1:35" ht="81" customHeight="1" thickBot="1" x14ac:dyDescent="0.3">
      <c r="A42" s="109" t="s">
        <v>47</v>
      </c>
      <c r="B42" s="106" t="s">
        <v>13</v>
      </c>
      <c r="C42" s="107" t="s">
        <v>13</v>
      </c>
      <c r="D42" s="108" t="s">
        <v>14</v>
      </c>
      <c r="E42" s="109" t="s">
        <v>87</v>
      </c>
      <c r="F42" s="105"/>
      <c r="G42" s="109" t="s">
        <v>43</v>
      </c>
      <c r="H42" s="90"/>
      <c r="I42" s="90">
        <v>3</v>
      </c>
      <c r="J42" s="90">
        <v>2</v>
      </c>
      <c r="K42" s="90">
        <v>1</v>
      </c>
      <c r="L42" s="91">
        <v>13</v>
      </c>
      <c r="M42" s="88">
        <v>19</v>
      </c>
      <c r="N42" s="91">
        <v>4</v>
      </c>
      <c r="O42" s="88">
        <v>3</v>
      </c>
      <c r="P42" s="89">
        <v>3</v>
      </c>
      <c r="Q42" s="89">
        <v>2</v>
      </c>
      <c r="R42" s="89">
        <v>2</v>
      </c>
      <c r="S42" s="89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86">
        <f t="shared" si="9"/>
        <v>52</v>
      </c>
      <c r="AF42" s="123">
        <v>1120</v>
      </c>
      <c r="AG42" s="125">
        <v>1170</v>
      </c>
      <c r="AH42" s="201">
        <v>1250</v>
      </c>
      <c r="AI42" s="208">
        <f t="shared" si="1"/>
        <v>61100</v>
      </c>
    </row>
    <row r="43" spans="1:35" ht="81" customHeight="1" thickBot="1" x14ac:dyDescent="0.3">
      <c r="A43" s="109" t="s">
        <v>47</v>
      </c>
      <c r="B43" s="106" t="s">
        <v>13</v>
      </c>
      <c r="C43" s="107" t="s">
        <v>13</v>
      </c>
      <c r="D43" s="108" t="s">
        <v>14</v>
      </c>
      <c r="E43" s="166" t="s">
        <v>112</v>
      </c>
      <c r="F43" s="105"/>
      <c r="G43" s="166" t="s">
        <v>20</v>
      </c>
      <c r="H43" s="90"/>
      <c r="I43" s="90">
        <v>3</v>
      </c>
      <c r="J43" s="90">
        <v>2</v>
      </c>
      <c r="K43" s="90">
        <v>1</v>
      </c>
      <c r="L43" s="91">
        <v>1</v>
      </c>
      <c r="M43" s="88">
        <v>3</v>
      </c>
      <c r="N43" s="91">
        <v>2</v>
      </c>
      <c r="O43" s="88">
        <v>1</v>
      </c>
      <c r="P43" s="89">
        <v>3</v>
      </c>
      <c r="Q43" s="89">
        <v>2</v>
      </c>
      <c r="R43" s="89">
        <v>1</v>
      </c>
      <c r="S43" s="89">
        <v>1</v>
      </c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86">
        <f>SUM(H43:Y43)</f>
        <v>20</v>
      </c>
      <c r="AF43" s="123">
        <v>1120</v>
      </c>
      <c r="AG43" s="128">
        <v>1170</v>
      </c>
      <c r="AH43" s="201">
        <v>1250</v>
      </c>
      <c r="AI43" s="199">
        <f t="shared" si="1"/>
        <v>23660</v>
      </c>
    </row>
    <row r="44" spans="1:35" ht="81" customHeight="1" thickBot="1" x14ac:dyDescent="0.3">
      <c r="A44" s="109" t="s">
        <v>47</v>
      </c>
      <c r="B44" s="106" t="s">
        <v>13</v>
      </c>
      <c r="C44" s="107" t="s">
        <v>13</v>
      </c>
      <c r="D44" s="108" t="s">
        <v>14</v>
      </c>
      <c r="E44" s="109" t="s">
        <v>84</v>
      </c>
      <c r="F44" s="105"/>
      <c r="G44" s="109" t="s">
        <v>85</v>
      </c>
      <c r="H44" s="90">
        <v>2</v>
      </c>
      <c r="I44" s="90">
        <v>5</v>
      </c>
      <c r="J44" s="90">
        <v>4</v>
      </c>
      <c r="K44" s="90">
        <v>3</v>
      </c>
      <c r="L44" s="91">
        <v>3</v>
      </c>
      <c r="M44" s="88">
        <v>5</v>
      </c>
      <c r="N44" s="91">
        <v>4</v>
      </c>
      <c r="O44" s="88">
        <v>3</v>
      </c>
      <c r="P44" s="89">
        <v>5</v>
      </c>
      <c r="Q44" s="89">
        <v>4</v>
      </c>
      <c r="R44" s="89">
        <v>3</v>
      </c>
      <c r="S44" s="89">
        <v>3</v>
      </c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86">
        <f t="shared" si="9"/>
        <v>44</v>
      </c>
      <c r="AF44" s="123">
        <v>1120</v>
      </c>
      <c r="AG44" s="128">
        <v>1170</v>
      </c>
      <c r="AH44" s="201">
        <v>1250</v>
      </c>
      <c r="AI44" s="208">
        <f t="shared" si="1"/>
        <v>51980</v>
      </c>
    </row>
    <row r="45" spans="1:35" ht="81" customHeight="1" thickBot="1" x14ac:dyDescent="0.3">
      <c r="A45" s="95" t="s">
        <v>47</v>
      </c>
      <c r="B45" s="97" t="s">
        <v>13</v>
      </c>
      <c r="C45" s="98" t="s">
        <v>13</v>
      </c>
      <c r="D45" s="99" t="s">
        <v>14</v>
      </c>
      <c r="E45" s="153" t="s">
        <v>117</v>
      </c>
      <c r="F45" s="96"/>
      <c r="G45" s="161" t="s">
        <v>143</v>
      </c>
      <c r="H45" s="39"/>
      <c r="I45" s="39"/>
      <c r="J45" s="39"/>
      <c r="K45" s="39"/>
      <c r="L45" s="40"/>
      <c r="M45" s="41"/>
      <c r="N45" s="68"/>
      <c r="O45" s="69"/>
      <c r="P45" s="67">
        <v>2</v>
      </c>
      <c r="Q45" s="42">
        <v>2</v>
      </c>
      <c r="R45" s="42">
        <v>2</v>
      </c>
      <c r="S45" s="42">
        <v>2</v>
      </c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70">
        <f t="shared" ref="AE45" si="10">SUM(H45:Y45)</f>
        <v>8</v>
      </c>
      <c r="AF45" s="123"/>
      <c r="AG45" s="124"/>
      <c r="AH45" s="201">
        <v>1250</v>
      </c>
      <c r="AI45" s="208">
        <f t="shared" ref="AI45" si="11">SUM(H45:K45)*AF45+SUM(L45:O45)*AG45+SUM(P45:S45)*AH45</f>
        <v>10000</v>
      </c>
    </row>
    <row r="46" spans="1:35" ht="81" customHeight="1" thickBot="1" x14ac:dyDescent="0.3">
      <c r="A46" s="109" t="s">
        <v>47</v>
      </c>
      <c r="B46" s="106" t="s">
        <v>13</v>
      </c>
      <c r="C46" s="107" t="s">
        <v>13</v>
      </c>
      <c r="D46" s="108" t="s">
        <v>14</v>
      </c>
      <c r="E46" s="166" t="s">
        <v>115</v>
      </c>
      <c r="F46" s="105"/>
      <c r="G46" s="166" t="s">
        <v>116</v>
      </c>
      <c r="H46" s="90"/>
      <c r="I46" s="90"/>
      <c r="J46" s="90"/>
      <c r="K46" s="90"/>
      <c r="L46" s="91"/>
      <c r="M46" s="88"/>
      <c r="N46" s="91"/>
      <c r="O46" s="88"/>
      <c r="P46" s="89">
        <v>2</v>
      </c>
      <c r="Q46" s="89">
        <v>2</v>
      </c>
      <c r="R46" s="89">
        <v>2</v>
      </c>
      <c r="S46" s="89">
        <v>2</v>
      </c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86">
        <f t="shared" si="9"/>
        <v>8</v>
      </c>
      <c r="AF46" s="123"/>
      <c r="AG46" s="128"/>
      <c r="AH46" s="201">
        <v>1250</v>
      </c>
      <c r="AI46" s="208">
        <f t="shared" si="1"/>
        <v>10000</v>
      </c>
    </row>
    <row r="47" spans="1:35" ht="83.25" customHeight="1" thickBot="1" x14ac:dyDescent="0.3">
      <c r="A47" s="95" t="s">
        <v>47</v>
      </c>
      <c r="B47" s="97" t="s">
        <v>13</v>
      </c>
      <c r="C47" s="98" t="s">
        <v>13</v>
      </c>
      <c r="D47" s="99" t="s">
        <v>14</v>
      </c>
      <c r="E47" s="95" t="s">
        <v>70</v>
      </c>
      <c r="F47" s="96"/>
      <c r="G47" s="95" t="s">
        <v>16</v>
      </c>
      <c r="H47" s="39">
        <v>8</v>
      </c>
      <c r="I47" s="39">
        <v>7</v>
      </c>
      <c r="J47" s="39">
        <v>9</v>
      </c>
      <c r="K47" s="39">
        <v>7</v>
      </c>
      <c r="L47" s="40">
        <v>4</v>
      </c>
      <c r="M47" s="41">
        <v>4</v>
      </c>
      <c r="N47" s="87">
        <v>2</v>
      </c>
      <c r="O47" s="41">
        <v>3</v>
      </c>
      <c r="P47" s="67"/>
      <c r="Q47" s="67"/>
      <c r="R47" s="67"/>
      <c r="S47" s="67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70">
        <f t="shared" ref="AE47:AE67" si="12">SUM(H47:Y47)</f>
        <v>44</v>
      </c>
      <c r="AF47" s="123">
        <v>1270</v>
      </c>
      <c r="AG47" s="125">
        <v>1320</v>
      </c>
      <c r="AH47" s="201"/>
      <c r="AI47" s="208">
        <f t="shared" si="1"/>
        <v>56530</v>
      </c>
    </row>
    <row r="48" spans="1:35" ht="83.25" customHeight="1" thickBot="1" x14ac:dyDescent="0.3">
      <c r="A48" s="95" t="s">
        <v>47</v>
      </c>
      <c r="B48" s="97" t="s">
        <v>13</v>
      </c>
      <c r="C48" s="98" t="s">
        <v>13</v>
      </c>
      <c r="D48" s="99" t="s">
        <v>14</v>
      </c>
      <c r="E48" s="95" t="s">
        <v>69</v>
      </c>
      <c r="F48" s="96"/>
      <c r="G48" s="95" t="s">
        <v>43</v>
      </c>
      <c r="H48" s="39">
        <v>6</v>
      </c>
      <c r="I48" s="39">
        <v>7</v>
      </c>
      <c r="J48" s="39">
        <v>7</v>
      </c>
      <c r="K48" s="39">
        <v>7</v>
      </c>
      <c r="L48" s="40">
        <v>4</v>
      </c>
      <c r="M48" s="41">
        <v>4</v>
      </c>
      <c r="N48" s="40">
        <v>1</v>
      </c>
      <c r="O48" s="41">
        <v>2</v>
      </c>
      <c r="P48" s="67"/>
      <c r="Q48" s="67"/>
      <c r="R48" s="67"/>
      <c r="S48" s="67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70">
        <f t="shared" si="12"/>
        <v>38</v>
      </c>
      <c r="AF48" s="123">
        <v>1270</v>
      </c>
      <c r="AG48" s="125">
        <v>1320</v>
      </c>
      <c r="AH48" s="201"/>
      <c r="AI48" s="199">
        <f t="shared" si="1"/>
        <v>48810</v>
      </c>
    </row>
    <row r="49" spans="1:35" ht="83.25" customHeight="1" thickBot="1" x14ac:dyDescent="0.3">
      <c r="A49" s="95" t="s">
        <v>47</v>
      </c>
      <c r="B49" s="97" t="s">
        <v>13</v>
      </c>
      <c r="C49" s="98" t="s">
        <v>13</v>
      </c>
      <c r="D49" s="99" t="s">
        <v>14</v>
      </c>
      <c r="E49" s="95" t="s">
        <v>94</v>
      </c>
      <c r="F49" s="96"/>
      <c r="G49" s="96" t="s">
        <v>20</v>
      </c>
      <c r="H49" s="39">
        <v>2</v>
      </c>
      <c r="I49" s="39">
        <v>1</v>
      </c>
      <c r="J49" s="39">
        <v>1</v>
      </c>
      <c r="K49" s="39">
        <v>1</v>
      </c>
      <c r="L49" s="40"/>
      <c r="M49" s="41"/>
      <c r="N49" s="40">
        <v>2</v>
      </c>
      <c r="O49" s="41">
        <v>1</v>
      </c>
      <c r="P49" s="67"/>
      <c r="Q49" s="67"/>
      <c r="R49" s="67"/>
      <c r="S49" s="67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70">
        <f t="shared" si="12"/>
        <v>8</v>
      </c>
      <c r="AF49" s="123">
        <v>1170</v>
      </c>
      <c r="AG49" s="125">
        <v>1220</v>
      </c>
      <c r="AH49" s="201"/>
      <c r="AI49" s="208">
        <f t="shared" si="1"/>
        <v>9510</v>
      </c>
    </row>
    <row r="50" spans="1:35" ht="83.25" customHeight="1" thickBot="1" x14ac:dyDescent="0.3">
      <c r="A50" s="95" t="s">
        <v>47</v>
      </c>
      <c r="B50" s="97" t="s">
        <v>13</v>
      </c>
      <c r="C50" s="98" t="s">
        <v>13</v>
      </c>
      <c r="D50" s="99" t="s">
        <v>14</v>
      </c>
      <c r="E50" s="95" t="s">
        <v>71</v>
      </c>
      <c r="F50" s="96"/>
      <c r="G50" s="96" t="s">
        <v>16</v>
      </c>
      <c r="H50" s="39">
        <v>4</v>
      </c>
      <c r="I50" s="39">
        <v>2</v>
      </c>
      <c r="J50" s="39">
        <v>4</v>
      </c>
      <c r="K50" s="39">
        <v>6</v>
      </c>
      <c r="L50" s="40">
        <v>1</v>
      </c>
      <c r="M50" s="41"/>
      <c r="N50" s="40">
        <v>3</v>
      </c>
      <c r="O50" s="41">
        <v>3</v>
      </c>
      <c r="P50" s="67"/>
      <c r="Q50" s="67"/>
      <c r="R50" s="67"/>
      <c r="S50" s="67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70">
        <f t="shared" si="12"/>
        <v>23</v>
      </c>
      <c r="AF50" s="123">
        <v>1170</v>
      </c>
      <c r="AG50" s="125">
        <v>1220</v>
      </c>
      <c r="AH50" s="201"/>
      <c r="AI50" s="199">
        <f t="shared" si="1"/>
        <v>27260</v>
      </c>
    </row>
    <row r="51" spans="1:35" ht="83.25" customHeight="1" thickBot="1" x14ac:dyDescent="0.3">
      <c r="A51" s="162" t="s">
        <v>77</v>
      </c>
      <c r="B51" s="98" t="s">
        <v>13</v>
      </c>
      <c r="C51" s="98" t="s">
        <v>13</v>
      </c>
      <c r="D51" s="99" t="s">
        <v>14</v>
      </c>
      <c r="E51" s="95" t="s">
        <v>98</v>
      </c>
      <c r="F51" s="96"/>
      <c r="G51" s="161" t="s">
        <v>92</v>
      </c>
      <c r="H51" s="167"/>
      <c r="I51" s="167"/>
      <c r="J51" s="167"/>
      <c r="K51" s="39">
        <v>1</v>
      </c>
      <c r="L51" s="94">
        <v>1</v>
      </c>
      <c r="M51" s="168">
        <v>1</v>
      </c>
      <c r="N51" s="94">
        <v>1</v>
      </c>
      <c r="O51" s="168">
        <v>1</v>
      </c>
      <c r="P51" s="135">
        <v>3</v>
      </c>
      <c r="Q51" s="135">
        <v>3</v>
      </c>
      <c r="R51" s="135">
        <v>3</v>
      </c>
      <c r="S51" s="135">
        <v>3</v>
      </c>
      <c r="T51" s="135">
        <v>3</v>
      </c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70">
        <f t="shared" si="12"/>
        <v>20</v>
      </c>
      <c r="AF51" s="123">
        <v>1270</v>
      </c>
      <c r="AG51" s="124">
        <v>1290</v>
      </c>
      <c r="AH51" s="201"/>
      <c r="AI51" s="208">
        <f>SUM(K51:O51)*AF51+SUM(P51:T51)*AG51</f>
        <v>25700</v>
      </c>
    </row>
    <row r="52" spans="1:35" ht="83.25" customHeight="1" thickBot="1" x14ac:dyDescent="0.3">
      <c r="A52" s="162" t="s">
        <v>77</v>
      </c>
      <c r="B52" s="98" t="s">
        <v>13</v>
      </c>
      <c r="C52" s="98" t="s">
        <v>13</v>
      </c>
      <c r="D52" s="99" t="s">
        <v>14</v>
      </c>
      <c r="E52" s="153" t="s">
        <v>118</v>
      </c>
      <c r="F52" s="96"/>
      <c r="G52" s="161" t="s">
        <v>119</v>
      </c>
      <c r="H52" s="167"/>
      <c r="I52" s="167"/>
      <c r="J52" s="167"/>
      <c r="K52" s="39">
        <v>2</v>
      </c>
      <c r="L52" s="94">
        <v>2</v>
      </c>
      <c r="M52" s="168">
        <v>2</v>
      </c>
      <c r="N52" s="94">
        <v>2</v>
      </c>
      <c r="O52" s="168">
        <v>2</v>
      </c>
      <c r="P52" s="135">
        <v>4</v>
      </c>
      <c r="Q52" s="135">
        <v>4</v>
      </c>
      <c r="R52" s="135">
        <v>4</v>
      </c>
      <c r="S52" s="135">
        <v>4</v>
      </c>
      <c r="T52" s="170">
        <v>3</v>
      </c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70">
        <f t="shared" si="12"/>
        <v>29</v>
      </c>
      <c r="AF52" s="123">
        <v>1270</v>
      </c>
      <c r="AG52" s="124">
        <v>1290</v>
      </c>
      <c r="AH52" s="201"/>
      <c r="AI52" s="199">
        <f>SUM(K52:O52)*AF52+SUM(P52:T52)*AG52</f>
        <v>37210</v>
      </c>
    </row>
    <row r="53" spans="1:35" ht="83.25" customHeight="1" thickBot="1" x14ac:dyDescent="0.3">
      <c r="A53" s="162" t="s">
        <v>77</v>
      </c>
      <c r="B53" s="98" t="s">
        <v>13</v>
      </c>
      <c r="C53" s="98" t="s">
        <v>13</v>
      </c>
      <c r="D53" s="99" t="s">
        <v>14</v>
      </c>
      <c r="E53" s="95" t="s">
        <v>95</v>
      </c>
      <c r="F53" s="96"/>
      <c r="G53" s="96" t="s">
        <v>57</v>
      </c>
      <c r="H53" s="167"/>
      <c r="I53" s="167"/>
      <c r="J53" s="167"/>
      <c r="K53" s="167"/>
      <c r="L53" s="171"/>
      <c r="M53" s="168">
        <v>2</v>
      </c>
      <c r="N53" s="94">
        <v>2</v>
      </c>
      <c r="O53" s="168">
        <v>2</v>
      </c>
      <c r="P53" s="169">
        <v>2</v>
      </c>
      <c r="Q53" s="169">
        <v>2</v>
      </c>
      <c r="R53" s="135"/>
      <c r="S53" s="135"/>
      <c r="T53" s="170"/>
      <c r="U53" s="170"/>
      <c r="V53" s="38"/>
      <c r="W53" s="38"/>
      <c r="X53" s="38"/>
      <c r="Y53" s="38"/>
      <c r="Z53" s="38"/>
      <c r="AA53" s="38"/>
      <c r="AB53" s="38"/>
      <c r="AC53" s="38"/>
      <c r="AD53" s="38"/>
      <c r="AE53" s="70">
        <f t="shared" si="12"/>
        <v>10</v>
      </c>
      <c r="AF53" s="123">
        <v>1330</v>
      </c>
      <c r="AG53" s="124"/>
      <c r="AH53" s="201"/>
      <c r="AI53" s="208">
        <f>SUM(M53:Q53)*AF53+SUM(R53:U53)*AG53</f>
        <v>13300</v>
      </c>
    </row>
    <row r="54" spans="1:35" ht="83.25" customHeight="1" thickBot="1" x14ac:dyDescent="0.3">
      <c r="A54" s="162" t="s">
        <v>77</v>
      </c>
      <c r="B54" s="98" t="s">
        <v>13</v>
      </c>
      <c r="C54" s="98" t="s">
        <v>13</v>
      </c>
      <c r="D54" s="99" t="s">
        <v>14</v>
      </c>
      <c r="E54" s="95" t="s">
        <v>96</v>
      </c>
      <c r="F54" s="96"/>
      <c r="G54" s="96" t="s">
        <v>22</v>
      </c>
      <c r="H54" s="167"/>
      <c r="I54" s="167"/>
      <c r="J54" s="167"/>
      <c r="K54" s="167"/>
      <c r="L54" s="171"/>
      <c r="M54" s="168"/>
      <c r="N54" s="94"/>
      <c r="O54" s="168"/>
      <c r="P54" s="169"/>
      <c r="Q54" s="169"/>
      <c r="R54" s="135">
        <v>4</v>
      </c>
      <c r="S54" s="135"/>
      <c r="T54" s="170"/>
      <c r="U54" s="170"/>
      <c r="V54" s="38"/>
      <c r="W54" s="38"/>
      <c r="X54" s="38"/>
      <c r="Y54" s="38"/>
      <c r="Z54" s="38"/>
      <c r="AA54" s="38"/>
      <c r="AB54" s="38"/>
      <c r="AC54" s="38"/>
      <c r="AD54" s="38"/>
      <c r="AE54" s="70">
        <f t="shared" si="12"/>
        <v>4</v>
      </c>
      <c r="AF54" s="123"/>
      <c r="AG54" s="124">
        <v>1330</v>
      </c>
      <c r="AH54" s="201"/>
      <c r="AI54" s="199">
        <f>SUM(M54:Q54)*AF54+SUM(R54:U54)*AG54</f>
        <v>5320</v>
      </c>
    </row>
    <row r="55" spans="1:35" ht="83.25" customHeight="1" thickBot="1" x14ac:dyDescent="0.3">
      <c r="A55" s="162" t="s">
        <v>77</v>
      </c>
      <c r="B55" s="98" t="s">
        <v>13</v>
      </c>
      <c r="C55" s="98" t="s">
        <v>13</v>
      </c>
      <c r="D55" s="99" t="s">
        <v>14</v>
      </c>
      <c r="E55" s="95" t="s">
        <v>97</v>
      </c>
      <c r="F55" s="96"/>
      <c r="G55" s="96" t="s">
        <v>17</v>
      </c>
      <c r="H55" s="167"/>
      <c r="I55" s="167"/>
      <c r="J55" s="167"/>
      <c r="K55" s="167"/>
      <c r="L55" s="171"/>
      <c r="M55" s="168">
        <v>3</v>
      </c>
      <c r="N55" s="94">
        <v>3</v>
      </c>
      <c r="O55" s="168">
        <v>3</v>
      </c>
      <c r="P55" s="169">
        <v>4</v>
      </c>
      <c r="Q55" s="169">
        <v>4</v>
      </c>
      <c r="R55" s="135">
        <v>1</v>
      </c>
      <c r="S55" s="135">
        <v>1</v>
      </c>
      <c r="T55" s="170"/>
      <c r="U55" s="170"/>
      <c r="V55" s="38"/>
      <c r="W55" s="38"/>
      <c r="X55" s="38"/>
      <c r="Y55" s="38"/>
      <c r="Z55" s="38"/>
      <c r="AA55" s="38"/>
      <c r="AB55" s="38"/>
      <c r="AC55" s="38"/>
      <c r="AD55" s="38"/>
      <c r="AE55" s="70">
        <f t="shared" si="12"/>
        <v>19</v>
      </c>
      <c r="AF55" s="123">
        <v>1330</v>
      </c>
      <c r="AG55" s="124">
        <v>1450</v>
      </c>
      <c r="AH55" s="201"/>
      <c r="AI55" s="208">
        <f>SUM(M55:Q55)*AF55+SUM(R55:U55)*AG55</f>
        <v>25510</v>
      </c>
    </row>
    <row r="56" spans="1:35" ht="83.25" customHeight="1" thickBot="1" x14ac:dyDescent="0.3">
      <c r="A56" s="162" t="s">
        <v>77</v>
      </c>
      <c r="B56" s="98" t="s">
        <v>13</v>
      </c>
      <c r="C56" s="98" t="s">
        <v>13</v>
      </c>
      <c r="D56" s="99" t="s">
        <v>14</v>
      </c>
      <c r="E56" s="153" t="s">
        <v>121</v>
      </c>
      <c r="F56" s="96"/>
      <c r="G56" s="161" t="s">
        <v>17</v>
      </c>
      <c r="H56" s="167"/>
      <c r="I56" s="167"/>
      <c r="J56" s="39"/>
      <c r="K56" s="39"/>
      <c r="L56" s="94"/>
      <c r="M56" s="168"/>
      <c r="N56" s="94"/>
      <c r="O56" s="168"/>
      <c r="P56" s="135">
        <v>2</v>
      </c>
      <c r="Q56" s="135">
        <v>2</v>
      </c>
      <c r="R56" s="135">
        <v>2</v>
      </c>
      <c r="S56" s="135">
        <v>2</v>
      </c>
      <c r="T56" s="170">
        <v>2</v>
      </c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70">
        <f t="shared" si="12"/>
        <v>10</v>
      </c>
      <c r="AF56" s="123"/>
      <c r="AG56" s="124">
        <v>1390</v>
      </c>
      <c r="AH56" s="201"/>
      <c r="AI56" s="199">
        <f>SUM(J56:O56)*AF56+SUM(P56:T56)*AG56</f>
        <v>13900</v>
      </c>
    </row>
    <row r="57" spans="1:35" ht="83.25" customHeight="1" thickBot="1" x14ac:dyDescent="0.3">
      <c r="A57" s="162" t="s">
        <v>77</v>
      </c>
      <c r="B57" s="98" t="s">
        <v>13</v>
      </c>
      <c r="C57" s="98" t="s">
        <v>13</v>
      </c>
      <c r="D57" s="99" t="s">
        <v>14</v>
      </c>
      <c r="E57" s="153" t="s">
        <v>122</v>
      </c>
      <c r="F57" s="96"/>
      <c r="G57" s="161" t="s">
        <v>20</v>
      </c>
      <c r="H57" s="167"/>
      <c r="I57" s="167"/>
      <c r="J57" s="39"/>
      <c r="K57" s="39"/>
      <c r="L57" s="94"/>
      <c r="M57" s="168"/>
      <c r="N57" s="94"/>
      <c r="O57" s="168"/>
      <c r="P57" s="135">
        <v>2</v>
      </c>
      <c r="Q57" s="135">
        <v>2</v>
      </c>
      <c r="R57" s="135">
        <v>2</v>
      </c>
      <c r="S57" s="135">
        <v>2</v>
      </c>
      <c r="T57" s="170">
        <v>2</v>
      </c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70">
        <f t="shared" si="12"/>
        <v>10</v>
      </c>
      <c r="AF57" s="123"/>
      <c r="AG57" s="124">
        <v>1390</v>
      </c>
      <c r="AH57" s="201"/>
      <c r="AI57" s="208">
        <f>SUM(J57:O57)*AF57+SUM(P57:T57)*AG57</f>
        <v>13900</v>
      </c>
    </row>
    <row r="58" spans="1:35" ht="83.25" customHeight="1" thickBot="1" x14ac:dyDescent="0.3">
      <c r="A58" s="162" t="s">
        <v>77</v>
      </c>
      <c r="B58" s="98" t="s">
        <v>13</v>
      </c>
      <c r="C58" s="98" t="s">
        <v>13</v>
      </c>
      <c r="D58" s="99" t="s">
        <v>14</v>
      </c>
      <c r="E58" s="153" t="s">
        <v>120</v>
      </c>
      <c r="F58" s="96"/>
      <c r="G58" s="161" t="s">
        <v>16</v>
      </c>
      <c r="H58" s="167"/>
      <c r="I58" s="167"/>
      <c r="J58" s="39"/>
      <c r="K58" s="39">
        <v>1</v>
      </c>
      <c r="L58" s="94"/>
      <c r="M58" s="168"/>
      <c r="N58" s="94"/>
      <c r="O58" s="168"/>
      <c r="P58" s="135"/>
      <c r="Q58" s="135"/>
      <c r="R58" s="135"/>
      <c r="S58" s="135"/>
      <c r="T58" s="170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70">
        <f t="shared" si="12"/>
        <v>1</v>
      </c>
      <c r="AF58" s="123">
        <v>1290</v>
      </c>
      <c r="AG58" s="124"/>
      <c r="AH58" s="201"/>
      <c r="AI58" s="199">
        <f>SUM(J58:O58)*AF58+SUM(P58:T58)*AG58</f>
        <v>1290</v>
      </c>
    </row>
    <row r="59" spans="1:35" ht="83.25" customHeight="1" thickBot="1" x14ac:dyDescent="0.3">
      <c r="A59" s="162" t="s">
        <v>77</v>
      </c>
      <c r="B59" s="98" t="s">
        <v>13</v>
      </c>
      <c r="C59" s="98" t="s">
        <v>13</v>
      </c>
      <c r="D59" s="99" t="s">
        <v>14</v>
      </c>
      <c r="E59" s="153" t="s">
        <v>147</v>
      </c>
      <c r="F59" s="96"/>
      <c r="G59" s="161" t="s">
        <v>22</v>
      </c>
      <c r="H59" s="167"/>
      <c r="I59" s="167"/>
      <c r="J59" s="167"/>
      <c r="K59" s="167"/>
      <c r="L59" s="171"/>
      <c r="M59" s="168"/>
      <c r="N59" s="94"/>
      <c r="O59" s="168"/>
      <c r="P59" s="169"/>
      <c r="Q59" s="169"/>
      <c r="R59" s="135">
        <v>2</v>
      </c>
      <c r="S59" s="135">
        <v>2</v>
      </c>
      <c r="T59" s="135">
        <v>2</v>
      </c>
      <c r="U59" s="135">
        <v>2</v>
      </c>
      <c r="V59" s="38"/>
      <c r="W59" s="38"/>
      <c r="X59" s="38"/>
      <c r="Y59" s="38"/>
      <c r="Z59" s="38"/>
      <c r="AA59" s="38"/>
      <c r="AB59" s="38"/>
      <c r="AC59" s="38"/>
      <c r="AD59" s="38"/>
      <c r="AE59" s="70"/>
      <c r="AF59" s="123"/>
      <c r="AG59" s="124">
        <v>1450</v>
      </c>
      <c r="AH59" s="201"/>
      <c r="AI59" s="208">
        <f>SUM(M59:Q59)*AF59+SUM(R59:U59)*AG59</f>
        <v>11600</v>
      </c>
    </row>
    <row r="60" spans="1:35" ht="83.25" customHeight="1" thickBot="1" x14ac:dyDescent="0.3">
      <c r="A60" s="162" t="s">
        <v>77</v>
      </c>
      <c r="B60" s="98" t="s">
        <v>13</v>
      </c>
      <c r="C60" s="98" t="s">
        <v>13</v>
      </c>
      <c r="D60" s="99" t="s">
        <v>14</v>
      </c>
      <c r="E60" s="153" t="s">
        <v>123</v>
      </c>
      <c r="F60" s="96"/>
      <c r="G60" s="161" t="s">
        <v>17</v>
      </c>
      <c r="H60" s="167"/>
      <c r="I60" s="167"/>
      <c r="J60" s="167"/>
      <c r="K60" s="167"/>
      <c r="L60" s="171"/>
      <c r="M60" s="168">
        <v>1</v>
      </c>
      <c r="N60" s="94">
        <v>1</v>
      </c>
      <c r="O60" s="168">
        <v>1</v>
      </c>
      <c r="P60" s="169">
        <v>1</v>
      </c>
      <c r="Q60" s="169">
        <v>1</v>
      </c>
      <c r="R60" s="135">
        <v>2</v>
      </c>
      <c r="S60" s="135">
        <v>2</v>
      </c>
      <c r="T60" s="170">
        <v>2</v>
      </c>
      <c r="U60" s="170">
        <v>2</v>
      </c>
      <c r="V60" s="38"/>
      <c r="W60" s="38"/>
      <c r="X60" s="38"/>
      <c r="Y60" s="38"/>
      <c r="Z60" s="38"/>
      <c r="AA60" s="38"/>
      <c r="AB60" s="38"/>
      <c r="AC60" s="38"/>
      <c r="AD60" s="38"/>
      <c r="AE60" s="70">
        <f t="shared" si="12"/>
        <v>13</v>
      </c>
      <c r="AF60" s="123">
        <v>1390</v>
      </c>
      <c r="AG60" s="124">
        <v>1590</v>
      </c>
      <c r="AH60" s="201"/>
      <c r="AI60" s="208">
        <f>SUM(M60:Q60)*AF60+SUM(R60:U60)*AG60</f>
        <v>19670</v>
      </c>
    </row>
    <row r="61" spans="1:35" ht="83.25" customHeight="1" thickBot="1" x14ac:dyDescent="0.3">
      <c r="A61" s="162" t="s">
        <v>77</v>
      </c>
      <c r="B61" s="98" t="s">
        <v>13</v>
      </c>
      <c r="C61" s="98" t="s">
        <v>13</v>
      </c>
      <c r="D61" s="99" t="s">
        <v>14</v>
      </c>
      <c r="E61" s="133" t="s">
        <v>99</v>
      </c>
      <c r="F61" s="96"/>
      <c r="G61" s="134" t="s">
        <v>22</v>
      </c>
      <c r="H61" s="167"/>
      <c r="I61" s="167"/>
      <c r="J61" s="167"/>
      <c r="K61" s="167"/>
      <c r="L61" s="171"/>
      <c r="M61" s="168">
        <v>1</v>
      </c>
      <c r="N61" s="94">
        <v>1</v>
      </c>
      <c r="O61" s="168">
        <v>1</v>
      </c>
      <c r="P61" s="169">
        <v>1</v>
      </c>
      <c r="Q61" s="169">
        <v>1</v>
      </c>
      <c r="R61" s="135">
        <v>1</v>
      </c>
      <c r="S61" s="135">
        <v>1</v>
      </c>
      <c r="T61" s="170">
        <v>1</v>
      </c>
      <c r="U61" s="170">
        <v>1</v>
      </c>
      <c r="V61" s="38"/>
      <c r="W61" s="38"/>
      <c r="X61" s="38"/>
      <c r="Y61" s="38"/>
      <c r="Z61" s="38"/>
      <c r="AA61" s="38"/>
      <c r="AB61" s="38"/>
      <c r="AC61" s="38"/>
      <c r="AD61" s="38"/>
      <c r="AE61" s="70">
        <f t="shared" si="12"/>
        <v>9</v>
      </c>
      <c r="AF61" s="123">
        <v>1450</v>
      </c>
      <c r="AG61" s="124">
        <v>1650</v>
      </c>
      <c r="AH61" s="201"/>
      <c r="AI61" s="199">
        <f>SUM(M61:Q61)*AF61+SUM(R61:U61)*AG61</f>
        <v>13850</v>
      </c>
    </row>
    <row r="62" spans="1:35" ht="110.25" customHeight="1" thickBot="1" x14ac:dyDescent="0.3">
      <c r="A62" s="112" t="s">
        <v>12</v>
      </c>
      <c r="B62" s="107" t="s">
        <v>13</v>
      </c>
      <c r="C62" s="107" t="s">
        <v>13</v>
      </c>
      <c r="D62" s="107" t="s">
        <v>14</v>
      </c>
      <c r="E62" s="110" t="s">
        <v>73</v>
      </c>
      <c r="F62" s="107"/>
      <c r="G62" s="106" t="s">
        <v>21</v>
      </c>
      <c r="H62" s="50">
        <v>1</v>
      </c>
      <c r="I62" s="50">
        <v>1</v>
      </c>
      <c r="J62" s="50">
        <v>1</v>
      </c>
      <c r="K62" s="57">
        <v>1</v>
      </c>
      <c r="L62" s="61">
        <v>2</v>
      </c>
      <c r="M62" s="51">
        <v>2</v>
      </c>
      <c r="N62" s="82"/>
      <c r="O62" s="51">
        <v>1</v>
      </c>
      <c r="P62" s="51"/>
      <c r="Q62" s="56"/>
      <c r="R62" s="56"/>
      <c r="S62" s="56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70">
        <f t="shared" si="12"/>
        <v>9</v>
      </c>
      <c r="AF62" s="4">
        <v>1350</v>
      </c>
      <c r="AG62" s="85">
        <v>1450</v>
      </c>
      <c r="AH62" s="196"/>
      <c r="AI62" s="208">
        <f>SUM(H62:L62)*AF62+SUM(M62:P62)*AG62</f>
        <v>12450</v>
      </c>
    </row>
    <row r="63" spans="1:35" ht="110.25" customHeight="1" thickBot="1" x14ac:dyDescent="0.3">
      <c r="A63" s="112" t="s">
        <v>12</v>
      </c>
      <c r="B63" s="107" t="s">
        <v>13</v>
      </c>
      <c r="C63" s="107" t="s">
        <v>13</v>
      </c>
      <c r="D63" s="107" t="s">
        <v>14</v>
      </c>
      <c r="E63" s="110" t="s">
        <v>74</v>
      </c>
      <c r="F63" s="107"/>
      <c r="G63" s="111" t="s">
        <v>16</v>
      </c>
      <c r="H63" s="50">
        <v>3</v>
      </c>
      <c r="I63" s="50">
        <v>3</v>
      </c>
      <c r="J63" s="50">
        <v>3</v>
      </c>
      <c r="K63" s="57">
        <v>3</v>
      </c>
      <c r="L63" s="61">
        <v>4</v>
      </c>
      <c r="M63" s="51">
        <v>4</v>
      </c>
      <c r="N63" s="82">
        <v>1</v>
      </c>
      <c r="O63" s="51">
        <v>1</v>
      </c>
      <c r="P63" s="51"/>
      <c r="Q63" s="56"/>
      <c r="R63" s="56"/>
      <c r="S63" s="56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70">
        <f t="shared" si="12"/>
        <v>22</v>
      </c>
      <c r="AF63" s="4">
        <v>1350</v>
      </c>
      <c r="AG63" s="85">
        <v>1450</v>
      </c>
      <c r="AH63" s="196"/>
      <c r="AI63" s="199">
        <f>SUM(H63:L63)*AF63+SUM(M63:P63)*AG63</f>
        <v>30300</v>
      </c>
    </row>
    <row r="64" spans="1:35" ht="110.25" customHeight="1" thickBot="1" x14ac:dyDescent="0.3">
      <c r="A64" s="112" t="s">
        <v>12</v>
      </c>
      <c r="B64" s="107" t="s">
        <v>13</v>
      </c>
      <c r="C64" s="107" t="s">
        <v>13</v>
      </c>
      <c r="D64" s="107" t="s">
        <v>14</v>
      </c>
      <c r="E64" s="110" t="s">
        <v>72</v>
      </c>
      <c r="F64" s="107"/>
      <c r="G64" s="111" t="s">
        <v>20</v>
      </c>
      <c r="H64" s="50">
        <v>2</v>
      </c>
      <c r="I64" s="50">
        <v>2</v>
      </c>
      <c r="J64" s="50">
        <v>1</v>
      </c>
      <c r="K64" s="50">
        <v>1</v>
      </c>
      <c r="L64" s="50">
        <v>2</v>
      </c>
      <c r="M64" s="51"/>
      <c r="N64" s="82"/>
      <c r="O64" s="51"/>
      <c r="P64" s="51"/>
      <c r="Q64" s="56"/>
      <c r="R64" s="56"/>
      <c r="S64" s="56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70">
        <f t="shared" si="12"/>
        <v>8</v>
      </c>
      <c r="AF64" s="4">
        <v>1350</v>
      </c>
      <c r="AG64" s="85"/>
      <c r="AH64" s="196"/>
      <c r="AI64" s="208">
        <f>SUM(H64:L64)*AF64+SUM(M64:P64)*AG64</f>
        <v>10800</v>
      </c>
    </row>
    <row r="65" spans="1:35" ht="110.25" customHeight="1" thickBot="1" x14ac:dyDescent="0.3">
      <c r="A65" s="110" t="s">
        <v>12</v>
      </c>
      <c r="B65" s="98" t="s">
        <v>13</v>
      </c>
      <c r="C65" s="141" t="s">
        <v>15</v>
      </c>
      <c r="D65" s="98" t="s">
        <v>14</v>
      </c>
      <c r="E65" s="172" t="s">
        <v>124</v>
      </c>
      <c r="F65" s="98"/>
      <c r="G65" s="173" t="s">
        <v>16</v>
      </c>
      <c r="H65" s="44">
        <v>2</v>
      </c>
      <c r="I65" s="44">
        <v>2</v>
      </c>
      <c r="J65" s="44"/>
      <c r="K65" s="53"/>
      <c r="L65" s="59"/>
      <c r="M65" s="54"/>
      <c r="N65" s="63"/>
      <c r="O65" s="54"/>
      <c r="P65" s="54"/>
      <c r="Q65" s="43"/>
      <c r="R65" s="43"/>
      <c r="S65" s="43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70">
        <f t="shared" si="12"/>
        <v>4</v>
      </c>
      <c r="AF65" s="123">
        <v>1150</v>
      </c>
      <c r="AG65" s="124">
        <v>1290</v>
      </c>
      <c r="AH65" s="201"/>
      <c r="AI65" s="199">
        <f>SUM(H65:L65)*AF65+SUM(M65:P65)*AG65</f>
        <v>4600</v>
      </c>
    </row>
    <row r="66" spans="1:35" ht="110.25" customHeight="1" thickBot="1" x14ac:dyDescent="0.3">
      <c r="A66" s="120" t="s">
        <v>12</v>
      </c>
      <c r="B66" s="118" t="s">
        <v>13</v>
      </c>
      <c r="C66" s="118" t="s">
        <v>13</v>
      </c>
      <c r="D66" s="118" t="s">
        <v>14</v>
      </c>
      <c r="E66" s="185" t="s">
        <v>124</v>
      </c>
      <c r="F66" s="118"/>
      <c r="G66" s="186" t="s">
        <v>16</v>
      </c>
      <c r="H66" s="48">
        <v>1</v>
      </c>
      <c r="I66" s="48"/>
      <c r="J66" s="48"/>
      <c r="K66" s="49"/>
      <c r="L66" s="187"/>
      <c r="M66" s="92"/>
      <c r="N66" s="188"/>
      <c r="O66" s="92"/>
      <c r="P66" s="92"/>
      <c r="Q66" s="189">
        <v>2</v>
      </c>
      <c r="R66" s="189">
        <v>2</v>
      </c>
      <c r="S66" s="189">
        <v>2</v>
      </c>
      <c r="T66" s="190">
        <v>2</v>
      </c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191">
        <f t="shared" si="12"/>
        <v>9</v>
      </c>
      <c r="AF66" s="192">
        <v>1150</v>
      </c>
      <c r="AG66" s="131"/>
      <c r="AH66" s="205">
        <v>1400</v>
      </c>
      <c r="AI66" s="208">
        <f>SUM(H66:L66)*AF66+SUM(M66:P66)*AG66+SUM(Q66:T66)*AH66</f>
        <v>12350</v>
      </c>
    </row>
    <row r="67" spans="1:35" ht="110.25" customHeight="1" thickBot="1" x14ac:dyDescent="0.3">
      <c r="A67" s="110" t="s">
        <v>12</v>
      </c>
      <c r="B67" s="98" t="s">
        <v>13</v>
      </c>
      <c r="C67" s="98" t="s">
        <v>13</v>
      </c>
      <c r="D67" s="98" t="s">
        <v>14</v>
      </c>
      <c r="E67" s="110" t="s">
        <v>76</v>
      </c>
      <c r="F67" s="98"/>
      <c r="G67" s="97" t="s">
        <v>17</v>
      </c>
      <c r="H67" s="44"/>
      <c r="I67" s="44"/>
      <c r="J67" s="44"/>
      <c r="K67" s="53"/>
      <c r="L67" s="59"/>
      <c r="M67" s="54"/>
      <c r="N67" s="63"/>
      <c r="O67" s="54"/>
      <c r="P67" s="54"/>
      <c r="Q67" s="83"/>
      <c r="R67" s="83"/>
      <c r="S67" s="83">
        <v>2</v>
      </c>
      <c r="T67" s="84">
        <v>2</v>
      </c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70">
        <f t="shared" si="12"/>
        <v>4</v>
      </c>
      <c r="AF67" s="123">
        <v>1150</v>
      </c>
      <c r="AG67" s="124">
        <v>1290</v>
      </c>
      <c r="AH67" s="201">
        <v>1400</v>
      </c>
      <c r="AI67" s="199">
        <f>SUM(H67:L67)*AF67+SUM(M67:P67)*AG67+SUM(Q67:T67)*AH67</f>
        <v>5600</v>
      </c>
    </row>
    <row r="68" spans="1:35" ht="110.25" customHeight="1" thickBot="1" x14ac:dyDescent="0.3">
      <c r="A68" s="177" t="s">
        <v>12</v>
      </c>
      <c r="B68" s="102" t="s">
        <v>13</v>
      </c>
      <c r="C68" s="102" t="s">
        <v>13</v>
      </c>
      <c r="D68" s="102" t="s">
        <v>14</v>
      </c>
      <c r="E68" s="177" t="s">
        <v>45</v>
      </c>
      <c r="F68" s="102"/>
      <c r="G68" s="101" t="s">
        <v>22</v>
      </c>
      <c r="H68" s="178"/>
      <c r="I68" s="178"/>
      <c r="J68" s="178">
        <v>3</v>
      </c>
      <c r="K68" s="179">
        <v>2</v>
      </c>
      <c r="L68" s="180">
        <v>2</v>
      </c>
      <c r="M68" s="181"/>
      <c r="N68" s="182"/>
      <c r="O68" s="181"/>
      <c r="P68" s="181"/>
      <c r="Q68" s="183"/>
      <c r="R68" s="183"/>
      <c r="S68" s="183"/>
      <c r="T68" s="184"/>
      <c r="U68" s="184"/>
      <c r="V68" s="52"/>
      <c r="W68" s="52"/>
      <c r="X68" s="52"/>
      <c r="Y68" s="52"/>
      <c r="Z68" s="52"/>
      <c r="AA68" s="52"/>
      <c r="AB68" s="52"/>
      <c r="AC68" s="52"/>
      <c r="AD68" s="52"/>
      <c r="AE68" s="93">
        <f t="shared" ref="AE68:AE75" si="13">SUM(H68:Y68)</f>
        <v>7</v>
      </c>
      <c r="AF68" s="159">
        <v>1150</v>
      </c>
      <c r="AG68" s="130">
        <v>1290</v>
      </c>
      <c r="AH68" s="203"/>
      <c r="AI68" s="208">
        <f>SUM(H68:L68)*AF68+SUM(M68:P68)*AG68</f>
        <v>8050</v>
      </c>
    </row>
    <row r="69" spans="1:35" ht="110.25" customHeight="1" thickBot="1" x14ac:dyDescent="0.3">
      <c r="A69" s="110" t="s">
        <v>12</v>
      </c>
      <c r="B69" s="98" t="s">
        <v>13</v>
      </c>
      <c r="C69" s="98" t="s">
        <v>13</v>
      </c>
      <c r="D69" s="98" t="s">
        <v>14</v>
      </c>
      <c r="E69" s="113" t="s">
        <v>58</v>
      </c>
      <c r="F69" s="98"/>
      <c r="G69" s="97" t="s">
        <v>21</v>
      </c>
      <c r="H69" s="44"/>
      <c r="I69" s="44"/>
      <c r="J69" s="44"/>
      <c r="K69" s="53"/>
      <c r="L69" s="59"/>
      <c r="M69" s="54"/>
      <c r="N69" s="63"/>
      <c r="O69" s="54">
        <v>1</v>
      </c>
      <c r="P69" s="54"/>
      <c r="Q69" s="43"/>
      <c r="R69" s="43"/>
      <c r="S69" s="43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70">
        <f t="shared" si="13"/>
        <v>1</v>
      </c>
      <c r="AF69" s="123"/>
      <c r="AG69" s="124">
        <v>1290</v>
      </c>
      <c r="AH69" s="201"/>
      <c r="AI69" s="199">
        <f>SUM(H69:L69)*AF69+SUM(M69:P69)*AG69</f>
        <v>1290</v>
      </c>
    </row>
    <row r="70" spans="1:35" ht="110.25" customHeight="1" thickBot="1" x14ac:dyDescent="0.3">
      <c r="A70" s="110" t="s">
        <v>12</v>
      </c>
      <c r="B70" s="98" t="s">
        <v>13</v>
      </c>
      <c r="C70" s="98" t="s">
        <v>13</v>
      </c>
      <c r="D70" s="98" t="s">
        <v>14</v>
      </c>
      <c r="E70" s="193" t="s">
        <v>126</v>
      </c>
      <c r="F70" s="98"/>
      <c r="G70" s="173" t="s">
        <v>16</v>
      </c>
      <c r="H70" s="44">
        <v>2</v>
      </c>
      <c r="I70" s="44">
        <v>2</v>
      </c>
      <c r="J70" s="44">
        <v>2</v>
      </c>
      <c r="K70" s="53">
        <v>2</v>
      </c>
      <c r="L70" s="59"/>
      <c r="M70" s="54">
        <v>4</v>
      </c>
      <c r="N70" s="63">
        <v>4</v>
      </c>
      <c r="O70" s="54">
        <v>4</v>
      </c>
      <c r="P70" s="54">
        <v>4</v>
      </c>
      <c r="Q70" s="43"/>
      <c r="R70" s="43"/>
      <c r="S70" s="43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70">
        <f t="shared" si="13"/>
        <v>24</v>
      </c>
      <c r="AF70" s="123">
        <v>1350</v>
      </c>
      <c r="AG70" s="124">
        <v>1450</v>
      </c>
      <c r="AH70" s="201"/>
      <c r="AI70" s="208">
        <f>SUM(H70:L70)*AF70+SUM(M70:P70)*AG70</f>
        <v>34000</v>
      </c>
    </row>
    <row r="71" spans="1:35" ht="110.25" customHeight="1" thickBot="1" x14ac:dyDescent="0.3">
      <c r="A71" s="110" t="s">
        <v>12</v>
      </c>
      <c r="B71" s="98" t="s">
        <v>13</v>
      </c>
      <c r="C71" s="98" t="s">
        <v>13</v>
      </c>
      <c r="D71" s="98" t="s">
        <v>14</v>
      </c>
      <c r="E71" s="193" t="s">
        <v>127</v>
      </c>
      <c r="F71" s="98"/>
      <c r="G71" s="173" t="s">
        <v>19</v>
      </c>
      <c r="H71" s="44"/>
      <c r="I71" s="44"/>
      <c r="J71" s="44"/>
      <c r="K71" s="53"/>
      <c r="L71" s="59"/>
      <c r="M71" s="54">
        <v>2</v>
      </c>
      <c r="N71" s="63">
        <v>2</v>
      </c>
      <c r="O71" s="54">
        <v>2</v>
      </c>
      <c r="P71" s="54">
        <v>2</v>
      </c>
      <c r="Q71" s="43"/>
      <c r="R71" s="43"/>
      <c r="S71" s="43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70">
        <f t="shared" si="13"/>
        <v>8</v>
      </c>
      <c r="AF71" s="123">
        <v>1350</v>
      </c>
      <c r="AG71" s="124">
        <v>1450</v>
      </c>
      <c r="AH71" s="201"/>
      <c r="AI71" s="199">
        <f>SUM(H71:L71)*AF71+SUM(M71:P71)*AG71</f>
        <v>11600</v>
      </c>
    </row>
    <row r="72" spans="1:35" ht="110.25" customHeight="1" thickBot="1" x14ac:dyDescent="0.3">
      <c r="A72" s="110" t="s">
        <v>12</v>
      </c>
      <c r="B72" s="98" t="s">
        <v>13</v>
      </c>
      <c r="C72" s="98" t="s">
        <v>13</v>
      </c>
      <c r="D72" s="98" t="s">
        <v>14</v>
      </c>
      <c r="E72" s="193" t="s">
        <v>125</v>
      </c>
      <c r="F72" s="98"/>
      <c r="G72" s="173" t="s">
        <v>91</v>
      </c>
      <c r="H72" s="44"/>
      <c r="I72" s="44"/>
      <c r="J72" s="44"/>
      <c r="K72" s="53"/>
      <c r="L72" s="59"/>
      <c r="M72" s="54">
        <v>2</v>
      </c>
      <c r="N72" s="63">
        <v>2</v>
      </c>
      <c r="O72" s="54">
        <v>2</v>
      </c>
      <c r="P72" s="54">
        <v>2</v>
      </c>
      <c r="Q72" s="43"/>
      <c r="R72" s="43"/>
      <c r="S72" s="43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70">
        <f t="shared" si="13"/>
        <v>8</v>
      </c>
      <c r="AF72" s="123">
        <v>1350</v>
      </c>
      <c r="AG72" s="124">
        <v>1450</v>
      </c>
      <c r="AH72" s="201"/>
      <c r="AI72" s="208">
        <f>SUM(H72:L72)*AF72+SUM(M72:P72)*AG72</f>
        <v>11600</v>
      </c>
    </row>
    <row r="73" spans="1:35" ht="73.5" customHeight="1" thickBot="1" x14ac:dyDescent="0.3">
      <c r="A73" s="112" t="s">
        <v>12</v>
      </c>
      <c r="B73" s="106" t="s">
        <v>13</v>
      </c>
      <c r="C73" s="107" t="s">
        <v>13</v>
      </c>
      <c r="D73" s="107" t="s">
        <v>14</v>
      </c>
      <c r="E73" s="112" t="s">
        <v>44</v>
      </c>
      <c r="F73" s="114"/>
      <c r="G73" s="115" t="s">
        <v>22</v>
      </c>
      <c r="H73" s="56"/>
      <c r="I73" s="56"/>
      <c r="J73" s="56"/>
      <c r="K73" s="57">
        <v>2</v>
      </c>
      <c r="L73" s="61">
        <v>1</v>
      </c>
      <c r="M73" s="50"/>
      <c r="N73" s="62"/>
      <c r="O73" s="50"/>
      <c r="P73" s="51">
        <v>1</v>
      </c>
      <c r="Q73" s="51">
        <v>2</v>
      </c>
      <c r="R73" s="51">
        <v>2</v>
      </c>
      <c r="S73" s="51">
        <v>2</v>
      </c>
      <c r="T73" s="58">
        <v>2</v>
      </c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70">
        <f t="shared" si="13"/>
        <v>12</v>
      </c>
      <c r="AF73" s="4">
        <v>1320</v>
      </c>
      <c r="AG73" s="30">
        <v>1590</v>
      </c>
      <c r="AH73" s="202"/>
      <c r="AI73" s="199">
        <f>SUM(K73:O73)*AF73+SUM(P73:T73)*AG73</f>
        <v>18270</v>
      </c>
    </row>
    <row r="74" spans="1:35" ht="73.5" customHeight="1" thickBot="1" x14ac:dyDescent="0.3">
      <c r="A74" s="110" t="s">
        <v>12</v>
      </c>
      <c r="B74" s="97" t="s">
        <v>13</v>
      </c>
      <c r="C74" s="98" t="s">
        <v>13</v>
      </c>
      <c r="D74" s="98" t="s">
        <v>14</v>
      </c>
      <c r="E74" s="110" t="s">
        <v>56</v>
      </c>
      <c r="F74" s="116"/>
      <c r="G74" s="117" t="s">
        <v>20</v>
      </c>
      <c r="H74" s="43"/>
      <c r="I74" s="43"/>
      <c r="J74" s="43"/>
      <c r="K74" s="53">
        <v>2</v>
      </c>
      <c r="L74" s="59">
        <v>2</v>
      </c>
      <c r="M74" s="44">
        <v>1</v>
      </c>
      <c r="N74" s="60">
        <v>1</v>
      </c>
      <c r="O74" s="44">
        <v>1</v>
      </c>
      <c r="P74" s="54"/>
      <c r="Q74" s="54"/>
      <c r="R74" s="54"/>
      <c r="S74" s="54"/>
      <c r="T74" s="45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70">
        <f t="shared" si="13"/>
        <v>7</v>
      </c>
      <c r="AF74" s="2">
        <v>1320</v>
      </c>
      <c r="AG74" s="29"/>
      <c r="AH74" s="196"/>
      <c r="AI74" s="208">
        <f>SUM(K74:O74)*AF74+SUM(P74:T74)*AG74</f>
        <v>9240</v>
      </c>
    </row>
    <row r="75" spans="1:35" ht="73.5" customHeight="1" thickBot="1" x14ac:dyDescent="0.3">
      <c r="A75" s="110" t="s">
        <v>12</v>
      </c>
      <c r="B75" s="97" t="s">
        <v>13</v>
      </c>
      <c r="C75" s="141" t="s">
        <v>15</v>
      </c>
      <c r="D75" s="98" t="s">
        <v>14</v>
      </c>
      <c r="E75" s="137" t="s">
        <v>100</v>
      </c>
      <c r="F75" s="116"/>
      <c r="G75" s="136" t="s">
        <v>17</v>
      </c>
      <c r="H75" s="43"/>
      <c r="I75" s="43"/>
      <c r="J75" s="43"/>
      <c r="K75" s="53">
        <v>2</v>
      </c>
      <c r="L75" s="59"/>
      <c r="M75" s="44"/>
      <c r="N75" s="60"/>
      <c r="O75" s="44"/>
      <c r="P75" s="54"/>
      <c r="Q75" s="54"/>
      <c r="R75" s="54"/>
      <c r="S75" s="54"/>
      <c r="T75" s="45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70">
        <f t="shared" si="13"/>
        <v>2</v>
      </c>
      <c r="AF75" s="2">
        <v>1320</v>
      </c>
      <c r="AG75" s="29"/>
      <c r="AH75" s="196"/>
      <c r="AI75" s="199">
        <f>SUM(K75:O75)*AF75+SUM(P75:T75)*AG75</f>
        <v>2640</v>
      </c>
    </row>
    <row r="76" spans="1:35" ht="110.25" customHeight="1" thickBot="1" x14ac:dyDescent="0.3">
      <c r="A76" s="163" t="s">
        <v>12</v>
      </c>
      <c r="B76" s="98" t="s">
        <v>13</v>
      </c>
      <c r="C76" s="98" t="s">
        <v>13</v>
      </c>
      <c r="D76" s="98" t="s">
        <v>14</v>
      </c>
      <c r="E76" s="172" t="s">
        <v>128</v>
      </c>
      <c r="F76" s="122"/>
      <c r="G76" s="174" t="s">
        <v>20</v>
      </c>
      <c r="H76" s="43"/>
      <c r="I76" s="44"/>
      <c r="J76" s="44"/>
      <c r="K76" s="53"/>
      <c r="L76" s="59"/>
      <c r="M76" s="44"/>
      <c r="N76" s="60"/>
      <c r="O76" s="44"/>
      <c r="P76" s="54"/>
      <c r="Q76" s="54"/>
      <c r="R76" s="54">
        <v>1</v>
      </c>
      <c r="S76" s="54">
        <v>1</v>
      </c>
      <c r="T76" s="45">
        <v>1</v>
      </c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70">
        <f t="shared" ref="AE76:AE81" si="14">SUM(H76:Y76)</f>
        <v>3</v>
      </c>
      <c r="AF76" s="2"/>
      <c r="AG76" s="85">
        <v>1550</v>
      </c>
      <c r="AH76" s="196"/>
      <c r="AI76" s="208">
        <f>SUM(I76:O76)*AF76+SUM(P76:T76)*AG76</f>
        <v>4650</v>
      </c>
    </row>
    <row r="77" spans="1:35" ht="110.25" customHeight="1" thickBot="1" x14ac:dyDescent="0.3">
      <c r="A77" s="164" t="s">
        <v>12</v>
      </c>
      <c r="B77" s="118" t="s">
        <v>13</v>
      </c>
      <c r="C77" s="140" t="s">
        <v>15</v>
      </c>
      <c r="D77" s="119" t="s">
        <v>14</v>
      </c>
      <c r="E77" s="120" t="s">
        <v>18</v>
      </c>
      <c r="F77" s="118"/>
      <c r="G77" s="118" t="s">
        <v>17</v>
      </c>
      <c r="H77" s="47"/>
      <c r="I77" s="47"/>
      <c r="J77" s="48"/>
      <c r="K77" s="49"/>
      <c r="L77" s="48"/>
      <c r="M77" s="49"/>
      <c r="N77" s="48"/>
      <c r="O77" s="48"/>
      <c r="P77" s="92"/>
      <c r="Q77" s="92"/>
      <c r="R77" s="92"/>
      <c r="S77" s="92"/>
      <c r="T77" s="9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93">
        <f t="shared" si="14"/>
        <v>0</v>
      </c>
      <c r="AF77" s="3">
        <v>1320</v>
      </c>
      <c r="AG77" s="132"/>
      <c r="AH77" s="202"/>
      <c r="AI77" s="199">
        <f>SUM(I77:O77)*AF77+SUM(P77:T77)*AG77</f>
        <v>0</v>
      </c>
    </row>
    <row r="78" spans="1:35" ht="110.25" customHeight="1" thickBot="1" x14ac:dyDescent="0.3">
      <c r="A78" s="163" t="s">
        <v>12</v>
      </c>
      <c r="B78" s="98" t="s">
        <v>13</v>
      </c>
      <c r="C78" s="98" t="s">
        <v>13</v>
      </c>
      <c r="D78" s="98" t="s">
        <v>14</v>
      </c>
      <c r="E78" s="110" t="s">
        <v>39</v>
      </c>
      <c r="F78" s="122"/>
      <c r="G78" s="98" t="s">
        <v>17</v>
      </c>
      <c r="H78" s="43"/>
      <c r="I78" s="44">
        <v>1</v>
      </c>
      <c r="J78" s="44">
        <v>1</v>
      </c>
      <c r="K78" s="53">
        <v>1</v>
      </c>
      <c r="L78" s="59">
        <v>1</v>
      </c>
      <c r="M78" s="44"/>
      <c r="N78" s="60"/>
      <c r="O78" s="44"/>
      <c r="P78" s="54"/>
      <c r="Q78" s="54"/>
      <c r="R78" s="54">
        <v>1</v>
      </c>
      <c r="S78" s="54">
        <v>1</v>
      </c>
      <c r="T78" s="45">
        <v>1</v>
      </c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70">
        <f t="shared" si="14"/>
        <v>7</v>
      </c>
      <c r="AF78" s="2">
        <v>1320</v>
      </c>
      <c r="AG78" s="30">
        <v>1550</v>
      </c>
      <c r="AH78" s="196"/>
      <c r="AI78" s="208">
        <f>SUM(I78:O78)*AF78+SUM(P78:T78)*AG78</f>
        <v>9930</v>
      </c>
    </row>
    <row r="79" spans="1:35" ht="110.25" customHeight="1" thickBot="1" x14ac:dyDescent="0.3">
      <c r="A79" s="163" t="s">
        <v>12</v>
      </c>
      <c r="B79" s="98" t="s">
        <v>13</v>
      </c>
      <c r="C79" s="98" t="s">
        <v>13</v>
      </c>
      <c r="D79" s="97" t="s">
        <v>14</v>
      </c>
      <c r="E79" s="110" t="s">
        <v>40</v>
      </c>
      <c r="F79" s="98"/>
      <c r="G79" s="97" t="s">
        <v>22</v>
      </c>
      <c r="H79" s="43"/>
      <c r="I79" s="44"/>
      <c r="J79" s="44"/>
      <c r="K79" s="53">
        <v>1</v>
      </c>
      <c r="L79" s="59">
        <v>1</v>
      </c>
      <c r="M79" s="79"/>
      <c r="N79" s="80"/>
      <c r="O79" s="79"/>
      <c r="P79" s="54"/>
      <c r="Q79" s="54"/>
      <c r="R79" s="54"/>
      <c r="S79" s="54"/>
      <c r="T79" s="45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70">
        <f t="shared" si="14"/>
        <v>2</v>
      </c>
      <c r="AF79" s="2">
        <v>1320</v>
      </c>
      <c r="AG79" s="29"/>
      <c r="AH79" s="196"/>
      <c r="AI79" s="199">
        <f>SUM(I79:O79)*AF79+SUM(P79:T79)*AG79</f>
        <v>2640</v>
      </c>
    </row>
    <row r="80" spans="1:35" ht="114.75" customHeight="1" thickBot="1" x14ac:dyDescent="0.3">
      <c r="A80" s="112" t="s">
        <v>12</v>
      </c>
      <c r="B80" s="106" t="s">
        <v>13</v>
      </c>
      <c r="C80" s="107" t="s">
        <v>13</v>
      </c>
      <c r="D80" s="107" t="s">
        <v>14</v>
      </c>
      <c r="E80" s="175" t="s">
        <v>131</v>
      </c>
      <c r="F80" s="114"/>
      <c r="G80" s="194" t="s">
        <v>19</v>
      </c>
      <c r="H80" s="56"/>
      <c r="I80" s="56"/>
      <c r="J80" s="56"/>
      <c r="K80" s="57">
        <v>2</v>
      </c>
      <c r="L80" s="61">
        <v>2</v>
      </c>
      <c r="M80" s="50"/>
      <c r="N80" s="62"/>
      <c r="O80" s="50"/>
      <c r="P80" s="51"/>
      <c r="Q80" s="51"/>
      <c r="R80" s="51"/>
      <c r="S80" s="51"/>
      <c r="T80" s="58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70">
        <f t="shared" si="14"/>
        <v>4</v>
      </c>
      <c r="AF80" s="4">
        <v>1320</v>
      </c>
      <c r="AG80" s="30">
        <v>1550</v>
      </c>
      <c r="AH80" s="196"/>
      <c r="AI80" s="208">
        <f>SUM(K80:O80)*AF80+SUM(P80:T80)*AG80</f>
        <v>5280</v>
      </c>
    </row>
    <row r="81" spans="1:35" ht="114.75" customHeight="1" thickBot="1" x14ac:dyDescent="0.3">
      <c r="A81" s="112" t="s">
        <v>12</v>
      </c>
      <c r="B81" s="106" t="s">
        <v>13</v>
      </c>
      <c r="C81" s="107" t="s">
        <v>13</v>
      </c>
      <c r="D81" s="107" t="s">
        <v>14</v>
      </c>
      <c r="E81" s="175" t="s">
        <v>129</v>
      </c>
      <c r="F81" s="114"/>
      <c r="G81" s="194" t="s">
        <v>130</v>
      </c>
      <c r="H81" s="56"/>
      <c r="I81" s="56"/>
      <c r="J81" s="56"/>
      <c r="K81" s="57"/>
      <c r="L81" s="61"/>
      <c r="M81" s="50">
        <v>2</v>
      </c>
      <c r="N81" s="62"/>
      <c r="O81" s="50"/>
      <c r="P81" s="51"/>
      <c r="Q81" s="51"/>
      <c r="R81" s="51"/>
      <c r="S81" s="51"/>
      <c r="T81" s="58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70">
        <f t="shared" si="14"/>
        <v>2</v>
      </c>
      <c r="AF81" s="4">
        <v>1320</v>
      </c>
      <c r="AG81" s="30"/>
      <c r="AH81" s="202"/>
      <c r="AI81" s="199">
        <f>SUM(K81:O81)*AF81+SUM(P81:T81)*AG81</f>
        <v>2640</v>
      </c>
    </row>
    <row r="82" spans="1:35" ht="110.25" customHeight="1" thickBot="1" x14ac:dyDescent="0.3">
      <c r="A82" s="110" t="s">
        <v>12</v>
      </c>
      <c r="B82" s="97" t="s">
        <v>13</v>
      </c>
      <c r="C82" s="141" t="s">
        <v>15</v>
      </c>
      <c r="D82" s="98" t="s">
        <v>14</v>
      </c>
      <c r="E82" s="172" t="s">
        <v>134</v>
      </c>
      <c r="F82" s="107"/>
      <c r="G82" s="176" t="s">
        <v>30</v>
      </c>
      <c r="H82" s="56"/>
      <c r="I82" s="56"/>
      <c r="J82" s="56"/>
      <c r="K82" s="57"/>
      <c r="L82" s="61"/>
      <c r="M82" s="50"/>
      <c r="N82" s="62"/>
      <c r="O82" s="50"/>
      <c r="P82" s="51">
        <v>2</v>
      </c>
      <c r="Q82" s="51">
        <v>2</v>
      </c>
      <c r="R82" s="51">
        <v>2</v>
      </c>
      <c r="S82" s="51">
        <v>2</v>
      </c>
      <c r="T82" s="58">
        <v>2</v>
      </c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86"/>
      <c r="AF82" s="2"/>
      <c r="AG82" s="29">
        <v>1550</v>
      </c>
      <c r="AH82" s="206"/>
      <c r="AI82" s="208">
        <f t="shared" ref="AI82:AI91" si="15">SUM(K82:O82)*AF82+SUM(P82:T82)*AG82</f>
        <v>15500</v>
      </c>
    </row>
    <row r="83" spans="1:35" ht="110.25" customHeight="1" thickBot="1" x14ac:dyDescent="0.3">
      <c r="A83" s="110" t="s">
        <v>12</v>
      </c>
      <c r="B83" s="97" t="s">
        <v>13</v>
      </c>
      <c r="C83" s="98" t="s">
        <v>13</v>
      </c>
      <c r="D83" s="98" t="s">
        <v>14</v>
      </c>
      <c r="E83" s="172" t="s">
        <v>132</v>
      </c>
      <c r="F83" s="107"/>
      <c r="G83" s="176" t="s">
        <v>22</v>
      </c>
      <c r="H83" s="56"/>
      <c r="I83" s="56"/>
      <c r="J83" s="56"/>
      <c r="K83" s="57"/>
      <c r="L83" s="61"/>
      <c r="M83" s="50"/>
      <c r="N83" s="62"/>
      <c r="O83" s="50"/>
      <c r="P83" s="51">
        <v>2</v>
      </c>
      <c r="Q83" s="51"/>
      <c r="R83" s="51">
        <v>2</v>
      </c>
      <c r="S83" s="51">
        <v>2</v>
      </c>
      <c r="T83" s="58">
        <v>2</v>
      </c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86"/>
      <c r="AF83" s="2"/>
      <c r="AG83" s="29">
        <v>1550</v>
      </c>
      <c r="AH83" s="206"/>
      <c r="AI83" s="199">
        <f t="shared" si="15"/>
        <v>12400</v>
      </c>
    </row>
    <row r="84" spans="1:35" ht="110.25" customHeight="1" thickBot="1" x14ac:dyDescent="0.3">
      <c r="A84" s="110" t="s">
        <v>12</v>
      </c>
      <c r="B84" s="97" t="s">
        <v>13</v>
      </c>
      <c r="C84" s="98" t="s">
        <v>13</v>
      </c>
      <c r="D84" s="98" t="s">
        <v>14</v>
      </c>
      <c r="E84" s="110" t="s">
        <v>38</v>
      </c>
      <c r="F84" s="107"/>
      <c r="G84" s="106" t="s">
        <v>20</v>
      </c>
      <c r="H84" s="56"/>
      <c r="I84" s="56"/>
      <c r="J84" s="56"/>
      <c r="K84" s="57">
        <v>1</v>
      </c>
      <c r="L84" s="61">
        <v>1</v>
      </c>
      <c r="M84" s="50"/>
      <c r="N84" s="62"/>
      <c r="O84" s="50"/>
      <c r="P84" s="51"/>
      <c r="Q84" s="51"/>
      <c r="R84" s="51"/>
      <c r="S84" s="51"/>
      <c r="T84" s="58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86"/>
      <c r="AF84" s="2">
        <v>1320</v>
      </c>
      <c r="AG84" s="29"/>
      <c r="AH84" s="206"/>
      <c r="AI84" s="208">
        <f t="shared" si="15"/>
        <v>2640</v>
      </c>
    </row>
    <row r="85" spans="1:35" ht="110.25" customHeight="1" thickBot="1" x14ac:dyDescent="0.3">
      <c r="A85" s="110" t="s">
        <v>12</v>
      </c>
      <c r="B85" s="97" t="s">
        <v>13</v>
      </c>
      <c r="C85" s="141" t="s">
        <v>15</v>
      </c>
      <c r="D85" s="98" t="s">
        <v>14</v>
      </c>
      <c r="E85" s="110" t="s">
        <v>38</v>
      </c>
      <c r="F85" s="107"/>
      <c r="G85" s="106" t="s">
        <v>20</v>
      </c>
      <c r="H85" s="56"/>
      <c r="I85" s="56"/>
      <c r="J85" s="56"/>
      <c r="K85" s="57"/>
      <c r="L85" s="61"/>
      <c r="M85" s="50"/>
      <c r="N85" s="62">
        <v>2</v>
      </c>
      <c r="O85" s="50">
        <v>2</v>
      </c>
      <c r="P85" s="51">
        <v>3</v>
      </c>
      <c r="Q85" s="51">
        <v>4</v>
      </c>
      <c r="R85" s="51">
        <v>16</v>
      </c>
      <c r="S85" s="51">
        <v>3</v>
      </c>
      <c r="T85" s="58">
        <v>3</v>
      </c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86"/>
      <c r="AF85" s="2">
        <v>1320</v>
      </c>
      <c r="AG85" s="29">
        <v>1550</v>
      </c>
      <c r="AH85" s="206"/>
      <c r="AI85" s="199">
        <f t="shared" si="15"/>
        <v>50230</v>
      </c>
    </row>
    <row r="86" spans="1:35" ht="73.5" customHeight="1" thickBot="1" x14ac:dyDescent="0.3">
      <c r="A86" s="110" t="s">
        <v>12</v>
      </c>
      <c r="B86" s="97" t="s">
        <v>13</v>
      </c>
      <c r="C86" s="98" t="s">
        <v>13</v>
      </c>
      <c r="D86" s="98" t="s">
        <v>14</v>
      </c>
      <c r="E86" s="110" t="s">
        <v>42</v>
      </c>
      <c r="F86" s="114"/>
      <c r="G86" s="115" t="s">
        <v>22</v>
      </c>
      <c r="H86" s="56"/>
      <c r="I86" s="56"/>
      <c r="J86" s="56"/>
      <c r="K86" s="57">
        <v>3</v>
      </c>
      <c r="L86" s="61">
        <v>1</v>
      </c>
      <c r="M86" s="50"/>
      <c r="N86" s="62"/>
      <c r="O86" s="50">
        <v>1</v>
      </c>
      <c r="P86" s="51">
        <v>1</v>
      </c>
      <c r="Q86" s="51">
        <v>1</v>
      </c>
      <c r="R86" s="51">
        <v>1</v>
      </c>
      <c r="S86" s="51">
        <v>1</v>
      </c>
      <c r="T86" s="58">
        <v>2</v>
      </c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70">
        <f t="shared" ref="AE86:AE91" si="16">SUM(H86:Y86)</f>
        <v>11</v>
      </c>
      <c r="AF86" s="4">
        <v>1320</v>
      </c>
      <c r="AG86" s="30">
        <v>1550</v>
      </c>
      <c r="AH86" s="129"/>
      <c r="AI86" s="208">
        <f t="shared" si="15"/>
        <v>15900</v>
      </c>
    </row>
    <row r="87" spans="1:35" ht="96" customHeight="1" thickBot="1" x14ac:dyDescent="0.3">
      <c r="A87" s="110" t="s">
        <v>12</v>
      </c>
      <c r="B87" s="97" t="s">
        <v>13</v>
      </c>
      <c r="C87" s="141" t="s">
        <v>15</v>
      </c>
      <c r="D87" s="98" t="s">
        <v>14</v>
      </c>
      <c r="E87" s="172" t="s">
        <v>133</v>
      </c>
      <c r="F87" s="114"/>
      <c r="G87" s="173" t="s">
        <v>17</v>
      </c>
      <c r="H87" s="43"/>
      <c r="I87" s="43"/>
      <c r="J87" s="43"/>
      <c r="K87" s="53">
        <v>2</v>
      </c>
      <c r="L87" s="59">
        <v>2</v>
      </c>
      <c r="M87" s="44">
        <v>3</v>
      </c>
      <c r="N87" s="60">
        <v>3</v>
      </c>
      <c r="O87" s="44">
        <v>3</v>
      </c>
      <c r="P87" s="54">
        <v>4</v>
      </c>
      <c r="Q87" s="54">
        <v>4</v>
      </c>
      <c r="R87" s="54">
        <v>4</v>
      </c>
      <c r="S87" s="54">
        <v>4</v>
      </c>
      <c r="T87" s="45">
        <v>4</v>
      </c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70">
        <f t="shared" si="16"/>
        <v>33</v>
      </c>
      <c r="AF87" s="2">
        <v>1320</v>
      </c>
      <c r="AG87" s="29">
        <v>1550</v>
      </c>
      <c r="AH87" s="196"/>
      <c r="AI87" s="199">
        <f t="shared" si="15"/>
        <v>48160</v>
      </c>
    </row>
    <row r="88" spans="1:35" ht="96" customHeight="1" thickBot="1" x14ac:dyDescent="0.3">
      <c r="A88" s="110" t="s">
        <v>12</v>
      </c>
      <c r="B88" s="97" t="s">
        <v>13</v>
      </c>
      <c r="C88" s="98" t="s">
        <v>13</v>
      </c>
      <c r="D88" s="98" t="s">
        <v>14</v>
      </c>
      <c r="E88" s="110" t="s">
        <v>41</v>
      </c>
      <c r="F88" s="114"/>
      <c r="G88" s="97" t="s">
        <v>20</v>
      </c>
      <c r="H88" s="43"/>
      <c r="I88" s="43"/>
      <c r="J88" s="43"/>
      <c r="K88" s="53">
        <v>2</v>
      </c>
      <c r="L88" s="59">
        <v>2</v>
      </c>
      <c r="M88" s="44"/>
      <c r="N88" s="60"/>
      <c r="O88" s="44">
        <v>1</v>
      </c>
      <c r="P88" s="54"/>
      <c r="Q88" s="54"/>
      <c r="R88" s="54"/>
      <c r="S88" s="54">
        <v>1</v>
      </c>
      <c r="T88" s="45">
        <v>1</v>
      </c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70">
        <f t="shared" si="16"/>
        <v>7</v>
      </c>
      <c r="AF88" s="2">
        <v>1320</v>
      </c>
      <c r="AG88" s="29">
        <v>1550</v>
      </c>
      <c r="AH88" s="196"/>
      <c r="AI88" s="208">
        <f t="shared" si="15"/>
        <v>9700</v>
      </c>
    </row>
    <row r="89" spans="1:35" ht="96" customHeight="1" thickBot="1" x14ac:dyDescent="0.3">
      <c r="A89" s="110" t="s">
        <v>12</v>
      </c>
      <c r="B89" s="97" t="s">
        <v>13</v>
      </c>
      <c r="C89" s="141" t="s">
        <v>15</v>
      </c>
      <c r="D89" s="98" t="s">
        <v>14</v>
      </c>
      <c r="E89" s="172" t="s">
        <v>135</v>
      </c>
      <c r="F89" s="114"/>
      <c r="G89" s="173" t="s">
        <v>136</v>
      </c>
      <c r="H89" s="43"/>
      <c r="I89" s="43"/>
      <c r="J89" s="43"/>
      <c r="K89" s="53"/>
      <c r="L89" s="59"/>
      <c r="M89" s="44"/>
      <c r="N89" s="60"/>
      <c r="O89" s="44"/>
      <c r="P89" s="54">
        <v>2</v>
      </c>
      <c r="Q89" s="54">
        <v>2</v>
      </c>
      <c r="R89" s="54">
        <v>1</v>
      </c>
      <c r="S89" s="54">
        <v>2</v>
      </c>
      <c r="T89" s="45">
        <v>2</v>
      </c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70">
        <f t="shared" si="16"/>
        <v>9</v>
      </c>
      <c r="AF89" s="2"/>
      <c r="AG89" s="29">
        <v>1590</v>
      </c>
      <c r="AH89" s="196"/>
      <c r="AI89" s="199">
        <f t="shared" si="15"/>
        <v>14310</v>
      </c>
    </row>
    <row r="90" spans="1:35" ht="96" customHeight="1" thickBot="1" x14ac:dyDescent="0.3">
      <c r="A90" s="110" t="s">
        <v>12</v>
      </c>
      <c r="B90" s="97" t="s">
        <v>13</v>
      </c>
      <c r="C90" s="141" t="s">
        <v>15</v>
      </c>
      <c r="D90" s="98" t="s">
        <v>14</v>
      </c>
      <c r="E90" s="172" t="s">
        <v>137</v>
      </c>
      <c r="F90" s="114"/>
      <c r="G90" s="173" t="s">
        <v>20</v>
      </c>
      <c r="H90" s="43"/>
      <c r="I90" s="43"/>
      <c r="J90" s="43"/>
      <c r="K90" s="53"/>
      <c r="L90" s="59"/>
      <c r="M90" s="44"/>
      <c r="N90" s="60"/>
      <c r="O90" s="44"/>
      <c r="P90" s="54">
        <v>2</v>
      </c>
      <c r="Q90" s="54">
        <v>2</v>
      </c>
      <c r="R90" s="54">
        <v>2</v>
      </c>
      <c r="S90" s="54">
        <v>2</v>
      </c>
      <c r="T90" s="45">
        <v>4</v>
      </c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70">
        <f t="shared" si="16"/>
        <v>12</v>
      </c>
      <c r="AF90" s="2"/>
      <c r="AG90" s="29">
        <v>1590</v>
      </c>
      <c r="AH90" s="196"/>
      <c r="AI90" s="208">
        <f t="shared" si="15"/>
        <v>19080</v>
      </c>
    </row>
    <row r="91" spans="1:35" ht="96" customHeight="1" thickBot="1" x14ac:dyDescent="0.3">
      <c r="A91" s="110" t="s">
        <v>12</v>
      </c>
      <c r="B91" s="97" t="s">
        <v>13</v>
      </c>
      <c r="C91" s="141" t="s">
        <v>15</v>
      </c>
      <c r="D91" s="98" t="s">
        <v>14</v>
      </c>
      <c r="E91" s="172" t="s">
        <v>142</v>
      </c>
      <c r="F91" s="114"/>
      <c r="G91" s="173" t="s">
        <v>57</v>
      </c>
      <c r="H91" s="43"/>
      <c r="I91" s="43"/>
      <c r="J91" s="43"/>
      <c r="K91" s="53"/>
      <c r="L91" s="59"/>
      <c r="M91" s="44"/>
      <c r="N91" s="60"/>
      <c r="O91" s="44"/>
      <c r="P91" s="54"/>
      <c r="Q91" s="54"/>
      <c r="R91" s="54"/>
      <c r="S91" s="54"/>
      <c r="T91" s="45">
        <v>1</v>
      </c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70">
        <f t="shared" si="16"/>
        <v>1</v>
      </c>
      <c r="AF91" s="2"/>
      <c r="AG91" s="29">
        <v>1590</v>
      </c>
      <c r="AH91" s="196"/>
      <c r="AI91" s="199">
        <f t="shared" si="15"/>
        <v>1590</v>
      </c>
    </row>
    <row r="92" spans="1:35" ht="80.25" customHeight="1" thickBot="1" x14ac:dyDescent="0.3">
      <c r="A92" s="110" t="s">
        <v>12</v>
      </c>
      <c r="B92" s="97" t="s">
        <v>13</v>
      </c>
      <c r="C92" s="141" t="s">
        <v>15</v>
      </c>
      <c r="D92" s="98" t="s">
        <v>14</v>
      </c>
      <c r="E92" s="172" t="s">
        <v>138</v>
      </c>
      <c r="F92" s="114"/>
      <c r="G92" s="195" t="s">
        <v>139</v>
      </c>
      <c r="H92" s="43"/>
      <c r="I92" s="43"/>
      <c r="J92" s="43"/>
      <c r="K92" s="64"/>
      <c r="L92" s="46"/>
      <c r="M92" s="43"/>
      <c r="N92" s="65"/>
      <c r="O92" s="43"/>
      <c r="P92" s="44"/>
      <c r="Q92" s="44"/>
      <c r="R92" s="44"/>
      <c r="S92" s="44"/>
      <c r="T92" s="59"/>
      <c r="U92" s="45">
        <v>2</v>
      </c>
      <c r="V92" s="45">
        <v>2</v>
      </c>
      <c r="W92" s="45">
        <v>2</v>
      </c>
      <c r="X92" s="45">
        <v>2</v>
      </c>
      <c r="Y92" s="45">
        <v>2</v>
      </c>
      <c r="Z92" s="84"/>
      <c r="AA92" s="84"/>
      <c r="AB92" s="84"/>
      <c r="AC92" s="84"/>
      <c r="AD92" s="84"/>
      <c r="AE92" s="70">
        <f>SUM(P92:Y92)</f>
        <v>10</v>
      </c>
      <c r="AF92" s="2"/>
      <c r="AG92" s="29">
        <v>2250</v>
      </c>
      <c r="AH92" s="196"/>
      <c r="AI92" s="208">
        <f>SUM(P92:T92)*AF92+SUM(U92:Y92)*AG92+SUM(Z92:AD92)*AH92</f>
        <v>22500</v>
      </c>
    </row>
    <row r="93" spans="1:35" ht="80.25" customHeight="1" thickBot="1" x14ac:dyDescent="0.3">
      <c r="A93" s="110" t="s">
        <v>12</v>
      </c>
      <c r="B93" s="97" t="s">
        <v>13</v>
      </c>
      <c r="C93" s="141" t="s">
        <v>15</v>
      </c>
      <c r="D93" s="98" t="s">
        <v>14</v>
      </c>
      <c r="E93" s="110" t="s">
        <v>90</v>
      </c>
      <c r="F93" s="114"/>
      <c r="G93" s="121" t="s">
        <v>91</v>
      </c>
      <c r="H93" s="43"/>
      <c r="I93" s="43"/>
      <c r="J93" s="43"/>
      <c r="K93" s="64"/>
      <c r="L93" s="46"/>
      <c r="M93" s="43"/>
      <c r="N93" s="65"/>
      <c r="O93" s="43"/>
      <c r="P93" s="44">
        <v>2</v>
      </c>
      <c r="Q93" s="44">
        <v>2</v>
      </c>
      <c r="R93" s="44">
        <v>1</v>
      </c>
      <c r="S93" s="44">
        <v>2</v>
      </c>
      <c r="T93" s="59">
        <v>2</v>
      </c>
      <c r="U93" s="45">
        <v>11</v>
      </c>
      <c r="V93" s="45">
        <v>11</v>
      </c>
      <c r="W93" s="45">
        <v>10</v>
      </c>
      <c r="X93" s="45">
        <v>10</v>
      </c>
      <c r="Y93" s="45">
        <v>11</v>
      </c>
      <c r="Z93" s="84"/>
      <c r="AA93" s="84"/>
      <c r="AB93" s="84"/>
      <c r="AC93" s="84"/>
      <c r="AD93" s="84"/>
      <c r="AE93" s="70">
        <f>SUM(P93:Y93)</f>
        <v>62</v>
      </c>
      <c r="AF93" s="2">
        <v>1990</v>
      </c>
      <c r="AG93" s="29">
        <v>2250</v>
      </c>
      <c r="AH93" s="196"/>
      <c r="AI93" s="199">
        <f t="shared" ref="AI93:AI99" si="17">SUM(P93:T93)*AF93+SUM(U93:Y93)*AG93+SUM(Z93:AD93)*AH93</f>
        <v>137160</v>
      </c>
    </row>
    <row r="94" spans="1:35" ht="80.25" customHeight="1" thickBot="1" x14ac:dyDescent="0.3">
      <c r="A94" s="110" t="s">
        <v>12</v>
      </c>
      <c r="B94" s="97" t="s">
        <v>13</v>
      </c>
      <c r="C94" s="98" t="s">
        <v>13</v>
      </c>
      <c r="D94" s="98" t="s">
        <v>14</v>
      </c>
      <c r="E94" s="112" t="s">
        <v>23</v>
      </c>
      <c r="F94" s="114"/>
      <c r="G94" s="121" t="s">
        <v>21</v>
      </c>
      <c r="H94" s="43"/>
      <c r="I94" s="43"/>
      <c r="J94" s="43"/>
      <c r="K94" s="64"/>
      <c r="L94" s="46"/>
      <c r="M94" s="43"/>
      <c r="N94" s="65"/>
      <c r="O94" s="43"/>
      <c r="P94" s="44">
        <v>1</v>
      </c>
      <c r="Q94" s="44">
        <v>1</v>
      </c>
      <c r="R94" s="44">
        <v>1</v>
      </c>
      <c r="S94" s="44">
        <v>1</v>
      </c>
      <c r="T94" s="59">
        <v>1</v>
      </c>
      <c r="U94" s="45"/>
      <c r="V94" s="45"/>
      <c r="W94" s="45"/>
      <c r="X94" s="45"/>
      <c r="Y94" s="45"/>
      <c r="Z94" s="84"/>
      <c r="AA94" s="84"/>
      <c r="AB94" s="84"/>
      <c r="AC94" s="84"/>
      <c r="AD94" s="84"/>
      <c r="AE94" s="70">
        <f>SUM(H94:Y94)</f>
        <v>5</v>
      </c>
      <c r="AF94" s="2">
        <v>1990</v>
      </c>
      <c r="AG94" s="29"/>
      <c r="AH94" s="196"/>
      <c r="AI94" s="208">
        <f t="shared" si="17"/>
        <v>9950</v>
      </c>
    </row>
    <row r="95" spans="1:35" ht="80.25" customHeight="1" thickBot="1" x14ac:dyDescent="0.3">
      <c r="A95" s="110" t="s">
        <v>12</v>
      </c>
      <c r="B95" s="97" t="s">
        <v>13</v>
      </c>
      <c r="C95" s="98" t="s">
        <v>13</v>
      </c>
      <c r="D95" s="98" t="s">
        <v>14</v>
      </c>
      <c r="E95" s="110" t="s">
        <v>24</v>
      </c>
      <c r="F95" s="114"/>
      <c r="G95" s="121" t="s">
        <v>19</v>
      </c>
      <c r="H95" s="43"/>
      <c r="I95" s="43"/>
      <c r="J95" s="43"/>
      <c r="K95" s="64"/>
      <c r="L95" s="46"/>
      <c r="M95" s="43"/>
      <c r="N95" s="65"/>
      <c r="O95" s="43"/>
      <c r="P95" s="44">
        <v>1</v>
      </c>
      <c r="Q95" s="44">
        <v>1</v>
      </c>
      <c r="R95" s="44">
        <v>1</v>
      </c>
      <c r="S95" s="44">
        <v>1</v>
      </c>
      <c r="T95" s="59">
        <v>1</v>
      </c>
      <c r="U95" s="45"/>
      <c r="V95" s="45"/>
      <c r="W95" s="45"/>
      <c r="X95" s="45"/>
      <c r="Y95" s="45"/>
      <c r="Z95" s="84"/>
      <c r="AA95" s="84"/>
      <c r="AB95" s="84"/>
      <c r="AC95" s="84"/>
      <c r="AD95" s="84"/>
      <c r="AE95" s="70">
        <f>SUM(H95:Y95)</f>
        <v>5</v>
      </c>
      <c r="AF95" s="2">
        <v>1990</v>
      </c>
      <c r="AG95" s="29"/>
      <c r="AH95" s="196"/>
      <c r="AI95" s="199">
        <f t="shared" si="17"/>
        <v>9950</v>
      </c>
    </row>
    <row r="96" spans="1:35" ht="80.25" customHeight="1" thickBot="1" x14ac:dyDescent="0.3">
      <c r="A96" s="110" t="s">
        <v>12</v>
      </c>
      <c r="B96" s="97" t="s">
        <v>13</v>
      </c>
      <c r="C96" s="141" t="s">
        <v>15</v>
      </c>
      <c r="D96" s="98" t="s">
        <v>14</v>
      </c>
      <c r="E96" s="110" t="s">
        <v>24</v>
      </c>
      <c r="F96" s="114"/>
      <c r="G96" s="121" t="s">
        <v>19</v>
      </c>
      <c r="H96" s="43"/>
      <c r="I96" s="43"/>
      <c r="J96" s="43"/>
      <c r="K96" s="64"/>
      <c r="L96" s="46"/>
      <c r="M96" s="43"/>
      <c r="N96" s="65"/>
      <c r="O96" s="43"/>
      <c r="P96" s="44">
        <v>2</v>
      </c>
      <c r="Q96" s="44">
        <v>2</v>
      </c>
      <c r="R96" s="44">
        <v>2</v>
      </c>
      <c r="S96" s="44">
        <v>2</v>
      </c>
      <c r="T96" s="59">
        <v>2</v>
      </c>
      <c r="U96" s="45"/>
      <c r="V96" s="45"/>
      <c r="W96" s="45"/>
      <c r="X96" s="45"/>
      <c r="Y96" s="45"/>
      <c r="Z96" s="84"/>
      <c r="AA96" s="84"/>
      <c r="AB96" s="84"/>
      <c r="AC96" s="84"/>
      <c r="AD96" s="84"/>
      <c r="AE96" s="70">
        <f>SUM(H96:Y96)</f>
        <v>10</v>
      </c>
      <c r="AF96" s="2">
        <v>1990</v>
      </c>
      <c r="AG96" s="29"/>
      <c r="AH96" s="196"/>
      <c r="AI96" s="208">
        <f t="shared" si="17"/>
        <v>19900</v>
      </c>
    </row>
    <row r="97" spans="1:35" ht="80.25" customHeight="1" thickBot="1" x14ac:dyDescent="0.3">
      <c r="A97" s="110" t="s">
        <v>12</v>
      </c>
      <c r="B97" s="97" t="s">
        <v>13</v>
      </c>
      <c r="C97" s="141" t="s">
        <v>15</v>
      </c>
      <c r="D97" s="98" t="s">
        <v>14</v>
      </c>
      <c r="E97" s="110" t="s">
        <v>89</v>
      </c>
      <c r="F97" s="114"/>
      <c r="G97" s="121" t="s">
        <v>22</v>
      </c>
      <c r="H97" s="43"/>
      <c r="I97" s="43"/>
      <c r="J97" s="43"/>
      <c r="K97" s="64"/>
      <c r="L97" s="46"/>
      <c r="M97" s="43"/>
      <c r="N97" s="65"/>
      <c r="O97" s="43"/>
      <c r="P97" s="44"/>
      <c r="Q97" s="44"/>
      <c r="R97" s="44"/>
      <c r="S97" s="44"/>
      <c r="T97" s="59">
        <v>24</v>
      </c>
      <c r="U97" s="45">
        <v>25</v>
      </c>
      <c r="V97" s="45">
        <v>26</v>
      </c>
      <c r="W97" s="45">
        <v>26</v>
      </c>
      <c r="X97" s="45">
        <v>2</v>
      </c>
      <c r="Y97" s="45">
        <v>2</v>
      </c>
      <c r="Z97" s="84"/>
      <c r="AA97" s="84"/>
      <c r="AB97" s="84"/>
      <c r="AC97" s="84"/>
      <c r="AD97" s="84"/>
      <c r="AE97" s="70">
        <f>SUM(P97:Y97)</f>
        <v>105</v>
      </c>
      <c r="AF97" s="2">
        <v>1990</v>
      </c>
      <c r="AG97" s="29">
        <v>2250</v>
      </c>
      <c r="AH97" s="196"/>
      <c r="AI97" s="199">
        <f t="shared" si="17"/>
        <v>230010</v>
      </c>
    </row>
    <row r="98" spans="1:35" ht="80.25" customHeight="1" thickBot="1" x14ac:dyDescent="0.3">
      <c r="A98" s="110" t="s">
        <v>12</v>
      </c>
      <c r="B98" s="97" t="s">
        <v>13</v>
      </c>
      <c r="C98" s="144" t="s">
        <v>102</v>
      </c>
      <c r="D98" s="98" t="s">
        <v>14</v>
      </c>
      <c r="E98" s="150" t="s">
        <v>89</v>
      </c>
      <c r="F98" s="114"/>
      <c r="G98" s="142" t="s">
        <v>22</v>
      </c>
      <c r="H98" s="43"/>
      <c r="I98" s="43"/>
      <c r="J98" s="43"/>
      <c r="K98" s="64"/>
      <c r="L98" s="46"/>
      <c r="M98" s="43"/>
      <c r="N98" s="65"/>
      <c r="O98" s="43"/>
      <c r="P98" s="44">
        <v>2</v>
      </c>
      <c r="Q98" s="44">
        <v>1</v>
      </c>
      <c r="R98" s="44">
        <v>2</v>
      </c>
      <c r="S98" s="44">
        <v>2</v>
      </c>
      <c r="T98" s="59">
        <v>1</v>
      </c>
      <c r="U98" s="45">
        <v>2</v>
      </c>
      <c r="V98" s="45">
        <v>2</v>
      </c>
      <c r="W98" s="45">
        <v>2</v>
      </c>
      <c r="X98" s="45">
        <v>2</v>
      </c>
      <c r="Y98" s="45">
        <v>2</v>
      </c>
      <c r="Z98" s="84">
        <v>1</v>
      </c>
      <c r="AA98" s="84"/>
      <c r="AB98" s="84">
        <v>1</v>
      </c>
      <c r="AC98" s="84">
        <v>1</v>
      </c>
      <c r="AD98" s="84"/>
      <c r="AE98" s="70">
        <f>SUM(H98:AD98)</f>
        <v>21</v>
      </c>
      <c r="AF98" s="2">
        <v>1990</v>
      </c>
      <c r="AG98" s="29">
        <v>2250</v>
      </c>
      <c r="AH98" s="196">
        <v>2390</v>
      </c>
      <c r="AI98" s="208">
        <f t="shared" si="17"/>
        <v>45590</v>
      </c>
    </row>
    <row r="99" spans="1:35" ht="80.25" customHeight="1" thickBot="1" x14ac:dyDescent="0.3">
      <c r="A99" s="110" t="s">
        <v>12</v>
      </c>
      <c r="B99" s="97" t="s">
        <v>13</v>
      </c>
      <c r="C99" s="141" t="s">
        <v>15</v>
      </c>
      <c r="D99" s="98" t="s">
        <v>14</v>
      </c>
      <c r="E99" s="138" t="s">
        <v>101</v>
      </c>
      <c r="F99" s="114"/>
      <c r="G99" s="139" t="s">
        <v>16</v>
      </c>
      <c r="H99" s="43"/>
      <c r="I99" s="43"/>
      <c r="J99" s="43"/>
      <c r="K99" s="64"/>
      <c r="L99" s="46"/>
      <c r="M99" s="43"/>
      <c r="N99" s="65"/>
      <c r="O99" s="43"/>
      <c r="P99" s="44">
        <v>2</v>
      </c>
      <c r="Q99" s="44">
        <v>2</v>
      </c>
      <c r="R99" s="44">
        <v>2</v>
      </c>
      <c r="S99" s="44">
        <v>2</v>
      </c>
      <c r="T99" s="59">
        <v>2</v>
      </c>
      <c r="U99" s="45">
        <v>8</v>
      </c>
      <c r="V99" s="45">
        <v>9</v>
      </c>
      <c r="W99" s="45">
        <v>7</v>
      </c>
      <c r="X99" s="45">
        <v>7</v>
      </c>
      <c r="Y99" s="45">
        <v>7</v>
      </c>
      <c r="Z99" s="84"/>
      <c r="AA99" s="84"/>
      <c r="AB99" s="84">
        <v>2</v>
      </c>
      <c r="AC99" s="84">
        <v>1</v>
      </c>
      <c r="AD99" s="84"/>
      <c r="AE99" s="70">
        <f>SUM(H99:AC99)</f>
        <v>51</v>
      </c>
      <c r="AF99" s="2">
        <v>1990</v>
      </c>
      <c r="AG99" s="29">
        <v>2250</v>
      </c>
      <c r="AH99" s="196">
        <v>2390</v>
      </c>
      <c r="AI99" s="199">
        <f t="shared" si="17"/>
        <v>112570</v>
      </c>
    </row>
    <row r="100" spans="1:35" ht="80.25" customHeight="1" thickBot="1" x14ac:dyDescent="0.3">
      <c r="A100" s="110" t="s">
        <v>12</v>
      </c>
      <c r="B100" s="97" t="s">
        <v>13</v>
      </c>
      <c r="C100" s="222" t="s">
        <v>102</v>
      </c>
      <c r="D100" s="98" t="s">
        <v>14</v>
      </c>
      <c r="E100" s="138" t="s">
        <v>101</v>
      </c>
      <c r="F100" s="114"/>
      <c r="G100" s="139" t="s">
        <v>16</v>
      </c>
      <c r="H100" s="43"/>
      <c r="I100" s="43"/>
      <c r="J100" s="43"/>
      <c r="K100" s="64"/>
      <c r="L100" s="46"/>
      <c r="M100" s="43"/>
      <c r="N100" s="65"/>
      <c r="O100" s="43"/>
      <c r="P100" s="44">
        <v>2</v>
      </c>
      <c r="Q100" s="44">
        <v>2</v>
      </c>
      <c r="R100" s="44">
        <v>2</v>
      </c>
      <c r="S100" s="44">
        <v>2</v>
      </c>
      <c r="T100" s="59">
        <v>2</v>
      </c>
      <c r="U100" s="45">
        <v>2</v>
      </c>
      <c r="V100" s="45">
        <v>2</v>
      </c>
      <c r="W100" s="45">
        <v>2</v>
      </c>
      <c r="X100" s="45">
        <v>2</v>
      </c>
      <c r="Y100" s="45">
        <v>2</v>
      </c>
      <c r="Z100" s="84"/>
      <c r="AA100" s="84"/>
      <c r="AB100" s="84"/>
      <c r="AC100" s="84"/>
      <c r="AD100" s="84"/>
      <c r="AE100" s="70">
        <f>SUM(H100:AC100)</f>
        <v>20</v>
      </c>
      <c r="AF100" s="2">
        <v>1990</v>
      </c>
      <c r="AG100" s="29">
        <v>2250</v>
      </c>
      <c r="AH100" s="196"/>
      <c r="AI100" s="199">
        <f t="shared" ref="AI100" si="18">SUM(P100:T100)*AF100+SUM(U100:Y100)*AG100+SUM(Z100:AD100)*AH100</f>
        <v>42400</v>
      </c>
    </row>
    <row r="101" spans="1:35" ht="80.25" customHeight="1" thickBot="1" x14ac:dyDescent="0.3">
      <c r="A101" s="110" t="s">
        <v>12</v>
      </c>
      <c r="B101" s="97" t="s">
        <v>13</v>
      </c>
      <c r="C101" s="141" t="s">
        <v>15</v>
      </c>
      <c r="D101" s="98" t="s">
        <v>14</v>
      </c>
      <c r="E101" s="172" t="s">
        <v>141</v>
      </c>
      <c r="F101" s="114"/>
      <c r="G101" s="195" t="s">
        <v>19</v>
      </c>
      <c r="H101" s="43"/>
      <c r="I101" s="43"/>
      <c r="J101" s="43"/>
      <c r="K101" s="64"/>
      <c r="L101" s="46"/>
      <c r="M101" s="43"/>
      <c r="N101" s="65"/>
      <c r="O101" s="43"/>
      <c r="P101" s="44"/>
      <c r="Q101" s="44"/>
      <c r="R101" s="44"/>
      <c r="S101" s="44"/>
      <c r="T101" s="59"/>
      <c r="U101" s="45"/>
      <c r="V101" s="45"/>
      <c r="W101" s="45"/>
      <c r="X101" s="45"/>
      <c r="Y101" s="45"/>
      <c r="Z101" s="84">
        <v>2</v>
      </c>
      <c r="AA101" s="84">
        <v>1</v>
      </c>
      <c r="AB101" s="84">
        <v>2</v>
      </c>
      <c r="AC101" s="84">
        <v>2</v>
      </c>
      <c r="AD101" s="84">
        <v>2</v>
      </c>
      <c r="AE101" s="70">
        <f>SUM(H101:AD101)</f>
        <v>9</v>
      </c>
      <c r="AF101" s="2"/>
      <c r="AG101" s="29"/>
      <c r="AH101" s="196">
        <v>2390</v>
      </c>
      <c r="AI101" s="208">
        <f>SUM(P101:T101)*AF101+SUM(U101:Y101)*AG101+SUM(Z101:AD101)*AH101</f>
        <v>21510</v>
      </c>
    </row>
    <row r="102" spans="1:35" ht="80.25" customHeight="1" thickBot="1" x14ac:dyDescent="0.3">
      <c r="A102" s="165" t="s">
        <v>103</v>
      </c>
      <c r="B102" s="146" t="s">
        <v>13</v>
      </c>
      <c r="C102" s="141" t="s">
        <v>15</v>
      </c>
      <c r="D102" s="145" t="s">
        <v>14</v>
      </c>
      <c r="E102" s="172" t="s">
        <v>140</v>
      </c>
      <c r="F102" s="147"/>
      <c r="G102" s="195" t="s">
        <v>20</v>
      </c>
      <c r="H102" s="43"/>
      <c r="I102" s="43"/>
      <c r="J102" s="43"/>
      <c r="K102" s="64"/>
      <c r="L102" s="46"/>
      <c r="M102" s="43"/>
      <c r="N102" s="65"/>
      <c r="O102" s="44"/>
      <c r="P102" s="44">
        <v>1</v>
      </c>
      <c r="Q102" s="44"/>
      <c r="R102" s="44"/>
      <c r="S102" s="44"/>
      <c r="T102" s="44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148">
        <f>SUM(H102:AD102)</f>
        <v>1</v>
      </c>
      <c r="AF102" s="2">
        <v>1590</v>
      </c>
      <c r="AG102" s="149"/>
      <c r="AH102" s="149"/>
      <c r="AI102" s="199">
        <f>SUM(O102:T102)*AF102</f>
        <v>1590</v>
      </c>
    </row>
    <row r="103" spans="1:35" ht="80.25" customHeight="1" thickBot="1" x14ac:dyDescent="0.3">
      <c r="A103" s="165" t="s">
        <v>103</v>
      </c>
      <c r="B103" s="146" t="s">
        <v>13</v>
      </c>
      <c r="C103" s="218" t="s">
        <v>102</v>
      </c>
      <c r="D103" s="145" t="s">
        <v>14</v>
      </c>
      <c r="E103" s="151" t="s">
        <v>104</v>
      </c>
      <c r="F103" s="147"/>
      <c r="G103" s="152" t="s">
        <v>17</v>
      </c>
      <c r="H103" s="43"/>
      <c r="I103" s="43"/>
      <c r="J103" s="43"/>
      <c r="K103" s="64"/>
      <c r="L103" s="46"/>
      <c r="M103" s="43"/>
      <c r="N103" s="65"/>
      <c r="O103" s="44">
        <v>1</v>
      </c>
      <c r="P103" s="44"/>
      <c r="Q103" s="44"/>
      <c r="R103" s="44"/>
      <c r="S103" s="44"/>
      <c r="T103" s="44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148">
        <f>SUM(H103:AD103)</f>
        <v>1</v>
      </c>
      <c r="AF103" s="2">
        <v>1590</v>
      </c>
      <c r="AG103" s="149"/>
      <c r="AH103" s="149"/>
      <c r="AI103" s="208">
        <f>SUM(O103:T103)*AF103</f>
        <v>1590</v>
      </c>
    </row>
    <row r="104" spans="1:35" ht="13.5" customHeight="1" x14ac:dyDescent="0.25">
      <c r="E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 s="5"/>
      <c r="AA104" s="5"/>
      <c r="AB104" s="5"/>
      <c r="AC104" s="5"/>
      <c r="AD104" s="5"/>
      <c r="AE104" s="197">
        <f>SUM(AE7:AE103)</f>
        <v>1508</v>
      </c>
      <c r="AF104"/>
      <c r="AG104"/>
      <c r="AH104" s="33"/>
      <c r="AI104" s="198">
        <f>SUM(AI7:AI103)</f>
        <v>2265130</v>
      </c>
    </row>
    <row r="105" spans="1:35" ht="15" x14ac:dyDescent="0.25">
      <c r="E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 s="5"/>
      <c r="AA105" s="5"/>
      <c r="AB105" s="5"/>
      <c r="AC105" s="5"/>
      <c r="AD105" s="5"/>
      <c r="AF105"/>
      <c r="AG105"/>
      <c r="AH105" s="33"/>
    </row>
    <row r="106" spans="1:35" ht="15" x14ac:dyDescent="0.25">
      <c r="E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 s="5"/>
      <c r="AA106" s="5"/>
      <c r="AB106" s="5"/>
      <c r="AC106" s="5"/>
      <c r="AD106" s="5"/>
      <c r="AF106"/>
      <c r="AG106"/>
      <c r="AH106" s="33"/>
    </row>
  </sheetData>
  <mergeCells count="5">
    <mergeCell ref="Y1:AI1"/>
    <mergeCell ref="A3:AE3"/>
    <mergeCell ref="A4:AE4"/>
    <mergeCell ref="A5:AE5"/>
    <mergeCell ref="F2:K2"/>
  </mergeCells>
  <phoneticPr fontId="0" type="noConversion"/>
  <pageMargins left="0.70866141732283472" right="0.31496062992125984" top="0" bottom="0" header="0.31496062992125984" footer="0.31496062992125984"/>
  <pageSetup paperSize="9" scale="30" fitToHeight="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F11"/>
  <sheetViews>
    <sheetView workbookViewId="0">
      <selection activeCell="AE4" sqref="AE4"/>
    </sheetView>
  </sheetViews>
  <sheetFormatPr defaultRowHeight="15" x14ac:dyDescent="0.25"/>
  <cols>
    <col min="2" max="2" width="17.125" customWidth="1"/>
    <col min="3" max="3" width="10.875" customWidth="1"/>
    <col min="4" max="4" width="11.25" customWidth="1"/>
    <col min="5" max="5" width="9.875" customWidth="1"/>
    <col min="7" max="7" width="16.25" customWidth="1"/>
    <col min="9" max="9" width="4" bestFit="1" customWidth="1"/>
    <col min="10" max="28" width="3.875" customWidth="1"/>
    <col min="29" max="29" width="6.375" customWidth="1"/>
    <col min="30" max="32" width="7.875" customWidth="1"/>
  </cols>
  <sheetData>
    <row r="1" spans="1:32" ht="86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32" ht="16.5" customHeight="1" x14ac:dyDescent="0.25">
      <c r="A2" s="1"/>
      <c r="B2" s="1"/>
      <c r="C2" s="1"/>
      <c r="D2" s="1"/>
      <c r="E2" s="1"/>
      <c r="F2" s="221" t="s">
        <v>0</v>
      </c>
      <c r="G2" s="221"/>
      <c r="H2" s="1"/>
      <c r="I2" s="1"/>
      <c r="J2" s="1"/>
      <c r="S2" s="1"/>
      <c r="T2" s="28" t="s">
        <v>36</v>
      </c>
    </row>
    <row r="3" spans="1:32" x14ac:dyDescent="0.25">
      <c r="A3" s="221" t="s">
        <v>1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8" t="s">
        <v>37</v>
      </c>
    </row>
    <row r="4" spans="1:32" x14ac:dyDescent="0.25">
      <c r="A4" s="221" t="s">
        <v>2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</row>
    <row r="5" spans="1:32" x14ac:dyDescent="0.25">
      <c r="A5" s="221" t="s">
        <v>3</v>
      </c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21"/>
      <c r="S5" s="221"/>
    </row>
    <row r="6" spans="1:32" ht="15.75" thickBot="1" x14ac:dyDescent="0.3"/>
    <row r="7" spans="1:32" s="9" customFormat="1" ht="56.25" customHeight="1" thickBot="1" x14ac:dyDescent="0.3">
      <c r="A7" s="10" t="s">
        <v>26</v>
      </c>
      <c r="B7" s="11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11" t="s">
        <v>10</v>
      </c>
      <c r="I7" s="6">
        <v>145</v>
      </c>
      <c r="J7" s="6">
        <v>150</v>
      </c>
      <c r="K7" s="6">
        <v>155</v>
      </c>
      <c r="L7" s="6">
        <v>160</v>
      </c>
      <c r="M7" s="6">
        <v>165</v>
      </c>
      <c r="N7" s="7">
        <v>170</v>
      </c>
      <c r="O7" s="7">
        <v>175</v>
      </c>
      <c r="P7" s="7">
        <v>180</v>
      </c>
      <c r="Q7" s="7">
        <v>185</v>
      </c>
      <c r="R7" s="7">
        <v>190</v>
      </c>
      <c r="S7" s="7">
        <v>195</v>
      </c>
      <c r="T7" s="7">
        <v>200</v>
      </c>
      <c r="U7" s="8">
        <v>205</v>
      </c>
      <c r="V7" s="8">
        <v>210</v>
      </c>
      <c r="W7" s="8">
        <v>215</v>
      </c>
      <c r="X7" s="8">
        <v>220</v>
      </c>
      <c r="Y7" s="8">
        <v>225</v>
      </c>
      <c r="Z7" s="8">
        <v>230</v>
      </c>
      <c r="AA7" s="8">
        <v>235</v>
      </c>
      <c r="AB7" s="8">
        <v>240</v>
      </c>
      <c r="AC7" s="12" t="s">
        <v>11</v>
      </c>
      <c r="AD7" s="13" t="s">
        <v>27</v>
      </c>
      <c r="AE7" s="13" t="s">
        <v>27</v>
      </c>
      <c r="AF7" s="14" t="s">
        <v>27</v>
      </c>
    </row>
    <row r="8" spans="1:32" s="24" customFormat="1" ht="84.75" customHeight="1" thickBot="1" x14ac:dyDescent="0.3">
      <c r="A8" s="15" t="s">
        <v>28</v>
      </c>
      <c r="B8" s="16" t="s">
        <v>25</v>
      </c>
      <c r="C8" s="16" t="s">
        <v>13</v>
      </c>
      <c r="D8" s="16" t="s">
        <v>13</v>
      </c>
      <c r="E8" s="16" t="s">
        <v>13</v>
      </c>
      <c r="F8" s="16" t="s">
        <v>29</v>
      </c>
      <c r="G8" s="16"/>
      <c r="H8" s="16" t="s">
        <v>30</v>
      </c>
      <c r="I8" s="17">
        <f>6</f>
        <v>6</v>
      </c>
      <c r="J8" s="17">
        <f>6</f>
        <v>6</v>
      </c>
      <c r="K8" s="17"/>
      <c r="L8" s="17"/>
      <c r="M8" s="17"/>
      <c r="N8" s="18"/>
      <c r="O8" s="18"/>
      <c r="P8" s="18">
        <f>9-4</f>
        <v>5</v>
      </c>
      <c r="Q8" s="18"/>
      <c r="R8" s="18">
        <f>8-4</f>
        <v>4</v>
      </c>
      <c r="S8" s="18">
        <f>18-4</f>
        <v>14</v>
      </c>
      <c r="T8" s="18">
        <f>18-4</f>
        <v>14</v>
      </c>
      <c r="U8" s="19">
        <v>18</v>
      </c>
      <c r="V8" s="19">
        <v>18</v>
      </c>
      <c r="W8" s="19">
        <v>18</v>
      </c>
      <c r="X8" s="19">
        <v>18</v>
      </c>
      <c r="Y8" s="19">
        <v>18</v>
      </c>
      <c r="Z8" s="19">
        <v>20</v>
      </c>
      <c r="AA8" s="19">
        <v>20</v>
      </c>
      <c r="AB8" s="19">
        <v>20</v>
      </c>
      <c r="AC8" s="20">
        <f>SUM(I8:AB8)</f>
        <v>199</v>
      </c>
      <c r="AD8" s="21">
        <v>150</v>
      </c>
      <c r="AE8" s="22">
        <v>170</v>
      </c>
      <c r="AF8" s="23">
        <v>190</v>
      </c>
    </row>
    <row r="9" spans="1:32" ht="82.5" customHeight="1" thickBot="1" x14ac:dyDescent="0.3">
      <c r="A9" s="15" t="s">
        <v>28</v>
      </c>
      <c r="B9" s="25" t="s">
        <v>25</v>
      </c>
      <c r="C9" s="25" t="s">
        <v>13</v>
      </c>
      <c r="D9" s="25" t="s">
        <v>13</v>
      </c>
      <c r="E9" s="25" t="s">
        <v>13</v>
      </c>
      <c r="F9" s="16" t="s">
        <v>31</v>
      </c>
      <c r="G9" s="16"/>
      <c r="H9" s="16" t="s">
        <v>32</v>
      </c>
      <c r="I9" s="17">
        <v>6</v>
      </c>
      <c r="J9" s="17">
        <v>6</v>
      </c>
      <c r="K9" s="17"/>
      <c r="L9" s="17"/>
      <c r="M9" s="17"/>
      <c r="N9" s="18"/>
      <c r="O9" s="18"/>
      <c r="P9" s="18"/>
      <c r="Q9" s="18"/>
      <c r="R9" s="18">
        <f>6-3</f>
        <v>3</v>
      </c>
      <c r="S9" s="18">
        <v>12</v>
      </c>
      <c r="T9" s="18">
        <v>16</v>
      </c>
      <c r="U9" s="19">
        <v>20</v>
      </c>
      <c r="V9" s="19">
        <v>20</v>
      </c>
      <c r="W9" s="19">
        <v>20</v>
      </c>
      <c r="X9" s="19">
        <v>20</v>
      </c>
      <c r="Y9" s="19">
        <v>20</v>
      </c>
      <c r="Z9" s="19">
        <v>20</v>
      </c>
      <c r="AA9" s="19">
        <v>20</v>
      </c>
      <c r="AB9" s="19">
        <v>20</v>
      </c>
      <c r="AC9" s="20">
        <f>SUM(I9:AB9)</f>
        <v>203</v>
      </c>
      <c r="AD9" s="26"/>
      <c r="AE9" s="26"/>
      <c r="AF9" s="27"/>
    </row>
    <row r="10" spans="1:32" ht="82.5" customHeight="1" thickBot="1" x14ac:dyDescent="0.3">
      <c r="A10" s="15" t="s">
        <v>28</v>
      </c>
      <c r="B10" s="25" t="s">
        <v>25</v>
      </c>
      <c r="C10" s="25" t="s">
        <v>13</v>
      </c>
      <c r="D10" s="25" t="s">
        <v>13</v>
      </c>
      <c r="E10" s="25" t="s">
        <v>13</v>
      </c>
      <c r="F10" s="16" t="s">
        <v>33</v>
      </c>
      <c r="G10" s="16"/>
      <c r="H10" s="16" t="s">
        <v>34</v>
      </c>
      <c r="I10" s="17">
        <f>20</f>
        <v>20</v>
      </c>
      <c r="J10" s="17">
        <v>20</v>
      </c>
      <c r="K10" s="17">
        <v>20</v>
      </c>
      <c r="L10" s="17">
        <v>20</v>
      </c>
      <c r="M10" s="17">
        <v>20</v>
      </c>
      <c r="N10" s="18">
        <v>10</v>
      </c>
      <c r="O10" s="18">
        <v>20</v>
      </c>
      <c r="P10" s="18">
        <v>20</v>
      </c>
      <c r="Q10" s="18">
        <v>10</v>
      </c>
      <c r="R10" s="18">
        <v>10</v>
      </c>
      <c r="S10" s="18">
        <v>10</v>
      </c>
      <c r="T10" s="18">
        <v>10</v>
      </c>
      <c r="U10" s="19">
        <v>20</v>
      </c>
      <c r="V10" s="19">
        <v>20</v>
      </c>
      <c r="W10" s="19">
        <v>20</v>
      </c>
      <c r="X10" s="19">
        <v>20</v>
      </c>
      <c r="Y10" s="19">
        <v>20</v>
      </c>
      <c r="Z10" s="19">
        <v>20</v>
      </c>
      <c r="AA10" s="19">
        <v>20</v>
      </c>
      <c r="AB10" s="19">
        <v>20</v>
      </c>
      <c r="AC10" s="20">
        <f>SUM(I10:AB10)</f>
        <v>350</v>
      </c>
      <c r="AD10" s="26"/>
      <c r="AE10" s="26"/>
      <c r="AF10" s="27"/>
    </row>
    <row r="11" spans="1:32" ht="74.25" customHeight="1" thickBot="1" x14ac:dyDescent="0.3">
      <c r="A11" s="15" t="s">
        <v>28</v>
      </c>
      <c r="B11" s="25" t="s">
        <v>25</v>
      </c>
      <c r="C11" s="25" t="s">
        <v>13</v>
      </c>
      <c r="D11" s="25" t="s">
        <v>13</v>
      </c>
      <c r="E11" s="25" t="s">
        <v>13</v>
      </c>
      <c r="F11" s="16" t="s">
        <v>35</v>
      </c>
      <c r="G11" s="16"/>
      <c r="H11" s="16" t="s">
        <v>16</v>
      </c>
      <c r="I11" s="17">
        <f>10</f>
        <v>10</v>
      </c>
      <c r="J11" s="17">
        <f>10</f>
        <v>10</v>
      </c>
      <c r="K11" s="17">
        <f>10</f>
        <v>10</v>
      </c>
      <c r="L11" s="17">
        <f>10</f>
        <v>10</v>
      </c>
      <c r="M11" s="17">
        <f>10</f>
        <v>10</v>
      </c>
      <c r="N11" s="18">
        <v>10</v>
      </c>
      <c r="O11" s="18">
        <v>10</v>
      </c>
      <c r="P11" s="18">
        <v>10</v>
      </c>
      <c r="Q11" s="18">
        <v>10</v>
      </c>
      <c r="R11" s="18">
        <v>10</v>
      </c>
      <c r="S11" s="18"/>
      <c r="T11" s="18"/>
      <c r="U11" s="19"/>
      <c r="V11" s="19"/>
      <c r="W11" s="19"/>
      <c r="X11" s="19"/>
      <c r="Y11" s="19"/>
      <c r="Z11" s="19"/>
      <c r="AA11" s="19"/>
      <c r="AB11" s="19"/>
      <c r="AC11" s="20">
        <f>SUM(I11:AB11)</f>
        <v>100</v>
      </c>
      <c r="AD11" s="26"/>
      <c r="AE11" s="26"/>
      <c r="AF11" s="27"/>
    </row>
  </sheetData>
  <mergeCells count="4">
    <mergeCell ref="A3:S3"/>
    <mergeCell ref="A4:S4"/>
    <mergeCell ref="A5:S5"/>
    <mergeCell ref="F2:G2"/>
  </mergeCells>
  <phoneticPr fontId="0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Ботинки</vt:lpstr>
      <vt:lpstr>Чешки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2016-10-13T12:56:44Z</cp:lastPrinted>
  <dcterms:created xsi:type="dcterms:W3CDTF">2006-09-16T00:00:00Z</dcterms:created>
  <dcterms:modified xsi:type="dcterms:W3CDTF">2016-10-24T07:29:21Z</dcterms:modified>
</cp:coreProperties>
</file>