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Прайсы\"/>
    </mc:Choice>
  </mc:AlternateContent>
  <bookViews>
    <workbookView xWindow="0" yWindow="0" windowWidth="15330" windowHeight="7680"/>
  </bookViews>
  <sheets>
    <sheet name="Прайс лист" sheetId="2" r:id="rId1"/>
    <sheet name="Лист1" sheetId="1" r:id="rId2"/>
  </sheets>
  <definedNames>
    <definedName name="_xlnm._FilterDatabase" localSheetId="0" hidden="1">'Прайс лист'!$B$9:$D$9</definedName>
    <definedName name="FirstRowList">'Прайс лист'!$B$10</definedName>
    <definedName name="FirstSizeList">'Прайс лист'!$G$10</definedName>
    <definedName name="LastCellPrice">'Прайс лист'!$BM$28</definedName>
    <definedName name="TotalPrice">'Прайс лист'!$Z$8</definedName>
    <definedName name="_xlnm.Print_Titles" localSheetId="0">'Прайс лист'!$8:$9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Z28" i="2"/>
  <c r="E5" i="2" s="1"/>
  <c r="F27" i="2"/>
  <c r="Z27" i="2"/>
  <c r="F26" i="2"/>
  <c r="Z26" i="2"/>
  <c r="F24" i="2"/>
  <c r="Z24" i="2"/>
  <c r="F22" i="2"/>
  <c r="Z22" i="2"/>
  <c r="C5" i="2" s="1"/>
  <c r="F21" i="2"/>
  <c r="Z21" i="2"/>
  <c r="F19" i="2"/>
  <c r="Z19" i="2"/>
  <c r="F18" i="2"/>
  <c r="Z18" i="2"/>
  <c r="F17" i="2"/>
  <c r="Z17" i="2"/>
  <c r="F16" i="2"/>
  <c r="Z16" i="2"/>
  <c r="F15" i="2"/>
  <c r="Z15" i="2"/>
  <c r="F14" i="2"/>
  <c r="Z14" i="2"/>
  <c r="F12" i="2"/>
  <c r="Z12" i="2"/>
  <c r="F11" i="2"/>
  <c r="Z11" i="2"/>
  <c r="F10" i="2"/>
  <c r="Z10" i="2"/>
  <c r="E4" i="2"/>
  <c r="C6" i="2"/>
  <c r="C4" i="2"/>
  <c r="E6" i="2" l="1"/>
</calcChain>
</file>

<file path=xl/comments1.xml><?xml version="1.0" encoding="utf-8"?>
<comments xmlns="http://schemas.openxmlformats.org/spreadsheetml/2006/main">
  <authors>
    <author>Администратор</author>
  </authors>
  <commentList>
    <comment ref="B10" authorId="0" shapeId="0">
      <text/>
    </comment>
    <comment ref="F10" authorId="0" shapeId="0">
      <text>
        <r>
          <rPr>
            <sz val="9"/>
            <color indexed="81"/>
            <rFont val="Tahoma"/>
            <family val="2"/>
            <charset val="204"/>
          </rPr>
          <t xml:space="preserve">[68-134] - 132р. 
[72-140] - 132р. 
[76-146] - 132р. 
[80-152] - 141р. 
[84-158] - 141р. 
[88-164] - 141р. 
[92-164] - 163р. 
[96-164] - 163р. 
</t>
        </r>
      </text>
    </comment>
    <comment ref="Q10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R10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S10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T10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U10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B11" authorId="0" shapeId="0">
      <text/>
    </comment>
    <comment ref="F11" authorId="0" shapeId="0">
      <text>
        <r>
          <rPr>
            <sz val="9"/>
            <color indexed="81"/>
            <rFont val="Tahoma"/>
            <family val="2"/>
            <charset val="204"/>
          </rPr>
          <t xml:space="preserve">[68-134] - 132р. 
[72-140] - 132р. 
[76-146] - 132р. 
[80-152] - 141р. 
[84-158] - 141р. 
[88-164] - 141р. 
[92-164] - 163р. 
[96-164] - 163р. 
</t>
        </r>
      </text>
    </comment>
    <comment ref="V11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W11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X11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фуфайка с длинными рукавами + брюки на манжете</t>
        </r>
      </text>
    </comment>
    <comment ref="F1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- 220р. 
[56-110] - 238р. 
[60-116] - 238р. 
[62-122] - 238р. 
[64-128] - 238р. 
[68-134] - 238р. 
[72-140] - 263р. 
</t>
        </r>
      </text>
    </comment>
    <comment ref="O12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4" authorId="0" shapeId="0">
      <text/>
    </comment>
    <comment ref="D14" authorId="0" shapeId="0">
      <text/>
    </comment>
    <comment ref="F1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- 176р. 
[56-110] - 176р. 
[60-116] - 176р. 
[62-122] - 176р. 
[64-128] - 176р. 
[68-134] - 176р. 
</t>
        </r>
      </text>
    </comment>
    <comment ref="M14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N14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O14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P14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Q14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B15" authorId="0" shapeId="0">
      <text/>
    </comment>
    <comment ref="D15" authorId="0" shapeId="0">
      <text/>
    </comment>
    <comment ref="F1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- 163р. 
[56-110] - 163р. 
[60-116] - 163р. 
[62-122] - 163р. 
[64-128] - 163р. 
[68-134] - 163р. 
</t>
        </r>
      </text>
    </comment>
    <comment ref="M15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N15" authorId="0" shapeId="0">
      <text>
        <r>
          <rPr>
            <sz val="9"/>
            <color indexed="81"/>
            <rFont val="Tahoma"/>
            <family val="2"/>
            <charset val="204"/>
          </rPr>
          <t>2</t>
        </r>
      </text>
    </comment>
    <comment ref="O15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6" authorId="0" shapeId="0">
      <text/>
    </comment>
    <comment ref="D16" authorId="0" shapeId="0">
      <text/>
    </comment>
    <comment ref="F1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- 282р. 
[56-110] - 282р. 
[60-116] - 282р. 
[62-122] - 282р. 
[64-128] - 282р. 
[68-134] - 282р. 
</t>
        </r>
      </text>
    </comment>
    <comment ref="P16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17" authorId="0" shapeId="0">
      <text/>
    </comment>
    <comment ref="D17" authorId="0" shapeId="0">
      <text/>
    </comment>
    <comment ref="F1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- 392р. 
[56-110] - 392р. 
[60-116] - 392р. 
[62-122] - 392р. 
[64-128] - 392р. 
[68-134] - 392р. 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M17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N17" authorId="0" shapeId="0">
      <text>
        <r>
          <rPr>
            <sz val="9"/>
            <color indexed="81"/>
            <rFont val="Tahoma"/>
            <family val="2"/>
            <charset val="204"/>
          </rPr>
          <t>11</t>
        </r>
      </text>
    </comment>
    <comment ref="O17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P17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Q17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8" authorId="0" shapeId="0">
      <text/>
    </comment>
    <comment ref="D18" authorId="0" shapeId="0">
      <text/>
    </comment>
    <comment ref="F1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- 295р. 
[56-110] - 295р. 
[60-116] - 295р. 
[62-122] - 295р. 
[64-128] - 295р. 
[68-134] - 295р. 
</t>
        </r>
      </text>
    </comment>
    <comment ref="K18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M18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N18" authorId="0" shapeId="0">
      <text>
        <r>
          <rPr>
            <sz val="9"/>
            <color indexed="81"/>
            <rFont val="Tahoma"/>
            <family val="2"/>
            <charset val="204"/>
          </rPr>
          <t>15</t>
        </r>
      </text>
    </comment>
    <comment ref="O18" authorId="0" shapeId="0">
      <text>
        <r>
          <rPr>
            <sz val="9"/>
            <color indexed="81"/>
            <rFont val="Tahoma"/>
            <family val="2"/>
            <charset val="204"/>
          </rPr>
          <t>12</t>
        </r>
      </text>
    </comment>
    <comment ref="P18" authorId="0" shapeId="0">
      <text>
        <r>
          <rPr>
            <sz val="9"/>
            <color indexed="81"/>
            <rFont val="Tahoma"/>
            <family val="2"/>
            <charset val="204"/>
          </rPr>
          <t>16</t>
        </r>
      </text>
    </comment>
    <comment ref="Q18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B19" authorId="0" shapeId="0">
      <text/>
    </comment>
    <comment ref="D19" authorId="0" shapeId="0">
      <text/>
    </comment>
    <comment ref="F1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- 119р. 
[56-110] - 119р. 
[60-116] - 119р. 
[62-122] - 119р. 
[64-128] - 119р. 
[68-134] - 119р. 
</t>
        </r>
      </text>
    </comment>
    <comment ref="M19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N19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O19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P19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21" authorId="0" shapeId="0">
      <text/>
    </comment>
    <comment ref="F21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- 145р. 
[62-122] - 145р. 
[64-128] - 145р. 
[68-134] - 145р. 
[72-140] - 145р. 
[76-146] - 154р. 
[80-152] - 154р. 
[84-158] - 154р. 
</t>
        </r>
      </text>
    </comment>
    <comment ref="N2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O2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P2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Q21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R21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B22" authorId="0" shapeId="0">
      <text/>
    </comment>
    <comment ref="D22" authorId="0" shapeId="0">
      <text/>
    </comment>
    <comment ref="F22" authorId="0" shapeId="0">
      <text>
        <r>
          <rPr>
            <sz val="9"/>
            <color indexed="81"/>
            <rFont val="Tahoma"/>
            <family val="2"/>
            <charset val="204"/>
          </rPr>
          <t xml:space="preserve">[60-116] - 172р. 
[62-122] - 172р. 
[64-128] - 172р. 
[68-134] - 172р. 
[72-140] - 172р. 
[76-146] - 180р. 
[80-152] - 180р. 
[84-158] - 180р. 
</t>
        </r>
      </text>
    </comment>
    <comment ref="N22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O22" authorId="0" shapeId="0">
      <text>
        <r>
          <rPr>
            <sz val="9"/>
            <color indexed="81"/>
            <rFont val="Tahoma"/>
            <family val="2"/>
            <charset val="204"/>
          </rPr>
          <t>7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04"/>
          </rPr>
          <t>джемпер с длинными рукавами + бриджи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204"/>
          </rPr>
          <t xml:space="preserve">[44-74] - 220р. 
[54-104] - 220р. 
[56-110] - 220р. 
</t>
        </r>
      </text>
    </comment>
    <comment ref="G24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B26" authorId="0" shapeId="0">
      <text/>
    </comment>
    <comment ref="D26" authorId="0" shapeId="0">
      <text/>
    </comment>
    <comment ref="F2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[50-80] - 449р. 
[52-86] - 449р. 
[54-92] - 449р. 
[56-98] - 449р. 
</t>
        </r>
      </text>
    </comment>
    <comment ref="H26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27" authorId="0" shapeId="0">
      <text/>
    </comment>
    <comment ref="C27" authorId="0" shapeId="0">
      <text/>
    </comment>
    <comment ref="D27" authorId="0" shapeId="0">
      <text/>
    </comment>
    <comment ref="F2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[50-80] - 449р. 
[52-86] - 449р. 
[54-92] - 449р. 
[56-98] - 449р. 
</t>
        </r>
      </text>
    </comment>
    <comment ref="H27" authorId="0" shapeId="0">
      <text>
        <r>
          <rPr>
            <sz val="9"/>
            <color indexed="81"/>
            <rFont val="Tahoma"/>
            <family val="2"/>
            <charset val="204"/>
          </rPr>
          <t>28</t>
        </r>
      </text>
    </comment>
    <comment ref="I2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J2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L27" authorId="0" shapeId="0">
      <text>
        <r>
          <rPr>
            <sz val="9"/>
            <color indexed="81"/>
            <rFont val="Tahoma"/>
            <family val="2"/>
            <charset val="204"/>
          </rPr>
          <t>22</t>
        </r>
      </text>
    </comment>
    <comment ref="B28" authorId="0" shapeId="0">
      <text/>
    </comment>
    <comment ref="D28" authorId="0" shapeId="0">
      <text/>
    </comment>
    <comment ref="F2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[50-80] - 449р. 
[52-86] - 449р. 
[54-92] - 449р. 
[56-98] - 449р. 
</t>
        </r>
      </text>
    </comment>
    <comment ref="H28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I28" authorId="0" shapeId="0">
      <text>
        <r>
          <rPr>
            <sz val="9"/>
            <color indexed="81"/>
            <rFont val="Tahoma"/>
            <family val="2"/>
            <charset val="204"/>
          </rPr>
          <t>17</t>
        </r>
      </text>
    </comment>
    <comment ref="J28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L28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</commentList>
</comments>
</file>

<file path=xl/sharedStrings.xml><?xml version="1.0" encoding="utf-8"?>
<sst xmlns="http://schemas.openxmlformats.org/spreadsheetml/2006/main" count="183" uniqueCount="164">
  <si>
    <t>в достаточном количестве</t>
  </si>
  <si>
    <t>мало на складе</t>
  </si>
  <si>
    <t>нет на складе</t>
  </si>
  <si>
    <t>не производится</t>
  </si>
  <si>
    <t>Цена не менялась с 2014 года</t>
  </si>
  <si>
    <t>Артикул</t>
  </si>
  <si>
    <t>Тип полотна / состав</t>
  </si>
  <si>
    <t>Цвет/Набивка/Печать/Цвет низа/
Цвет бейки/Цвет рукавов</t>
  </si>
  <si>
    <t>Рост-Размер</t>
  </si>
  <si>
    <t>Сумма</t>
  </si>
  <si>
    <t>Примечание</t>
  </si>
  <si>
    <t>Цена базовая</t>
  </si>
  <si>
    <t>СКИДКА</t>
  </si>
  <si>
    <t>Прайс лист: Домашняя одежда детская</t>
  </si>
  <si>
    <t>96-176</t>
  </si>
  <si>
    <t>96-164</t>
  </si>
  <si>
    <t>92-164</t>
  </si>
  <si>
    <t>88-164</t>
  </si>
  <si>
    <t>84-158</t>
  </si>
  <si>
    <t>80-152</t>
  </si>
  <si>
    <t>76-146</t>
  </si>
  <si>
    <t>72-140</t>
  </si>
  <si>
    <t>68-134</t>
  </si>
  <si>
    <t>64-128</t>
  </si>
  <si>
    <t>62-122</t>
  </si>
  <si>
    <t>60-116</t>
  </si>
  <si>
    <t>56-110</t>
  </si>
  <si>
    <t>56-98</t>
  </si>
  <si>
    <t>54-104</t>
  </si>
  <si>
    <t>54-92</t>
  </si>
  <si>
    <t>52-86</t>
  </si>
  <si>
    <t>50-80</t>
  </si>
  <si>
    <t>44-74</t>
  </si>
  <si>
    <t>Предоплата 20-40 т.р. скидка 12%</t>
  </si>
  <si>
    <t>Предоплата 40-70 т.р. скидка 15%</t>
  </si>
  <si>
    <t>Предоплата 70-120 т.р. скидка 18%</t>
  </si>
  <si>
    <t>Предоплата 120-200 т.р. скидка 21%</t>
  </si>
  <si>
    <t>Предоплата от 200 т.р. скидка 23%</t>
  </si>
  <si>
    <t>[230043]Джемпер для девочки ДНД119001н</t>
  </si>
  <si>
    <t>кулир / х/б</t>
  </si>
  <si>
    <t>- / клетка маленький ковбой / - / - / красный / -</t>
  </si>
  <si>
    <t xml:space="preserve">170604 </t>
  </si>
  <si>
    <t xml:space="preserve">170608 </t>
  </si>
  <si>
    <t xml:space="preserve">170612 </t>
  </si>
  <si>
    <t xml:space="preserve">170616 </t>
  </si>
  <si>
    <t xml:space="preserve">170620 </t>
  </si>
  <si>
    <t xml:space="preserve">170624 </t>
  </si>
  <si>
    <t xml:space="preserve">170627 </t>
  </si>
  <si>
    <t xml:space="preserve">170630 </t>
  </si>
  <si>
    <t>150-185</t>
  </si>
  <si>
    <t>[230044]Джемпер для девочки ДНД119001н</t>
  </si>
  <si>
    <t>- / клетка малина / - / - / малина / -</t>
  </si>
  <si>
    <t xml:space="preserve">170605 </t>
  </si>
  <si>
    <t xml:space="preserve">170609 </t>
  </si>
  <si>
    <t xml:space="preserve">170613 </t>
  </si>
  <si>
    <t xml:space="preserve">170617 </t>
  </si>
  <si>
    <t xml:space="preserve">170621 </t>
  </si>
  <si>
    <t xml:space="preserve">170625 </t>
  </si>
  <si>
    <t xml:space="preserve">170628 </t>
  </si>
  <si>
    <t xml:space="preserve">170631 </t>
  </si>
  <si>
    <t>[230614]Пижама детск. УНЖ101138</t>
  </si>
  <si>
    <t>футер, начес / х/б</t>
  </si>
  <si>
    <t>- / снежинки вишня+вишня / - / вишня / вишня / снежинки вишня</t>
  </si>
  <si>
    <t xml:space="preserve">132253 </t>
  </si>
  <si>
    <t xml:space="preserve">132254 </t>
  </si>
  <si>
    <t xml:space="preserve">132255 </t>
  </si>
  <si>
    <t xml:space="preserve">132256 </t>
  </si>
  <si>
    <t xml:space="preserve">132257 </t>
  </si>
  <si>
    <t xml:space="preserve">132258 </t>
  </si>
  <si>
    <t xml:space="preserve">132259 </t>
  </si>
  <si>
    <t>250-299</t>
  </si>
  <si>
    <t>Коллекция "Ажур"</t>
  </si>
  <si>
    <t>[300272]Джемпер для девочки ДДБ392700</t>
  </si>
  <si>
    <t>ажур / х/б+полиэстер</t>
  </si>
  <si>
    <t>белый / - / - / - / - / -</t>
  </si>
  <si>
    <t xml:space="preserve">300271 </t>
  </si>
  <si>
    <t xml:space="preserve">300273 </t>
  </si>
  <si>
    <t xml:space="preserve">300274 </t>
  </si>
  <si>
    <t xml:space="preserve">300275 </t>
  </si>
  <si>
    <t xml:space="preserve">300276 </t>
  </si>
  <si>
    <t xml:space="preserve">300277 </t>
  </si>
  <si>
    <t>[300286]Джемпер для девочки ДДК604700</t>
  </si>
  <si>
    <t xml:space="preserve">300285 </t>
  </si>
  <si>
    <t xml:space="preserve">300287 </t>
  </si>
  <si>
    <t xml:space="preserve">300288 </t>
  </si>
  <si>
    <t xml:space="preserve">300289 </t>
  </si>
  <si>
    <t xml:space="preserve">300290 </t>
  </si>
  <si>
    <t xml:space="preserve">300291 </t>
  </si>
  <si>
    <t>[300321]Пижама для девочки ДНЖ353700</t>
  </si>
  <si>
    <t xml:space="preserve">300320 </t>
  </si>
  <si>
    <t xml:space="preserve">300322 </t>
  </si>
  <si>
    <t xml:space="preserve">300323 </t>
  </si>
  <si>
    <t xml:space="preserve">300324 </t>
  </si>
  <si>
    <t xml:space="preserve">300325 </t>
  </si>
  <si>
    <t xml:space="preserve">300326 </t>
  </si>
  <si>
    <t>[300328]Пижама для девочки ДНЖ373700</t>
  </si>
  <si>
    <t xml:space="preserve">300327 </t>
  </si>
  <si>
    <t xml:space="preserve">300329 </t>
  </si>
  <si>
    <t xml:space="preserve">300330 </t>
  </si>
  <si>
    <t xml:space="preserve">300331 </t>
  </si>
  <si>
    <t xml:space="preserve">300332 </t>
  </si>
  <si>
    <t xml:space="preserve">300333 </t>
  </si>
  <si>
    <t>[300335]Пижама для девочки ДНЖ375700</t>
  </si>
  <si>
    <t xml:space="preserve">300334 </t>
  </si>
  <si>
    <t xml:space="preserve">300336 </t>
  </si>
  <si>
    <t xml:space="preserve">300337 </t>
  </si>
  <si>
    <t xml:space="preserve">300338 </t>
  </si>
  <si>
    <t xml:space="preserve">300339 </t>
  </si>
  <si>
    <t xml:space="preserve">300340 </t>
  </si>
  <si>
    <t>[300293]Шорты для девочки ДШК605700</t>
  </si>
  <si>
    <t xml:space="preserve">300292 </t>
  </si>
  <si>
    <t xml:space="preserve">300294 </t>
  </si>
  <si>
    <t xml:space="preserve">300295 </t>
  </si>
  <si>
    <t xml:space="preserve">300296 </t>
  </si>
  <si>
    <t xml:space="preserve">300297 </t>
  </si>
  <si>
    <t xml:space="preserve">300298 </t>
  </si>
  <si>
    <t>Коллекция "Едем в Крым"</t>
  </si>
  <si>
    <t>[231637]Джемпер для девочки ДДБ716001</t>
  </si>
  <si>
    <t>белый+бирюза / - / Ялта / - / - / -</t>
  </si>
  <si>
    <t xml:space="preserve">206737 </t>
  </si>
  <si>
    <t xml:space="preserve">206738 </t>
  </si>
  <si>
    <t xml:space="preserve">206739 </t>
  </si>
  <si>
    <t xml:space="preserve">206740 </t>
  </si>
  <si>
    <t xml:space="preserve">206741 </t>
  </si>
  <si>
    <t xml:space="preserve">206742 </t>
  </si>
  <si>
    <t xml:space="preserve">206743 </t>
  </si>
  <si>
    <t xml:space="preserve">206744 </t>
  </si>
  <si>
    <t>165-175</t>
  </si>
  <si>
    <t>[231639]Джемпер для девочки ДДК863001</t>
  </si>
  <si>
    <t xml:space="preserve">206745 </t>
  </si>
  <si>
    <t xml:space="preserve">206746 </t>
  </si>
  <si>
    <t xml:space="preserve">206747 </t>
  </si>
  <si>
    <t xml:space="preserve">206748 </t>
  </si>
  <si>
    <t xml:space="preserve">206749 </t>
  </si>
  <si>
    <t xml:space="preserve">206750 </t>
  </si>
  <si>
    <t xml:space="preserve">206751 </t>
  </si>
  <si>
    <t xml:space="preserve">206752 </t>
  </si>
  <si>
    <t>195-205</t>
  </si>
  <si>
    <t>Коллекция "Земляничка"</t>
  </si>
  <si>
    <t>[231713]Комплект для девочки ДНЖ373001н</t>
  </si>
  <si>
    <t>розовый / - / - / - / - / -</t>
  </si>
  <si>
    <t xml:space="preserve">124127 </t>
  </si>
  <si>
    <t xml:space="preserve">124122 </t>
  </si>
  <si>
    <t xml:space="preserve">124121 </t>
  </si>
  <si>
    <t>Коллекция "Курносики"</t>
  </si>
  <si>
    <t>[269866]Комбинезон ясельн. ЯЗД729067</t>
  </si>
  <si>
    <t>интерлок / х/б</t>
  </si>
  <si>
    <t>бирюза / - / Дракончик / - / бирюза / -</t>
  </si>
  <si>
    <t xml:space="preserve">269865 </t>
  </si>
  <si>
    <t xml:space="preserve">269867 </t>
  </si>
  <si>
    <t xml:space="preserve">269868 </t>
  </si>
  <si>
    <t xml:space="preserve">269869 </t>
  </si>
  <si>
    <t>[269921]Комбинезон ясельн. ЯЗД729067</t>
  </si>
  <si>
    <t>малина / - / Жирафы / - / малина / -</t>
  </si>
  <si>
    <t xml:space="preserve">269920 </t>
  </si>
  <si>
    <t xml:space="preserve">269922 </t>
  </si>
  <si>
    <t xml:space="preserve">269923 </t>
  </si>
  <si>
    <t xml:space="preserve">269924 </t>
  </si>
  <si>
    <t>[295283]Комбинезон ясельн. ЯЗД729067н</t>
  </si>
  <si>
    <t>- / клетка розовый / - / - / розовый / -</t>
  </si>
  <si>
    <t xml:space="preserve">295282 </t>
  </si>
  <si>
    <t xml:space="preserve">295284 </t>
  </si>
  <si>
    <t xml:space="preserve">295285 </t>
  </si>
  <si>
    <t xml:space="preserve">295286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</si>
</sst>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indexed="3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8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69696"/>
        <bgColor indexed="64"/>
      </patternFill>
    </fill>
    <fill>
      <patternFill patternType="darkUp">
        <fgColor rgb="FF00CCFF"/>
      </patternFill>
    </fill>
    <fill>
      <patternFill patternType="solid">
        <fgColor rgb="FF99CC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1" applyNumberFormat="1" applyFont="1" applyAlignment="1" applyProtection="1">
      <alignment horizontal="left" vertical="top" wrapText="1"/>
    </xf>
    <xf numFmtId="0" fontId="3" fillId="0" borderId="3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left"/>
    </xf>
    <xf numFmtId="0" fontId="4" fillId="0" borderId="1" xfId="1" applyFont="1" applyBorder="1" applyAlignment="1" applyProtection="1">
      <alignment horizontal="left"/>
    </xf>
    <xf numFmtId="0" fontId="4" fillId="2" borderId="1" xfId="1" applyFont="1" applyFill="1" applyBorder="1" applyAlignment="1" applyProtection="1">
      <alignment horizontal="left"/>
    </xf>
    <xf numFmtId="0" fontId="4" fillId="0" borderId="0" xfId="1" applyNumberFormat="1" applyFont="1" applyAlignment="1" applyProtection="1">
      <alignment horizontal="left"/>
    </xf>
    <xf numFmtId="0" fontId="4" fillId="0" borderId="0" xfId="1" applyFont="1" applyProtection="1"/>
    <xf numFmtId="0" fontId="3" fillId="0" borderId="2" xfId="1" applyNumberFormat="1" applyFont="1" applyBorder="1" applyAlignment="1" applyProtection="1">
      <alignment horizontal="right"/>
    </xf>
    <xf numFmtId="0" fontId="5" fillId="0" borderId="0" xfId="1" applyFont="1" applyAlignment="1" applyProtection="1">
      <alignment horizontal="left"/>
    </xf>
    <xf numFmtId="0" fontId="4" fillId="3" borderId="1" xfId="1" applyFont="1" applyFill="1" applyBorder="1" applyAlignment="1" applyProtection="1">
      <alignment horizontal="left"/>
    </xf>
    <xf numFmtId="0" fontId="3" fillId="0" borderId="4" xfId="1" applyNumberFormat="1" applyFont="1" applyBorder="1" applyAlignment="1" applyProtection="1">
      <alignment horizontal="right"/>
    </xf>
    <xf numFmtId="0" fontId="4" fillId="4" borderId="1" xfId="1" applyFont="1" applyFill="1" applyBorder="1" applyAlignment="1" applyProtection="1">
      <alignment horizontal="left"/>
    </xf>
    <xf numFmtId="0" fontId="3" fillId="0" borderId="6" xfId="1" applyNumberFormat="1" applyFont="1" applyBorder="1" applyAlignment="1" applyProtection="1">
      <alignment horizontal="right"/>
    </xf>
    <xf numFmtId="0" fontId="4" fillId="5" borderId="1" xfId="1" applyFont="1" applyFill="1" applyBorder="1" applyAlignment="1" applyProtection="1">
      <alignment horizontal="left"/>
    </xf>
    <xf numFmtId="0" fontId="3" fillId="0" borderId="8" xfId="1" applyNumberFormat="1" applyFont="1" applyBorder="1" applyAlignment="1" applyProtection="1">
      <alignment horizontal="center" vertical="center" wrapText="1"/>
    </xf>
    <xf numFmtId="0" fontId="3" fillId="0" borderId="9" xfId="1" applyNumberFormat="1" applyFont="1" applyBorder="1" applyAlignment="1" applyProtection="1">
      <alignment horizontal="center" vertical="center" wrapText="1"/>
    </xf>
    <xf numFmtId="0" fontId="3" fillId="0" borderId="10" xfId="1" applyNumberFormat="1" applyFont="1" applyBorder="1" applyAlignment="1" applyProtection="1">
      <alignment horizontal="center" vertical="center" wrapText="1"/>
    </xf>
    <xf numFmtId="0" fontId="3" fillId="0" borderId="11" xfId="1" applyNumberFormat="1" applyFont="1" applyBorder="1" applyAlignment="1" applyProtection="1">
      <alignment horizontal="center" vertical="center" wrapText="1"/>
    </xf>
    <xf numFmtId="0" fontId="3" fillId="0" borderId="18" xfId="1" applyNumberFormat="1" applyFont="1" applyBorder="1" applyAlignment="1" applyProtection="1">
      <alignment horizontal="center" vertical="top"/>
    </xf>
    <xf numFmtId="0" fontId="3" fillId="0" borderId="15" xfId="1" applyNumberFormat="1" applyFont="1" applyBorder="1" applyAlignment="1" applyProtection="1">
      <alignment horizontal="center" vertical="top"/>
    </xf>
    <xf numFmtId="0" fontId="3" fillId="0" borderId="19" xfId="1" applyNumberFormat="1" applyFont="1" applyBorder="1" applyAlignment="1" applyProtection="1">
      <alignment horizontal="center" vertical="top"/>
    </xf>
    <xf numFmtId="3" fontId="3" fillId="0" borderId="16" xfId="1" applyNumberFormat="1" applyFont="1" applyBorder="1" applyAlignment="1" applyProtection="1">
      <alignment horizontal="center" vertical="center" wrapText="1"/>
    </xf>
    <xf numFmtId="9" fontId="3" fillId="0" borderId="13" xfId="1" applyNumberFormat="1" applyFont="1" applyBorder="1" applyAlignment="1" applyProtection="1">
      <alignment horizontal="center" vertical="center" wrapText="1"/>
      <protection locked="0"/>
    </xf>
    <xf numFmtId="0" fontId="3" fillId="0" borderId="14" xfId="1" applyNumberFormat="1" applyFont="1" applyBorder="1" applyAlignment="1" applyProtection="1">
      <alignment horizontal="center" vertical="center" textRotation="90"/>
    </xf>
    <xf numFmtId="3" fontId="3" fillId="0" borderId="17" xfId="1" applyNumberFormat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left"/>
    </xf>
    <xf numFmtId="0" fontId="6" fillId="0" borderId="0" xfId="1" applyFont="1" applyProtection="1"/>
    <xf numFmtId="3" fontId="3" fillId="0" borderId="3" xfId="1" applyNumberFormat="1" applyFont="1" applyBorder="1" applyAlignment="1" applyProtection="1">
      <alignment horizontal="left"/>
      <protection hidden="1"/>
    </xf>
    <xf numFmtId="3" fontId="3" fillId="0" borderId="5" xfId="1" applyNumberFormat="1" applyFont="1" applyBorder="1" applyAlignment="1" applyProtection="1">
      <alignment horizontal="left"/>
      <protection hidden="1"/>
    </xf>
    <xf numFmtId="3" fontId="3" fillId="0" borderId="7" xfId="1" applyNumberFormat="1" applyFont="1" applyBorder="1" applyAlignment="1" applyProtection="1">
      <alignment horizontal="left"/>
      <protection hidden="1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  <xf numFmtId="0" fontId="11" fillId="0" borderId="0" xfId="1" applyFont="1" applyProtection="1"/>
    <xf numFmtId="0" fontId="11" fillId="0" borderId="9" xfId="1" applyFont="1" applyBorder="1" applyAlignment="1" applyProtection="1">
      <alignment horizontal="left"/>
    </xf>
    <xf numFmtId="0" fontId="11" fillId="0" borderId="10" xfId="1" applyFont="1" applyBorder="1" applyAlignment="1" applyProtection="1">
      <alignment horizontal="left"/>
    </xf>
    <xf numFmtId="0" fontId="11" fillId="0" borderId="21" xfId="1" applyFont="1" applyBorder="1" applyAlignment="1" applyProtection="1">
      <alignment horizontal="left"/>
    </xf>
    <xf numFmtId="0" fontId="6" fillId="0" borderId="20" xfId="1" applyFont="1" applyBorder="1" applyAlignment="1" applyProtection="1">
      <alignment horizontal="left"/>
    </xf>
    <xf numFmtId="0" fontId="6" fillId="0" borderId="20" xfId="1" quotePrefix="1" applyFont="1" applyBorder="1" applyAlignment="1" applyProtection="1">
      <alignment horizontal="left"/>
    </xf>
    <xf numFmtId="0" fontId="6" fillId="4" borderId="20" xfId="1" applyFont="1" applyFill="1" applyBorder="1" applyAlignment="1" applyProtection="1">
      <alignment horizontal="left"/>
    </xf>
    <xf numFmtId="0" fontId="6" fillId="2" borderId="20" xfId="1" applyFont="1" applyFill="1" applyBorder="1" applyAlignment="1" applyProtection="1">
      <alignment horizontal="left"/>
      <protection locked="0"/>
    </xf>
    <xf numFmtId="0" fontId="6" fillId="0" borderId="20" xfId="1" applyFont="1" applyBorder="1" applyAlignment="1" applyProtection="1">
      <alignment horizontal="left"/>
      <protection locked="0"/>
    </xf>
    <xf numFmtId="0" fontId="6" fillId="3" borderId="20" xfId="1" applyFont="1" applyFill="1" applyBorder="1" applyAlignment="1" applyProtection="1">
      <alignment horizontal="left"/>
    </xf>
    <xf numFmtId="0" fontId="8" fillId="0" borderId="2" xfId="2" applyFont="1" applyBorder="1" applyAlignment="1" applyProtection="1">
      <alignment horizontal="left"/>
    </xf>
    <xf numFmtId="0" fontId="6" fillId="0" borderId="12" xfId="1" applyFont="1" applyBorder="1" applyAlignment="1" applyProtection="1">
      <alignment horizontal="left"/>
    </xf>
    <xf numFmtId="0" fontId="6" fillId="0" borderId="12" xfId="1" quotePrefix="1" applyFont="1" applyBorder="1" applyAlignment="1" applyProtection="1">
      <alignment horizontal="left"/>
    </xf>
    <xf numFmtId="0" fontId="6" fillId="4" borderId="12" xfId="1" applyFont="1" applyFill="1" applyBorder="1" applyAlignment="1" applyProtection="1">
      <alignment horizontal="left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0" borderId="12" xfId="1" applyFont="1" applyBorder="1" applyAlignment="1" applyProtection="1">
      <alignment horizontal="left"/>
      <protection locked="0"/>
    </xf>
    <xf numFmtId="0" fontId="6" fillId="3" borderId="12" xfId="1" applyFont="1" applyFill="1" applyBorder="1" applyAlignment="1" applyProtection="1">
      <alignment horizontal="left"/>
    </xf>
    <xf numFmtId="0" fontId="8" fillId="0" borderId="4" xfId="2" applyFont="1" applyBorder="1" applyAlignment="1" applyProtection="1">
      <alignment horizontal="left"/>
    </xf>
    <xf numFmtId="0" fontId="8" fillId="0" borderId="6" xfId="2" applyFont="1" applyBorder="1" applyAlignment="1" applyProtection="1">
      <alignment horizontal="left"/>
    </xf>
    <xf numFmtId="0" fontId="6" fillId="0" borderId="14" xfId="1" applyFont="1" applyBorder="1" applyAlignment="1" applyProtection="1">
      <alignment horizontal="left"/>
    </xf>
    <xf numFmtId="0" fontId="6" fillId="0" borderId="14" xfId="1" quotePrefix="1" applyFont="1" applyBorder="1" applyAlignment="1" applyProtection="1">
      <alignment horizontal="left"/>
    </xf>
    <xf numFmtId="0" fontId="6" fillId="4" borderId="14" xfId="1" applyFont="1" applyFill="1" applyBorder="1" applyAlignment="1" applyProtection="1">
      <alignment horizontal="left"/>
    </xf>
    <xf numFmtId="0" fontId="6" fillId="3" borderId="14" xfId="1" applyFont="1" applyFill="1" applyBorder="1" applyAlignment="1" applyProtection="1">
      <alignment horizontal="left"/>
    </xf>
    <xf numFmtId="0" fontId="6" fillId="2" borderId="14" xfId="1" applyFont="1" applyFill="1" applyBorder="1" applyAlignment="1" applyProtection="1">
      <alignment horizontal="left"/>
      <protection locked="0"/>
    </xf>
    <xf numFmtId="0" fontId="6" fillId="0" borderId="14" xfId="1" applyFont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/>
      <protection locked="0"/>
    </xf>
    <xf numFmtId="0" fontId="6" fillId="0" borderId="5" xfId="1" applyFont="1" applyBorder="1" applyAlignment="1" applyProtection="1">
      <alignment horizontal="left"/>
      <protection locked="0"/>
    </xf>
    <xf numFmtId="0" fontId="6" fillId="0" borderId="7" xfId="1" applyFont="1" applyBorder="1" applyAlignment="1" applyProtection="1">
      <alignment horizontal="left"/>
      <protection locked="0"/>
    </xf>
    <xf numFmtId="0" fontId="8" fillId="0" borderId="9" xfId="2" applyFont="1" applyBorder="1" applyAlignment="1" applyProtection="1">
      <alignment horizontal="left"/>
    </xf>
    <xf numFmtId="0" fontId="6" fillId="0" borderId="10" xfId="1" applyFont="1" applyBorder="1" applyAlignment="1" applyProtection="1">
      <alignment horizontal="lef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4" borderId="10" xfId="1" applyFont="1" applyFill="1" applyBorder="1" applyAlignment="1" applyProtection="1">
      <alignment horizontal="left"/>
    </xf>
    <xf numFmtId="0" fontId="6" fillId="3" borderId="10" xfId="1" applyFont="1" applyFill="1" applyBorder="1" applyAlignment="1" applyProtection="1">
      <alignment horizontal="left"/>
    </xf>
    <xf numFmtId="0" fontId="6" fillId="0" borderId="10" xfId="1" quotePrefix="1" applyFont="1" applyBorder="1" applyAlignment="1" applyProtection="1">
      <alignment horizontal="left"/>
    </xf>
    <xf numFmtId="0" fontId="6" fillId="0" borderId="21" xfId="1" applyFont="1" applyBorder="1" applyAlignment="1" applyProtection="1">
      <alignment horizontal="left"/>
      <protection locked="0"/>
    </xf>
    <xf numFmtId="164" fontId="3" fillId="0" borderId="12" xfId="1" applyNumberFormat="1" applyFont="1" applyBorder="1" applyAlignment="1" applyProtection="1">
      <alignment horizontal="center" vertical="center" wrapText="1"/>
    </xf>
    <xf numFmtId="164" fontId="3" fillId="0" borderId="14" xfId="1" applyNumberFormat="1" applyFont="1" applyBorder="1" applyAlignment="1" applyProtection="1">
      <alignment horizontal="center" vertical="center" wrapText="1"/>
    </xf>
    <xf numFmtId="164" fontId="12" fillId="0" borderId="0" xfId="1" applyNumberFormat="1" applyFont="1" applyAlignment="1" applyProtection="1">
      <alignment horizontal="left"/>
    </xf>
    <xf numFmtId="164" fontId="12" fillId="0" borderId="0" xfId="1" applyNumberFormat="1" applyFont="1" applyProtection="1"/>
    <xf numFmtId="164" fontId="10" fillId="0" borderId="12" xfId="1" applyNumberFormat="1" applyFont="1" applyBorder="1" applyAlignment="1" applyProtection="1">
      <alignment horizontal="left"/>
      <protection hidden="1"/>
    </xf>
    <xf numFmtId="164" fontId="10" fillId="0" borderId="20" xfId="1" applyNumberFormat="1" applyFont="1" applyBorder="1" applyAlignment="1" applyProtection="1">
      <alignment horizontal="left"/>
      <protection hidden="1"/>
    </xf>
    <xf numFmtId="164" fontId="10" fillId="0" borderId="14" xfId="1" applyNumberFormat="1" applyFont="1" applyBorder="1" applyAlignment="1" applyProtection="1">
      <alignment horizontal="left"/>
      <protection hidden="1"/>
    </xf>
    <xf numFmtId="164" fontId="10" fillId="0" borderId="10" xfId="1" applyNumberFormat="1" applyFont="1" applyBorder="1" applyAlignment="1" applyProtection="1">
      <alignment horizontal="left"/>
      <protection hidden="1"/>
    </xf>
    <xf numFmtId="164" fontId="10" fillId="0" borderId="0" xfId="1" applyNumberFormat="1" applyFont="1" applyAlignment="1" applyProtection="1">
      <alignment horizontal="left"/>
    </xf>
    <xf numFmtId="0" fontId="12" fillId="0" borderId="0" xfId="1" applyFont="1" applyAlignment="1" applyProtection="1">
      <alignment horizontal="left"/>
    </xf>
    <xf numFmtId="0" fontId="10" fillId="0" borderId="12" xfId="1" applyFont="1" applyBorder="1" applyAlignment="1" applyProtection="1">
      <alignment horizontal="left"/>
    </xf>
    <xf numFmtId="0" fontId="10" fillId="0" borderId="20" xfId="1" applyFont="1" applyBorder="1" applyAlignment="1" applyProtection="1">
      <alignment horizontal="left"/>
    </xf>
    <xf numFmtId="0" fontId="10" fillId="0" borderId="14" xfId="1" applyFont="1" applyBorder="1" applyAlignment="1" applyProtection="1">
      <alignment horizontal="left"/>
    </xf>
    <xf numFmtId="0" fontId="10" fillId="0" borderId="10" xfId="1" applyFont="1" applyBorder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10" fillId="0" borderId="12" xfId="1" applyFont="1" applyBorder="1" applyAlignment="1" applyProtection="1">
      <alignment horizontal="left"/>
      <protection hidden="1"/>
    </xf>
    <xf numFmtId="0" fontId="10" fillId="0" borderId="20" xfId="1" applyFont="1" applyBorder="1" applyAlignment="1" applyProtection="1">
      <alignment horizontal="left"/>
      <protection hidden="1"/>
    </xf>
    <xf numFmtId="0" fontId="10" fillId="0" borderId="14" xfId="1" applyFont="1" applyBorder="1" applyAlignment="1" applyProtection="1">
      <alignment horizontal="left"/>
      <protection hidden="1"/>
    </xf>
    <xf numFmtId="0" fontId="10" fillId="0" borderId="10" xfId="1" applyFont="1" applyBorder="1" applyAlignment="1" applyProtection="1">
      <alignment horizontal="left"/>
      <protection hidden="1"/>
    </xf>
  </cellXfs>
  <cellStyles count="3">
    <cellStyle name="Гиперссылка" xfId="2" builtinId="8"/>
    <cellStyle name="Обычный" xfId="0" builtinId="0"/>
    <cellStyle name="Обычный 6" xfId="1"/>
  </cellStyles>
  <dxfs count="6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hotobank.april-group.ru/big.php?img=000044876.jpg" TargetMode="External"/><Relationship Id="rId13" Type="http://schemas.openxmlformats.org/officeDocument/2006/relationships/hyperlink" Target="http://photobank.april-group.ru/big.php?img=000041661.jpg" TargetMode="External"/><Relationship Id="rId18" Type="http://schemas.openxmlformats.org/officeDocument/2006/relationships/vmlDrawing" Target="../drawings/vmlDrawing2.vml"/><Relationship Id="rId3" Type="http://schemas.openxmlformats.org/officeDocument/2006/relationships/hyperlink" Target="http://photobank.april-group.ru/big.php?img=000048620.jpg" TargetMode="External"/><Relationship Id="rId7" Type="http://schemas.openxmlformats.org/officeDocument/2006/relationships/hyperlink" Target="http://photobank.april-group.ru/big.php?img=000044788.jpg" TargetMode="External"/><Relationship Id="rId12" Type="http://schemas.openxmlformats.org/officeDocument/2006/relationships/hyperlink" Target="http://photobank.april-group.ru/big.php?img=000001698.jpg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://photobank.april-group.ru/big.php?img=000010099.JPG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photobank.april-group.ru/big.php?img=000010098.JPG" TargetMode="External"/><Relationship Id="rId6" Type="http://schemas.openxmlformats.org/officeDocument/2006/relationships/hyperlink" Target="http://photobank.april-group.ru/big.php?img=000044547.jpg" TargetMode="External"/><Relationship Id="rId11" Type="http://schemas.openxmlformats.org/officeDocument/2006/relationships/hyperlink" Target="http://photobank.april-group.ru/big.php?img=000015105.jpg" TargetMode="External"/><Relationship Id="rId5" Type="http://schemas.openxmlformats.org/officeDocument/2006/relationships/hyperlink" Target="http://photobank.april-group.ru/big.php?img=000044509.jpg" TargetMode="External"/><Relationship Id="rId15" Type="http://schemas.openxmlformats.org/officeDocument/2006/relationships/hyperlink" Target="http://photobank.april-group.ru/big.php?img=000042117.jpg" TargetMode="External"/><Relationship Id="rId10" Type="http://schemas.openxmlformats.org/officeDocument/2006/relationships/hyperlink" Target="http://photobank.april-group.ru/big.php?img=000015104.jpg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://photobank.april-group.ru/big.php?img=000044879.jpg" TargetMode="External"/><Relationship Id="rId9" Type="http://schemas.openxmlformats.org/officeDocument/2006/relationships/hyperlink" Target="http://photobank.april-group.ru/big.php?img=000044536.jpg" TargetMode="External"/><Relationship Id="rId14" Type="http://schemas.openxmlformats.org/officeDocument/2006/relationships/hyperlink" Target="http://photobank.april-group.ru/big.php?img=00003477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outlinePr summaryBelow="0" summaryRight="0"/>
    <pageSetUpPr autoPageBreaks="0"/>
  </sheetPr>
  <dimension ref="A1:BP28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140625" defaultRowHeight="11.25" x14ac:dyDescent="0.2"/>
  <cols>
    <col min="1" max="1" width="0.5703125" style="27" customWidth="1"/>
    <col min="2" max="2" width="43.42578125" style="27" customWidth="1"/>
    <col min="3" max="3" width="8.7109375" style="27" customWidth="1"/>
    <col min="4" max="4" width="35" style="27" customWidth="1"/>
    <col min="5" max="5" width="9.42578125" style="32" customWidth="1"/>
    <col min="6" max="6" width="8.7109375" style="32" customWidth="1"/>
    <col min="7" max="25" width="3.28515625" style="27" customWidth="1"/>
    <col min="26" max="26" width="8.85546875" style="77" customWidth="1"/>
    <col min="27" max="64" width="9.140625" style="27" hidden="1" customWidth="1"/>
    <col min="65" max="65" width="40.7109375" style="27" customWidth="1"/>
    <col min="66" max="68" width="9.140625" style="27" customWidth="1"/>
    <col min="69" max="69" width="9.140625" style="28" customWidth="1"/>
    <col min="70" max="16384" width="9.140625" style="28"/>
  </cols>
  <sheetData>
    <row r="1" spans="1:68" s="4" customFormat="1" ht="5.0999999999999996" customHeight="1" thickBot="1" x14ac:dyDescent="0.25">
      <c r="E1" s="78"/>
      <c r="F1" s="78"/>
      <c r="Z1" s="71"/>
    </row>
    <row r="2" spans="1:68" s="4" customFormat="1" ht="12.75" customHeight="1" thickBot="1" x14ac:dyDescent="0.25">
      <c r="B2" s="1" t="s">
        <v>13</v>
      </c>
      <c r="C2" s="1"/>
      <c r="D2" s="1"/>
      <c r="E2" s="1"/>
      <c r="F2" s="78"/>
      <c r="G2" s="5"/>
      <c r="H2" s="4" t="s">
        <v>0</v>
      </c>
      <c r="Z2" s="71"/>
    </row>
    <row r="3" spans="1:68" s="4" customFormat="1" ht="12.75" customHeight="1" thickBot="1" x14ac:dyDescent="0.25">
      <c r="B3" s="1"/>
      <c r="C3" s="1"/>
      <c r="D3" s="1"/>
      <c r="E3" s="1"/>
      <c r="F3" s="78"/>
      <c r="G3" s="6"/>
      <c r="H3" s="7" t="s">
        <v>1</v>
      </c>
      <c r="Z3" s="71"/>
    </row>
    <row r="4" spans="1:68" s="8" customFormat="1" ht="12.75" customHeight="1" thickBot="1" x14ac:dyDescent="0.25">
      <c r="B4" s="9" t="s">
        <v>11</v>
      </c>
      <c r="C4" s="29">
        <f>SUM($Z:$Z)/(1 - $F$9)*1</f>
        <v>0</v>
      </c>
      <c r="D4" s="9" t="s">
        <v>35</v>
      </c>
      <c r="E4" s="29">
        <f>SUM($Z:$Z)/(1 - $F$9)*0.82</f>
        <v>0</v>
      </c>
      <c r="F4" s="83"/>
      <c r="G4" s="11"/>
      <c r="H4" s="7" t="s">
        <v>2</v>
      </c>
      <c r="Z4" s="72"/>
    </row>
    <row r="5" spans="1:68" s="8" customFormat="1" ht="12.75" customHeight="1" thickBot="1" x14ac:dyDescent="0.25">
      <c r="B5" s="12" t="s">
        <v>33</v>
      </c>
      <c r="C5" s="30">
        <f>SUM($Z:$Z)/(1 - $F$9)*0.88</f>
        <v>0</v>
      </c>
      <c r="D5" s="12" t="s">
        <v>36</v>
      </c>
      <c r="E5" s="30">
        <f>SUM($Z:$Z)/(1 - $F$9)*0.79</f>
        <v>0</v>
      </c>
      <c r="F5" s="83"/>
      <c r="G5" s="13"/>
      <c r="H5" s="7" t="s">
        <v>3</v>
      </c>
      <c r="Z5" s="72"/>
    </row>
    <row r="6" spans="1:68" s="8" customFormat="1" ht="12.75" customHeight="1" thickBot="1" x14ac:dyDescent="0.25">
      <c r="B6" s="14" t="s">
        <v>34</v>
      </c>
      <c r="C6" s="31">
        <f>SUM($Z:$Z)/(1 - $F$9)*0.85</f>
        <v>0</v>
      </c>
      <c r="D6" s="14" t="s">
        <v>37</v>
      </c>
      <c r="E6" s="31">
        <f>SUM($Z:$Z)/(1 - $F$9)*0.77</f>
        <v>0</v>
      </c>
      <c r="F6" s="83"/>
      <c r="G6" s="15"/>
      <c r="H6" s="7" t="s">
        <v>4</v>
      </c>
      <c r="Z6" s="72"/>
    </row>
    <row r="7" spans="1:68" s="4" customFormat="1" ht="5.0999999999999996" customHeight="1" thickBot="1" x14ac:dyDescent="0.25">
      <c r="E7" s="78"/>
      <c r="F7" s="78"/>
      <c r="Z7" s="71"/>
    </row>
    <row r="8" spans="1:68" s="10" customFormat="1" ht="15.75" customHeight="1" thickBot="1" x14ac:dyDescent="0.25">
      <c r="A8" s="16"/>
      <c r="B8" s="17" t="s">
        <v>5</v>
      </c>
      <c r="C8" s="18" t="s">
        <v>6</v>
      </c>
      <c r="D8" s="18" t="s">
        <v>7</v>
      </c>
      <c r="E8" s="18" t="s">
        <v>11</v>
      </c>
      <c r="F8" s="19" t="s">
        <v>12</v>
      </c>
      <c r="G8" s="20" t="s">
        <v>8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2"/>
      <c r="Z8" s="69" t="s">
        <v>9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" t="s">
        <v>10</v>
      </c>
    </row>
    <row r="9" spans="1:68" s="4" customFormat="1" ht="35.25" thickBot="1" x14ac:dyDescent="0.25">
      <c r="A9" s="16"/>
      <c r="B9" s="17"/>
      <c r="C9" s="18"/>
      <c r="D9" s="18"/>
      <c r="E9" s="18"/>
      <c r="F9" s="24">
        <v>0.12</v>
      </c>
      <c r="G9" s="25" t="s">
        <v>32</v>
      </c>
      <c r="H9" s="25" t="s">
        <v>31</v>
      </c>
      <c r="I9" s="25" t="s">
        <v>30</v>
      </c>
      <c r="J9" s="25" t="s">
        <v>29</v>
      </c>
      <c r="K9" s="25" t="s">
        <v>28</v>
      </c>
      <c r="L9" s="25" t="s">
        <v>27</v>
      </c>
      <c r="M9" s="25" t="s">
        <v>26</v>
      </c>
      <c r="N9" s="25" t="s">
        <v>25</v>
      </c>
      <c r="O9" s="25" t="s">
        <v>24</v>
      </c>
      <c r="P9" s="25" t="s">
        <v>23</v>
      </c>
      <c r="Q9" s="25" t="s">
        <v>22</v>
      </c>
      <c r="R9" s="25" t="s">
        <v>21</v>
      </c>
      <c r="S9" s="25" t="s">
        <v>20</v>
      </c>
      <c r="T9" s="25" t="s">
        <v>19</v>
      </c>
      <c r="U9" s="25" t="s">
        <v>18</v>
      </c>
      <c r="V9" s="25" t="s">
        <v>17</v>
      </c>
      <c r="W9" s="25" t="s">
        <v>16</v>
      </c>
      <c r="X9" s="25" t="s">
        <v>15</v>
      </c>
      <c r="Y9" s="25" t="s">
        <v>14</v>
      </c>
      <c r="Z9" s="70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3"/>
    </row>
    <row r="10" spans="1:68" x14ac:dyDescent="0.2">
      <c r="B10" s="44" t="s">
        <v>38</v>
      </c>
      <c r="C10" s="45" t="s">
        <v>39</v>
      </c>
      <c r="D10" s="46" t="s">
        <v>40</v>
      </c>
      <c r="E10" s="79" t="s">
        <v>49</v>
      </c>
      <c r="F10" s="84" t="str">
        <f>IF(MIN(AA10:AS10)=MAX(AA10:AS10),ROUND(MIN(AA10:AS10)*(1-$F$9),0),ROUND(MIN(AA10:AS10)*(1-$F$9),0)&amp;"-"&amp;ROUND(MAX(AA10:AS10)*(1-$F$9),0))</f>
        <v>132-163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8"/>
      <c r="R10" s="48"/>
      <c r="S10" s="49"/>
      <c r="T10" s="49"/>
      <c r="U10" s="49"/>
      <c r="V10" s="50"/>
      <c r="W10" s="50"/>
      <c r="X10" s="50"/>
      <c r="Y10" s="47"/>
      <c r="Z10" s="73">
        <f>(G10*AA10+H10*AB10+I10*AC10+J10*AD10+K10*AE10+L10*AF10+M10*AG10+N10*AH10+O10*AI10+P10*AJ10+Q10*AK10+R10*AL10+S10*AM10+T10*AN10+U10*AO10+V10*AP10+W10*AQ10+X10*AR10+Y10*AS10)*(1-$F$9)</f>
        <v>0</v>
      </c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>
        <v>150</v>
      </c>
      <c r="AL10" s="45">
        <v>150</v>
      </c>
      <c r="AM10" s="45">
        <v>150</v>
      </c>
      <c r="AN10" s="45">
        <v>160</v>
      </c>
      <c r="AO10" s="45">
        <v>160</v>
      </c>
      <c r="AP10" s="45">
        <v>160</v>
      </c>
      <c r="AQ10" s="45">
        <v>185</v>
      </c>
      <c r="AR10" s="45">
        <v>185</v>
      </c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6" t="s">
        <v>41</v>
      </c>
      <c r="BE10" s="46" t="s">
        <v>42</v>
      </c>
      <c r="BF10" s="46" t="s">
        <v>43</v>
      </c>
      <c r="BG10" s="46" t="s">
        <v>44</v>
      </c>
      <c r="BH10" s="46" t="s">
        <v>45</v>
      </c>
      <c r="BI10" s="46" t="s">
        <v>46</v>
      </c>
      <c r="BJ10" s="46" t="s">
        <v>47</v>
      </c>
      <c r="BK10" s="46" t="s">
        <v>48</v>
      </c>
      <c r="BL10" s="45"/>
      <c r="BM10" s="59"/>
    </row>
    <row r="11" spans="1:68" x14ac:dyDescent="0.2">
      <c r="B11" s="51" t="s">
        <v>50</v>
      </c>
      <c r="C11" s="38" t="s">
        <v>39</v>
      </c>
      <c r="D11" s="39" t="s">
        <v>51</v>
      </c>
      <c r="E11" s="80" t="s">
        <v>49</v>
      </c>
      <c r="F11" s="85" t="str">
        <f>IF(MIN(AA11:AS11)=MAX(AA11:AS11),ROUND(MIN(AA11:AS11)*(1-$F$9),0),ROUND(MIN(AA11:AS11)*(1-$F$9),0)&amp;"-"&amp;ROUND(MAX(AA11:AS11)*(1-$F$9),0))</f>
        <v>132-163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3"/>
      <c r="R11" s="43"/>
      <c r="S11" s="43"/>
      <c r="T11" s="43"/>
      <c r="U11" s="43"/>
      <c r="V11" s="42"/>
      <c r="W11" s="42"/>
      <c r="X11" s="42"/>
      <c r="Y11" s="40"/>
      <c r="Z11" s="74">
        <f>(G11*AA11+H11*AB11+I11*AC11+J11*AD11+K11*AE11+L11*AF11+M11*AG11+N11*AH11+O11*AI11+P11*AJ11+Q11*AK11+R11*AL11+S11*AM11+T11*AN11+U11*AO11+V11*AP11+W11*AQ11+X11*AR11+Y11*AS11)*(1-$F$9)</f>
        <v>0</v>
      </c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>
        <v>150</v>
      </c>
      <c r="AL11" s="38">
        <v>150</v>
      </c>
      <c r="AM11" s="38">
        <v>150</v>
      </c>
      <c r="AN11" s="38">
        <v>160</v>
      </c>
      <c r="AO11" s="38">
        <v>160</v>
      </c>
      <c r="AP11" s="38">
        <v>160</v>
      </c>
      <c r="AQ11" s="38">
        <v>185</v>
      </c>
      <c r="AR11" s="38">
        <v>185</v>
      </c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9" t="s">
        <v>52</v>
      </c>
      <c r="BE11" s="39" t="s">
        <v>53</v>
      </c>
      <c r="BF11" s="39" t="s">
        <v>54</v>
      </c>
      <c r="BG11" s="39" t="s">
        <v>55</v>
      </c>
      <c r="BH11" s="39" t="s">
        <v>56</v>
      </c>
      <c r="BI11" s="39" t="s">
        <v>57</v>
      </c>
      <c r="BJ11" s="39" t="s">
        <v>58</v>
      </c>
      <c r="BK11" s="39" t="s">
        <v>59</v>
      </c>
      <c r="BL11" s="38"/>
      <c r="BM11" s="60"/>
    </row>
    <row r="12" spans="1:68" ht="12" thickBot="1" x14ac:dyDescent="0.25">
      <c r="B12" s="52" t="s">
        <v>60</v>
      </c>
      <c r="C12" s="53" t="s">
        <v>61</v>
      </c>
      <c r="D12" s="54" t="s">
        <v>62</v>
      </c>
      <c r="E12" s="81" t="s">
        <v>70</v>
      </c>
      <c r="F12" s="86" t="str">
        <f>IF(MIN(AA12:AS12)=MAX(AA12:AS12),ROUND(MIN(AA12:AS12)*(1-$F$9),0),ROUND(MIN(AA12:AS12)*(1-$F$9),0)&amp;"-"&amp;ROUND(MAX(AA12:AS12)*(1-$F$9),0))</f>
        <v>220-263</v>
      </c>
      <c r="G12" s="55"/>
      <c r="H12" s="55"/>
      <c r="I12" s="55"/>
      <c r="J12" s="55"/>
      <c r="K12" s="56"/>
      <c r="L12" s="55"/>
      <c r="M12" s="56"/>
      <c r="N12" s="56"/>
      <c r="O12" s="57"/>
      <c r="P12" s="56"/>
      <c r="Q12" s="56"/>
      <c r="R12" s="56"/>
      <c r="S12" s="55"/>
      <c r="T12" s="55"/>
      <c r="U12" s="55"/>
      <c r="V12" s="55"/>
      <c r="W12" s="55"/>
      <c r="X12" s="55"/>
      <c r="Y12" s="55"/>
      <c r="Z12" s="75">
        <f>(G12*AA12+H12*AB12+I12*AC12+J12*AD12+K12*AE12+L12*AF12+M12*AG12+N12*AH12+O12*AI12+P12*AJ12+Q12*AK12+R12*AL12+S12*AM12+T12*AN12+U12*AO12+V12*AP12+W12*AQ12+X12*AR12+Y12*AS12)*(1-$F$9)</f>
        <v>0</v>
      </c>
      <c r="AA12" s="53"/>
      <c r="AB12" s="53"/>
      <c r="AC12" s="53"/>
      <c r="AD12" s="53"/>
      <c r="AE12" s="53">
        <v>250</v>
      </c>
      <c r="AF12" s="53"/>
      <c r="AG12" s="53">
        <v>270</v>
      </c>
      <c r="AH12" s="53">
        <v>270</v>
      </c>
      <c r="AI12" s="53">
        <v>270</v>
      </c>
      <c r="AJ12" s="53">
        <v>270</v>
      </c>
      <c r="AK12" s="53">
        <v>270</v>
      </c>
      <c r="AL12" s="53">
        <v>299</v>
      </c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4" t="s">
        <v>63</v>
      </c>
      <c r="AY12" s="53"/>
      <c r="AZ12" s="54" t="s">
        <v>64</v>
      </c>
      <c r="BA12" s="54" t="s">
        <v>65</v>
      </c>
      <c r="BB12" s="54" t="s">
        <v>66</v>
      </c>
      <c r="BC12" s="54" t="s">
        <v>67</v>
      </c>
      <c r="BD12" s="54" t="s">
        <v>68</v>
      </c>
      <c r="BE12" s="54" t="s">
        <v>69</v>
      </c>
      <c r="BF12" s="53"/>
      <c r="BG12" s="53"/>
      <c r="BH12" s="53"/>
      <c r="BI12" s="53"/>
      <c r="BJ12" s="53"/>
      <c r="BK12" s="53"/>
      <c r="BL12" s="53"/>
      <c r="BM12" s="61"/>
    </row>
    <row r="13" spans="1:68" s="34" customFormat="1" ht="15.75" thickBot="1" x14ac:dyDescent="0.25">
      <c r="A13" s="33"/>
      <c r="B13" s="35" t="s">
        <v>71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7"/>
      <c r="BN13" s="33"/>
      <c r="BO13" s="33"/>
      <c r="BP13" s="33"/>
    </row>
    <row r="14" spans="1:68" x14ac:dyDescent="0.2">
      <c r="B14" s="44" t="s">
        <v>72</v>
      </c>
      <c r="C14" s="45" t="s">
        <v>73</v>
      </c>
      <c r="D14" s="45" t="s">
        <v>74</v>
      </c>
      <c r="E14" s="79">
        <v>200</v>
      </c>
      <c r="F14" s="84">
        <f>IF(MIN(AA14:AS14)=MAX(AA14:AS14),ROUND(MIN(AA14:AS14)*(1-$F$9),0),ROUND(MIN(AA14:AS14)*(1-$F$9),0)&amp;"-"&amp;ROUND(MAX(AA14:AS14)*(1-$F$9),0))</f>
        <v>176</v>
      </c>
      <c r="G14" s="47"/>
      <c r="H14" s="47"/>
      <c r="I14" s="47"/>
      <c r="J14" s="47"/>
      <c r="K14" s="50"/>
      <c r="L14" s="47"/>
      <c r="M14" s="48"/>
      <c r="N14" s="48"/>
      <c r="O14" s="48"/>
      <c r="P14" s="48"/>
      <c r="Q14" s="48"/>
      <c r="R14" s="47"/>
      <c r="S14" s="47"/>
      <c r="T14" s="47"/>
      <c r="U14" s="47"/>
      <c r="V14" s="47"/>
      <c r="W14" s="47"/>
      <c r="X14" s="47"/>
      <c r="Y14" s="47"/>
      <c r="Z14" s="73">
        <f>(G14*AA14+H14*AB14+I14*AC14+J14*AD14+K14*AE14+L14*AF14+M14*AG14+N14*AH14+O14*AI14+P14*AJ14+Q14*AK14+R14*AL14+S14*AM14+T14*AN14+U14*AO14+V14*AP14+W14*AQ14+X14*AR14+Y14*AS14)*(1-$F$9)</f>
        <v>0</v>
      </c>
      <c r="AA14" s="45"/>
      <c r="AB14" s="45"/>
      <c r="AC14" s="45"/>
      <c r="AD14" s="45"/>
      <c r="AE14" s="45">
        <v>200</v>
      </c>
      <c r="AF14" s="45"/>
      <c r="AG14" s="45">
        <v>200</v>
      </c>
      <c r="AH14" s="45">
        <v>200</v>
      </c>
      <c r="AI14" s="45">
        <v>200</v>
      </c>
      <c r="AJ14" s="45">
        <v>200</v>
      </c>
      <c r="AK14" s="45">
        <v>200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6" t="s">
        <v>75</v>
      </c>
      <c r="AY14" s="45"/>
      <c r="AZ14" s="46" t="s">
        <v>76</v>
      </c>
      <c r="BA14" s="46" t="s">
        <v>77</v>
      </c>
      <c r="BB14" s="46" t="s">
        <v>78</v>
      </c>
      <c r="BC14" s="46" t="s">
        <v>79</v>
      </c>
      <c r="BD14" s="46" t="s">
        <v>80</v>
      </c>
      <c r="BE14" s="45"/>
      <c r="BF14" s="45"/>
      <c r="BG14" s="45"/>
      <c r="BH14" s="45"/>
      <c r="BI14" s="45"/>
      <c r="BJ14" s="45"/>
      <c r="BK14" s="45"/>
      <c r="BL14" s="45"/>
      <c r="BM14" s="59"/>
    </row>
    <row r="15" spans="1:68" x14ac:dyDescent="0.2">
      <c r="B15" s="51" t="s">
        <v>81</v>
      </c>
      <c r="C15" s="38" t="s">
        <v>73</v>
      </c>
      <c r="D15" s="38" t="s">
        <v>74</v>
      </c>
      <c r="E15" s="80">
        <v>185</v>
      </c>
      <c r="F15" s="85">
        <f>IF(MIN(AA15:AS15)=MAX(AA15:AS15),ROUND(MIN(AA15:AS15)*(1-$F$9),0),ROUND(MIN(AA15:AS15)*(1-$F$9),0)&amp;"-"&amp;ROUND(MAX(AA15:AS15)*(1-$F$9),0))</f>
        <v>163</v>
      </c>
      <c r="G15" s="40"/>
      <c r="H15" s="40"/>
      <c r="I15" s="40"/>
      <c r="J15" s="40"/>
      <c r="K15" s="43"/>
      <c r="L15" s="40"/>
      <c r="M15" s="41"/>
      <c r="N15" s="41"/>
      <c r="O15" s="41"/>
      <c r="P15" s="43"/>
      <c r="Q15" s="43"/>
      <c r="R15" s="40"/>
      <c r="S15" s="40"/>
      <c r="T15" s="40"/>
      <c r="U15" s="40"/>
      <c r="V15" s="40"/>
      <c r="W15" s="40"/>
      <c r="X15" s="40"/>
      <c r="Y15" s="40"/>
      <c r="Z15" s="74">
        <f>(G15*AA15+H15*AB15+I15*AC15+J15*AD15+K15*AE15+L15*AF15+M15*AG15+N15*AH15+O15*AI15+P15*AJ15+Q15*AK15+R15*AL15+S15*AM15+T15*AN15+U15*AO15+V15*AP15+W15*AQ15+X15*AR15+Y15*AS15)*(1-$F$9)</f>
        <v>0</v>
      </c>
      <c r="AA15" s="38"/>
      <c r="AB15" s="38"/>
      <c r="AC15" s="38"/>
      <c r="AD15" s="38"/>
      <c r="AE15" s="38">
        <v>185</v>
      </c>
      <c r="AF15" s="38"/>
      <c r="AG15" s="38">
        <v>185</v>
      </c>
      <c r="AH15" s="38">
        <v>185</v>
      </c>
      <c r="AI15" s="38">
        <v>185</v>
      </c>
      <c r="AJ15" s="38">
        <v>185</v>
      </c>
      <c r="AK15" s="38">
        <v>185</v>
      </c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9" t="s">
        <v>82</v>
      </c>
      <c r="AY15" s="38"/>
      <c r="AZ15" s="39" t="s">
        <v>83</v>
      </c>
      <c r="BA15" s="39" t="s">
        <v>84</v>
      </c>
      <c r="BB15" s="39" t="s">
        <v>85</v>
      </c>
      <c r="BC15" s="39" t="s">
        <v>86</v>
      </c>
      <c r="BD15" s="39" t="s">
        <v>87</v>
      </c>
      <c r="BE15" s="38"/>
      <c r="BF15" s="38"/>
      <c r="BG15" s="38"/>
      <c r="BH15" s="38"/>
      <c r="BI15" s="38"/>
      <c r="BJ15" s="38"/>
      <c r="BK15" s="38"/>
      <c r="BL15" s="38"/>
      <c r="BM15" s="60"/>
    </row>
    <row r="16" spans="1:68" x14ac:dyDescent="0.2">
      <c r="B16" s="51" t="s">
        <v>88</v>
      </c>
      <c r="C16" s="38" t="s">
        <v>73</v>
      </c>
      <c r="D16" s="38" t="s">
        <v>74</v>
      </c>
      <c r="E16" s="80">
        <v>320</v>
      </c>
      <c r="F16" s="85">
        <f>IF(MIN(AA16:AS16)=MAX(AA16:AS16),ROUND(MIN(AA16:AS16)*(1-$F$9),0),ROUND(MIN(AA16:AS16)*(1-$F$9),0)&amp;"-"&amp;ROUND(MAX(AA16:AS16)*(1-$F$9),0))</f>
        <v>282</v>
      </c>
      <c r="G16" s="40"/>
      <c r="H16" s="40"/>
      <c r="I16" s="40"/>
      <c r="J16" s="40"/>
      <c r="K16" s="43"/>
      <c r="L16" s="40"/>
      <c r="M16" s="43"/>
      <c r="N16" s="43"/>
      <c r="O16" s="43"/>
      <c r="P16" s="41"/>
      <c r="Q16" s="43"/>
      <c r="R16" s="40"/>
      <c r="S16" s="40"/>
      <c r="T16" s="40"/>
      <c r="U16" s="40"/>
      <c r="V16" s="40"/>
      <c r="W16" s="40"/>
      <c r="X16" s="40"/>
      <c r="Y16" s="40"/>
      <c r="Z16" s="74">
        <f>(G16*AA16+H16*AB16+I16*AC16+J16*AD16+K16*AE16+L16*AF16+M16*AG16+N16*AH16+O16*AI16+P16*AJ16+Q16*AK16+R16*AL16+S16*AM16+T16*AN16+U16*AO16+V16*AP16+W16*AQ16+X16*AR16+Y16*AS16)*(1-$F$9)</f>
        <v>0</v>
      </c>
      <c r="AA16" s="38"/>
      <c r="AB16" s="38"/>
      <c r="AC16" s="38"/>
      <c r="AD16" s="38"/>
      <c r="AE16" s="38">
        <v>320</v>
      </c>
      <c r="AF16" s="38"/>
      <c r="AG16" s="38">
        <v>320</v>
      </c>
      <c r="AH16" s="38">
        <v>320</v>
      </c>
      <c r="AI16" s="38">
        <v>320</v>
      </c>
      <c r="AJ16" s="38">
        <v>320</v>
      </c>
      <c r="AK16" s="38">
        <v>320</v>
      </c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9" t="s">
        <v>89</v>
      </c>
      <c r="AY16" s="38"/>
      <c r="AZ16" s="39" t="s">
        <v>90</v>
      </c>
      <c r="BA16" s="39" t="s">
        <v>91</v>
      </c>
      <c r="BB16" s="39" t="s">
        <v>92</v>
      </c>
      <c r="BC16" s="39" t="s">
        <v>93</v>
      </c>
      <c r="BD16" s="39" t="s">
        <v>94</v>
      </c>
      <c r="BE16" s="38"/>
      <c r="BF16" s="38"/>
      <c r="BG16" s="38"/>
      <c r="BH16" s="38"/>
      <c r="BI16" s="38"/>
      <c r="BJ16" s="38"/>
      <c r="BK16" s="38"/>
      <c r="BL16" s="38"/>
      <c r="BM16" s="60"/>
    </row>
    <row r="17" spans="1:68" x14ac:dyDescent="0.2">
      <c r="B17" s="51" t="s">
        <v>95</v>
      </c>
      <c r="C17" s="38" t="s">
        <v>73</v>
      </c>
      <c r="D17" s="38" t="s">
        <v>74</v>
      </c>
      <c r="E17" s="80">
        <v>445</v>
      </c>
      <c r="F17" s="85">
        <f>IF(MIN(AA17:AS17)=MAX(AA17:AS17),ROUND(MIN(AA17:AS17)*(1-$F$9),0),ROUND(MIN(AA17:AS17)*(1-$F$9),0)&amp;"-"&amp;ROUND(MAX(AA17:AS17)*(1-$F$9),0))</f>
        <v>392</v>
      </c>
      <c r="G17" s="40"/>
      <c r="H17" s="40"/>
      <c r="I17" s="40"/>
      <c r="J17" s="40"/>
      <c r="K17" s="41"/>
      <c r="L17" s="40"/>
      <c r="M17" s="41"/>
      <c r="N17" s="42"/>
      <c r="O17" s="42"/>
      <c r="P17" s="42"/>
      <c r="Q17" s="41"/>
      <c r="R17" s="40"/>
      <c r="S17" s="40"/>
      <c r="T17" s="40"/>
      <c r="U17" s="40"/>
      <c r="V17" s="40"/>
      <c r="W17" s="40"/>
      <c r="X17" s="40"/>
      <c r="Y17" s="40"/>
      <c r="Z17" s="74">
        <f>(G17*AA17+H17*AB17+I17*AC17+J17*AD17+K17*AE17+L17*AF17+M17*AG17+N17*AH17+O17*AI17+P17*AJ17+Q17*AK17+R17*AL17+S17*AM17+T17*AN17+U17*AO17+V17*AP17+W17*AQ17+X17*AR17+Y17*AS17)*(1-$F$9)</f>
        <v>0</v>
      </c>
      <c r="AA17" s="38"/>
      <c r="AB17" s="38"/>
      <c r="AC17" s="38"/>
      <c r="AD17" s="38"/>
      <c r="AE17" s="38">
        <v>445</v>
      </c>
      <c r="AF17" s="38"/>
      <c r="AG17" s="38">
        <v>445</v>
      </c>
      <c r="AH17" s="38">
        <v>445</v>
      </c>
      <c r="AI17" s="38">
        <v>445</v>
      </c>
      <c r="AJ17" s="38">
        <v>445</v>
      </c>
      <c r="AK17" s="38">
        <v>445</v>
      </c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9" t="s">
        <v>96</v>
      </c>
      <c r="AY17" s="38"/>
      <c r="AZ17" s="39" t="s">
        <v>97</v>
      </c>
      <c r="BA17" s="39" t="s">
        <v>98</v>
      </c>
      <c r="BB17" s="39" t="s">
        <v>99</v>
      </c>
      <c r="BC17" s="39" t="s">
        <v>100</v>
      </c>
      <c r="BD17" s="39" t="s">
        <v>101</v>
      </c>
      <c r="BE17" s="38"/>
      <c r="BF17" s="38"/>
      <c r="BG17" s="38"/>
      <c r="BH17" s="38"/>
      <c r="BI17" s="38"/>
      <c r="BJ17" s="38"/>
      <c r="BK17" s="38"/>
      <c r="BL17" s="38"/>
      <c r="BM17" s="60"/>
    </row>
    <row r="18" spans="1:68" x14ac:dyDescent="0.2">
      <c r="B18" s="51" t="s">
        <v>102</v>
      </c>
      <c r="C18" s="38" t="s">
        <v>73</v>
      </c>
      <c r="D18" s="38" t="s">
        <v>74</v>
      </c>
      <c r="E18" s="80">
        <v>335</v>
      </c>
      <c r="F18" s="85">
        <f>IF(MIN(AA18:AS18)=MAX(AA18:AS18),ROUND(MIN(AA18:AS18)*(1-$F$9),0),ROUND(MIN(AA18:AS18)*(1-$F$9),0)&amp;"-"&amp;ROUND(MAX(AA18:AS18)*(1-$F$9),0))</f>
        <v>295</v>
      </c>
      <c r="G18" s="40"/>
      <c r="H18" s="40"/>
      <c r="I18" s="40"/>
      <c r="J18" s="40"/>
      <c r="K18" s="42"/>
      <c r="L18" s="40"/>
      <c r="M18" s="42"/>
      <c r="N18" s="42"/>
      <c r="O18" s="42"/>
      <c r="P18" s="42"/>
      <c r="Q18" s="42"/>
      <c r="R18" s="40"/>
      <c r="S18" s="40"/>
      <c r="T18" s="40"/>
      <c r="U18" s="40"/>
      <c r="V18" s="40"/>
      <c r="W18" s="40"/>
      <c r="X18" s="40"/>
      <c r="Y18" s="40"/>
      <c r="Z18" s="74">
        <f>(G18*AA18+H18*AB18+I18*AC18+J18*AD18+K18*AE18+L18*AF18+M18*AG18+N18*AH18+O18*AI18+P18*AJ18+Q18*AK18+R18*AL18+S18*AM18+T18*AN18+U18*AO18+V18*AP18+W18*AQ18+X18*AR18+Y18*AS18)*(1-$F$9)</f>
        <v>0</v>
      </c>
      <c r="AA18" s="38"/>
      <c r="AB18" s="38"/>
      <c r="AC18" s="38"/>
      <c r="AD18" s="38"/>
      <c r="AE18" s="38">
        <v>335</v>
      </c>
      <c r="AF18" s="38"/>
      <c r="AG18" s="38">
        <v>335</v>
      </c>
      <c r="AH18" s="38">
        <v>335</v>
      </c>
      <c r="AI18" s="38">
        <v>335</v>
      </c>
      <c r="AJ18" s="38">
        <v>335</v>
      </c>
      <c r="AK18" s="38">
        <v>335</v>
      </c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9" t="s">
        <v>103</v>
      </c>
      <c r="AY18" s="38"/>
      <c r="AZ18" s="39" t="s">
        <v>104</v>
      </c>
      <c r="BA18" s="39" t="s">
        <v>105</v>
      </c>
      <c r="BB18" s="39" t="s">
        <v>106</v>
      </c>
      <c r="BC18" s="39" t="s">
        <v>107</v>
      </c>
      <c r="BD18" s="39" t="s">
        <v>108</v>
      </c>
      <c r="BE18" s="38"/>
      <c r="BF18" s="38"/>
      <c r="BG18" s="38"/>
      <c r="BH18" s="38"/>
      <c r="BI18" s="38"/>
      <c r="BJ18" s="38"/>
      <c r="BK18" s="38"/>
      <c r="BL18" s="38"/>
      <c r="BM18" s="60"/>
    </row>
    <row r="19" spans="1:68" ht="12" thickBot="1" x14ac:dyDescent="0.25">
      <c r="B19" s="52" t="s">
        <v>109</v>
      </c>
      <c r="C19" s="53" t="s">
        <v>73</v>
      </c>
      <c r="D19" s="53" t="s">
        <v>74</v>
      </c>
      <c r="E19" s="81">
        <v>135</v>
      </c>
      <c r="F19" s="86">
        <f>IF(MIN(AA19:AS19)=MAX(AA19:AS19),ROUND(MIN(AA19:AS19)*(1-$F$9),0),ROUND(MIN(AA19:AS19)*(1-$F$9),0)&amp;"-"&amp;ROUND(MAX(AA19:AS19)*(1-$F$9),0))</f>
        <v>119</v>
      </c>
      <c r="G19" s="55"/>
      <c r="H19" s="55"/>
      <c r="I19" s="55"/>
      <c r="J19" s="55"/>
      <c r="K19" s="56"/>
      <c r="L19" s="55"/>
      <c r="M19" s="58"/>
      <c r="N19" s="58"/>
      <c r="O19" s="57"/>
      <c r="P19" s="57"/>
      <c r="Q19" s="56"/>
      <c r="R19" s="55"/>
      <c r="S19" s="55"/>
      <c r="T19" s="55"/>
      <c r="U19" s="55"/>
      <c r="V19" s="55"/>
      <c r="W19" s="55"/>
      <c r="X19" s="55"/>
      <c r="Y19" s="55"/>
      <c r="Z19" s="75">
        <f>(G19*AA19+H19*AB19+I19*AC19+J19*AD19+K19*AE19+L19*AF19+M19*AG19+N19*AH19+O19*AI19+P19*AJ19+Q19*AK19+R19*AL19+S19*AM19+T19*AN19+U19*AO19+V19*AP19+W19*AQ19+X19*AR19+Y19*AS19)*(1-$F$9)</f>
        <v>0</v>
      </c>
      <c r="AA19" s="53"/>
      <c r="AB19" s="53"/>
      <c r="AC19" s="53"/>
      <c r="AD19" s="53"/>
      <c r="AE19" s="53">
        <v>135</v>
      </c>
      <c r="AF19" s="53"/>
      <c r="AG19" s="53">
        <v>135</v>
      </c>
      <c r="AH19" s="53">
        <v>135</v>
      </c>
      <c r="AI19" s="53">
        <v>135</v>
      </c>
      <c r="AJ19" s="53">
        <v>135</v>
      </c>
      <c r="AK19" s="53">
        <v>135</v>
      </c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4" t="s">
        <v>110</v>
      </c>
      <c r="AY19" s="53"/>
      <c r="AZ19" s="54" t="s">
        <v>111</v>
      </c>
      <c r="BA19" s="54" t="s">
        <v>112</v>
      </c>
      <c r="BB19" s="54" t="s">
        <v>113</v>
      </c>
      <c r="BC19" s="54" t="s">
        <v>114</v>
      </c>
      <c r="BD19" s="54" t="s">
        <v>115</v>
      </c>
      <c r="BE19" s="53"/>
      <c r="BF19" s="53"/>
      <c r="BG19" s="53"/>
      <c r="BH19" s="53"/>
      <c r="BI19" s="53"/>
      <c r="BJ19" s="53"/>
      <c r="BK19" s="53"/>
      <c r="BL19" s="53"/>
      <c r="BM19" s="61"/>
    </row>
    <row r="20" spans="1:68" s="34" customFormat="1" ht="15.75" thickBot="1" x14ac:dyDescent="0.25">
      <c r="A20" s="33"/>
      <c r="B20" s="35" t="s">
        <v>116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7"/>
      <c r="BN20" s="33"/>
      <c r="BO20" s="33"/>
      <c r="BP20" s="33"/>
    </row>
    <row r="21" spans="1:68" x14ac:dyDescent="0.2">
      <c r="B21" s="44" t="s">
        <v>117</v>
      </c>
      <c r="C21" s="45" t="s">
        <v>39</v>
      </c>
      <c r="D21" s="45" t="s">
        <v>118</v>
      </c>
      <c r="E21" s="79" t="s">
        <v>127</v>
      </c>
      <c r="F21" s="84" t="str">
        <f>IF(MIN(AA21:AS21)=MAX(AA21:AS21),ROUND(MIN(AA21:AS21)*(1-$F$9),0),ROUND(MIN(AA21:AS21)*(1-$F$9),0)&amp;"-"&amp;ROUND(MAX(AA21:AS21)*(1-$F$9),0))</f>
        <v>145-154</v>
      </c>
      <c r="G21" s="47"/>
      <c r="H21" s="47"/>
      <c r="I21" s="47"/>
      <c r="J21" s="47"/>
      <c r="K21" s="47"/>
      <c r="L21" s="47"/>
      <c r="M21" s="47"/>
      <c r="N21" s="49"/>
      <c r="O21" s="49"/>
      <c r="P21" s="49"/>
      <c r="Q21" s="49"/>
      <c r="R21" s="49"/>
      <c r="S21" s="50"/>
      <c r="T21" s="50"/>
      <c r="U21" s="50"/>
      <c r="V21" s="47"/>
      <c r="W21" s="47"/>
      <c r="X21" s="47"/>
      <c r="Y21" s="47"/>
      <c r="Z21" s="73">
        <f>(G21*AA21+H21*AB21+I21*AC21+J21*AD21+K21*AE21+L21*AF21+M21*AG21+N21*AH21+O21*AI21+P21*AJ21+Q21*AK21+R21*AL21+S21*AM21+T21*AN21+U21*AO21+V21*AP21+W21*AQ21+X21*AR21+Y21*AS21)*(1-$F$9)</f>
        <v>0</v>
      </c>
      <c r="AA21" s="45"/>
      <c r="AB21" s="45"/>
      <c r="AC21" s="45"/>
      <c r="AD21" s="45"/>
      <c r="AE21" s="45"/>
      <c r="AF21" s="45"/>
      <c r="AG21" s="45"/>
      <c r="AH21" s="45">
        <v>165</v>
      </c>
      <c r="AI21" s="45">
        <v>165</v>
      </c>
      <c r="AJ21" s="45">
        <v>165</v>
      </c>
      <c r="AK21" s="45">
        <v>165</v>
      </c>
      <c r="AL21" s="45">
        <v>165</v>
      </c>
      <c r="AM21" s="45">
        <v>175</v>
      </c>
      <c r="AN21" s="45">
        <v>175</v>
      </c>
      <c r="AO21" s="45">
        <v>175</v>
      </c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6" t="s">
        <v>119</v>
      </c>
      <c r="BB21" s="46" t="s">
        <v>120</v>
      </c>
      <c r="BC21" s="46" t="s">
        <v>121</v>
      </c>
      <c r="BD21" s="46" t="s">
        <v>122</v>
      </c>
      <c r="BE21" s="46" t="s">
        <v>123</v>
      </c>
      <c r="BF21" s="46" t="s">
        <v>124</v>
      </c>
      <c r="BG21" s="46" t="s">
        <v>125</v>
      </c>
      <c r="BH21" s="46" t="s">
        <v>126</v>
      </c>
      <c r="BI21" s="45"/>
      <c r="BJ21" s="45"/>
      <c r="BK21" s="45"/>
      <c r="BL21" s="45"/>
      <c r="BM21" s="59"/>
    </row>
    <row r="22" spans="1:68" ht="12" thickBot="1" x14ac:dyDescent="0.25">
      <c r="B22" s="52" t="s">
        <v>128</v>
      </c>
      <c r="C22" s="53" t="s">
        <v>39</v>
      </c>
      <c r="D22" s="53" t="s">
        <v>118</v>
      </c>
      <c r="E22" s="81" t="s">
        <v>137</v>
      </c>
      <c r="F22" s="86" t="str">
        <f>IF(MIN(AA22:AS22)=MAX(AA22:AS22),ROUND(MIN(AA22:AS22)*(1-$F$9),0),ROUND(MIN(AA22:AS22)*(1-$F$9),0)&amp;"-"&amp;ROUND(MAX(AA22:AS22)*(1-$F$9),0))</f>
        <v>172-180</v>
      </c>
      <c r="G22" s="55"/>
      <c r="H22" s="55"/>
      <c r="I22" s="55"/>
      <c r="J22" s="55"/>
      <c r="K22" s="55"/>
      <c r="L22" s="55"/>
      <c r="M22" s="55"/>
      <c r="N22" s="57"/>
      <c r="O22" s="58"/>
      <c r="P22" s="56"/>
      <c r="Q22" s="56"/>
      <c r="R22" s="56"/>
      <c r="S22" s="56"/>
      <c r="T22" s="56"/>
      <c r="U22" s="56"/>
      <c r="V22" s="55"/>
      <c r="W22" s="55"/>
      <c r="X22" s="55"/>
      <c r="Y22" s="55"/>
      <c r="Z22" s="75">
        <f>(G22*AA22+H22*AB22+I22*AC22+J22*AD22+K22*AE22+L22*AF22+M22*AG22+N22*AH22+O22*AI22+P22*AJ22+Q22*AK22+R22*AL22+S22*AM22+T22*AN22+U22*AO22+V22*AP22+W22*AQ22+X22*AR22+Y22*AS22)*(1-$F$9)</f>
        <v>0</v>
      </c>
      <c r="AA22" s="53"/>
      <c r="AB22" s="53"/>
      <c r="AC22" s="53"/>
      <c r="AD22" s="53"/>
      <c r="AE22" s="53"/>
      <c r="AF22" s="53"/>
      <c r="AG22" s="53"/>
      <c r="AH22" s="53">
        <v>195</v>
      </c>
      <c r="AI22" s="53">
        <v>195</v>
      </c>
      <c r="AJ22" s="53">
        <v>195</v>
      </c>
      <c r="AK22" s="53">
        <v>195</v>
      </c>
      <c r="AL22" s="53">
        <v>195</v>
      </c>
      <c r="AM22" s="53">
        <v>205</v>
      </c>
      <c r="AN22" s="53">
        <v>205</v>
      </c>
      <c r="AO22" s="53">
        <v>205</v>
      </c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4" t="s">
        <v>129</v>
      </c>
      <c r="BB22" s="54" t="s">
        <v>130</v>
      </c>
      <c r="BC22" s="54" t="s">
        <v>131</v>
      </c>
      <c r="BD22" s="54" t="s">
        <v>132</v>
      </c>
      <c r="BE22" s="54" t="s">
        <v>133</v>
      </c>
      <c r="BF22" s="54" t="s">
        <v>134</v>
      </c>
      <c r="BG22" s="54" t="s">
        <v>135</v>
      </c>
      <c r="BH22" s="54" t="s">
        <v>136</v>
      </c>
      <c r="BI22" s="53"/>
      <c r="BJ22" s="53"/>
      <c r="BK22" s="53"/>
      <c r="BL22" s="53"/>
      <c r="BM22" s="61"/>
    </row>
    <row r="23" spans="1:68" s="34" customFormat="1" ht="15.75" thickBot="1" x14ac:dyDescent="0.25">
      <c r="A23" s="33"/>
      <c r="B23" s="35" t="s">
        <v>138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7"/>
      <c r="BN23" s="33"/>
      <c r="BO23" s="33"/>
      <c r="BP23" s="33"/>
    </row>
    <row r="24" spans="1:68" ht="12" thickBot="1" x14ac:dyDescent="0.25">
      <c r="B24" s="62" t="s">
        <v>139</v>
      </c>
      <c r="C24" s="63" t="s">
        <v>39</v>
      </c>
      <c r="D24" s="63" t="s">
        <v>140</v>
      </c>
      <c r="E24" s="82">
        <v>250</v>
      </c>
      <c r="F24" s="87">
        <f>IF(MIN(AA24:AS24)=MAX(AA24:AS24),ROUND(MIN(AA24:AS24)*(1-$F$9),0),ROUND(MIN(AA24:AS24)*(1-$F$9),0)&amp;"-"&amp;ROUND(MAX(AA24:AS24)*(1-$F$9),0))</f>
        <v>220</v>
      </c>
      <c r="G24" s="64"/>
      <c r="H24" s="65"/>
      <c r="I24" s="65"/>
      <c r="J24" s="65"/>
      <c r="K24" s="66"/>
      <c r="L24" s="65"/>
      <c r="M24" s="66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76">
        <f>(G24*AA24+H24*AB24+I24*AC24+J24*AD24+K24*AE24+L24*AF24+M24*AG24+N24*AH24+O24*AI24+P24*AJ24+Q24*AK24+R24*AL24+S24*AM24+T24*AN24+U24*AO24+V24*AP24+W24*AQ24+X24*AR24+Y24*AS24)*(1-$F$9)</f>
        <v>0</v>
      </c>
      <c r="AA24" s="63">
        <v>250</v>
      </c>
      <c r="AB24" s="63"/>
      <c r="AC24" s="63"/>
      <c r="AD24" s="63"/>
      <c r="AE24" s="63">
        <v>250</v>
      </c>
      <c r="AF24" s="63"/>
      <c r="AG24" s="63">
        <v>250</v>
      </c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7" t="s">
        <v>141</v>
      </c>
      <c r="AU24" s="63"/>
      <c r="AV24" s="63"/>
      <c r="AW24" s="63"/>
      <c r="AX24" s="67" t="s">
        <v>142</v>
      </c>
      <c r="AY24" s="63"/>
      <c r="AZ24" s="67" t="s">
        <v>143</v>
      </c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8"/>
    </row>
    <row r="25" spans="1:68" s="34" customFormat="1" ht="15.75" thickBot="1" x14ac:dyDescent="0.25">
      <c r="A25" s="33"/>
      <c r="B25" s="35" t="s">
        <v>144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7"/>
      <c r="BN25" s="33"/>
      <c r="BO25" s="33"/>
      <c r="BP25" s="33"/>
    </row>
    <row r="26" spans="1:68" x14ac:dyDescent="0.2">
      <c r="B26" s="44" t="s">
        <v>145</v>
      </c>
      <c r="C26" s="45" t="s">
        <v>146</v>
      </c>
      <c r="D26" s="45" t="s">
        <v>147</v>
      </c>
      <c r="E26" s="79">
        <v>510</v>
      </c>
      <c r="F26" s="84">
        <f>IF(MIN(AA26:AS26)=MAX(AA26:AS26),ROUND(MIN(AA26:AS26)*(1-$F$9),0),ROUND(MIN(AA26:AS26)*(1-$F$9),0)&amp;"-"&amp;ROUND(MAX(AA26:AS26)*(1-$F$9),0))</f>
        <v>449</v>
      </c>
      <c r="G26" s="47"/>
      <c r="H26" s="48"/>
      <c r="I26" s="50"/>
      <c r="J26" s="50"/>
      <c r="K26" s="47"/>
      <c r="L26" s="50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73">
        <f>(G26*AA26+H26*AB26+I26*AC26+J26*AD26+K26*AE26+L26*AF26+M26*AG26+N26*AH26+O26*AI26+P26*AJ26+Q26*AK26+R26*AL26+S26*AM26+T26*AN26+U26*AO26+V26*AP26+W26*AQ26+X26*AR26+Y26*AS26)*(1-$F$9)</f>
        <v>0</v>
      </c>
      <c r="AA26" s="45"/>
      <c r="AB26" s="45">
        <v>510</v>
      </c>
      <c r="AC26" s="45">
        <v>510</v>
      </c>
      <c r="AD26" s="45">
        <v>510</v>
      </c>
      <c r="AE26" s="45"/>
      <c r="AF26" s="45">
        <v>510</v>
      </c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6" t="s">
        <v>148</v>
      </c>
      <c r="AV26" s="46" t="s">
        <v>149</v>
      </c>
      <c r="AW26" s="46" t="s">
        <v>150</v>
      </c>
      <c r="AX26" s="45"/>
      <c r="AY26" s="46" t="s">
        <v>151</v>
      </c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59"/>
    </row>
    <row r="27" spans="1:68" x14ac:dyDescent="0.2">
      <c r="B27" s="51" t="s">
        <v>152</v>
      </c>
      <c r="C27" s="38" t="s">
        <v>146</v>
      </c>
      <c r="D27" s="38" t="s">
        <v>153</v>
      </c>
      <c r="E27" s="80">
        <v>510</v>
      </c>
      <c r="F27" s="85">
        <f>IF(MIN(AA27:AS27)=MAX(AA27:AS27),ROUND(MIN(AA27:AS27)*(1-$F$9),0),ROUND(MIN(AA27:AS27)*(1-$F$9),0)&amp;"-"&amp;ROUND(MAX(AA27:AS27)*(1-$F$9),0))</f>
        <v>449</v>
      </c>
      <c r="G27" s="40"/>
      <c r="H27" s="42"/>
      <c r="I27" s="42"/>
      <c r="J27" s="42"/>
      <c r="K27" s="40"/>
      <c r="L27" s="42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74">
        <f>(G27*AA27+H27*AB27+I27*AC27+J27*AD27+K27*AE27+L27*AF27+M27*AG27+N27*AH27+O27*AI27+P27*AJ27+Q27*AK27+R27*AL27+S27*AM27+T27*AN27+U27*AO27+V27*AP27+W27*AQ27+X27*AR27+Y27*AS27)*(1-$F$9)</f>
        <v>0</v>
      </c>
      <c r="AA27" s="38"/>
      <c r="AB27" s="38">
        <v>510</v>
      </c>
      <c r="AC27" s="38">
        <v>510</v>
      </c>
      <c r="AD27" s="38">
        <v>510</v>
      </c>
      <c r="AE27" s="38"/>
      <c r="AF27" s="38">
        <v>510</v>
      </c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9" t="s">
        <v>154</v>
      </c>
      <c r="AV27" s="39" t="s">
        <v>155</v>
      </c>
      <c r="AW27" s="39" t="s">
        <v>156</v>
      </c>
      <c r="AX27" s="38"/>
      <c r="AY27" s="39" t="s">
        <v>157</v>
      </c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60"/>
    </row>
    <row r="28" spans="1:68" ht="12" thickBot="1" x14ac:dyDescent="0.25">
      <c r="B28" s="52" t="s">
        <v>158</v>
      </c>
      <c r="C28" s="53" t="s">
        <v>146</v>
      </c>
      <c r="D28" s="54" t="s">
        <v>159</v>
      </c>
      <c r="E28" s="81">
        <v>510</v>
      </c>
      <c r="F28" s="86">
        <f>IF(MIN(AA28:AS28)=MAX(AA28:AS28),ROUND(MIN(AA28:AS28)*(1-$F$9),0),ROUND(MIN(AA28:AS28)*(1-$F$9),0)&amp;"-"&amp;ROUND(MAX(AA28:AS28)*(1-$F$9),0))</f>
        <v>449</v>
      </c>
      <c r="G28" s="55"/>
      <c r="H28" s="58"/>
      <c r="I28" s="58"/>
      <c r="J28" s="58"/>
      <c r="K28" s="55"/>
      <c r="L28" s="58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75">
        <f>(G28*AA28+H28*AB28+I28*AC28+J28*AD28+K28*AE28+L28*AF28+M28*AG28+N28*AH28+O28*AI28+P28*AJ28+Q28*AK28+R28*AL28+S28*AM28+T28*AN28+U28*AO28+V28*AP28+W28*AQ28+X28*AR28+Y28*AS28)*(1-$F$9)</f>
        <v>0</v>
      </c>
      <c r="AA28" s="53"/>
      <c r="AB28" s="53">
        <v>510</v>
      </c>
      <c r="AC28" s="53">
        <v>510</v>
      </c>
      <c r="AD28" s="53">
        <v>510</v>
      </c>
      <c r="AE28" s="53"/>
      <c r="AF28" s="53">
        <v>510</v>
      </c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4" t="s">
        <v>160</v>
      </c>
      <c r="AV28" s="54" t="s">
        <v>161</v>
      </c>
      <c r="AW28" s="54" t="s">
        <v>162</v>
      </c>
      <c r="AX28" s="53"/>
      <c r="AY28" s="54" t="s">
        <v>163</v>
      </c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61"/>
    </row>
  </sheetData>
  <sheetProtection password="CC8C" sheet="1" objects="1" scenarios="1" formatRows="0" autoFilter="0"/>
  <autoFilter ref="B9:D9"/>
  <mergeCells count="17">
    <mergeCell ref="B23:C23"/>
    <mergeCell ref="D23:BM23"/>
    <mergeCell ref="B25:C25"/>
    <mergeCell ref="D25:BM25"/>
    <mergeCell ref="Z8:Z9"/>
    <mergeCell ref="BM8:BM9"/>
    <mergeCell ref="G8:Y8"/>
    <mergeCell ref="B13:C13"/>
    <mergeCell ref="D13:BM13"/>
    <mergeCell ref="B20:C20"/>
    <mergeCell ref="D20:BM20"/>
    <mergeCell ref="B2:E3"/>
    <mergeCell ref="A8:A9"/>
    <mergeCell ref="B8:B9"/>
    <mergeCell ref="C8:C9"/>
    <mergeCell ref="D8:D9"/>
    <mergeCell ref="E8:E9"/>
  </mergeCells>
  <conditionalFormatting sqref="C4">
    <cfRule type="expression" dxfId="5" priority="1" stopIfTrue="1">
      <formula>IF(AND($C$4/1 &gt;=0,$C$4/1&lt;20000),TRUE,FALSE)</formula>
    </cfRule>
  </conditionalFormatting>
  <conditionalFormatting sqref="C5">
    <cfRule type="expression" dxfId="4" priority="2" stopIfTrue="1">
      <formula>IF(AND($C$5/0.88 &gt;=20000,$C$5/0.88&lt;40000),TRUE,FALSE)</formula>
    </cfRule>
  </conditionalFormatting>
  <conditionalFormatting sqref="C6">
    <cfRule type="expression" dxfId="3" priority="3" stopIfTrue="1">
      <formula>IF(AND($C$6/0.85 &gt;=40000,$C$6/0.85&lt;70000),TRUE,FALSE)</formula>
    </cfRule>
  </conditionalFormatting>
  <conditionalFormatting sqref="E4">
    <cfRule type="expression" dxfId="2" priority="4" stopIfTrue="1">
      <formula>IF(AND($E$4/0.82 &gt;=70000,$E$4/0.82&lt;120000),TRUE,FALSE)</formula>
    </cfRule>
  </conditionalFormatting>
  <conditionalFormatting sqref="E5">
    <cfRule type="expression" dxfId="1" priority="5" stopIfTrue="1">
      <formula>IF(AND($E$5/0.79 &gt;=120000,$E$5/0.79&lt;200000),TRUE,FALSE)</formula>
    </cfRule>
  </conditionalFormatting>
  <conditionalFormatting sqref="E6">
    <cfRule type="expression" dxfId="0" priority="6" stopIfTrue="1">
      <formula>IF($E$6/0.77 &gt;=200000,TRUE,FALSE)</formula>
    </cfRule>
  </conditionalFormatting>
  <hyperlinks>
    <hyperlink ref="B10" r:id="rId1" display="http://photobank.april-group.ru/big.php?img=000010098.JPG"/>
    <hyperlink ref="B11" r:id="rId2" display="http://photobank.april-group.ru/big.php?img=000010099.JPG"/>
    <hyperlink ref="B12" r:id="rId3" display="http://photobank.april-group.ru/big.php?img=000048620.jpg"/>
    <hyperlink ref="B14" r:id="rId4" display="http://photobank.april-group.ru/big.php?img=000044879.jpg"/>
    <hyperlink ref="B15" r:id="rId5" display="http://photobank.april-group.ru/big.php?img=000044509.jpg"/>
    <hyperlink ref="B16" r:id="rId6" display="http://photobank.april-group.ru/big.php?img=000044547.jpg"/>
    <hyperlink ref="B17" r:id="rId7" display="http://photobank.april-group.ru/big.php?img=000044788.jpg"/>
    <hyperlink ref="B18" r:id="rId8" display="http://photobank.april-group.ru/big.php?img=000044876.jpg"/>
    <hyperlink ref="B19" r:id="rId9" display="http://photobank.april-group.ru/big.php?img=000044536.jpg"/>
    <hyperlink ref="B21" r:id="rId10" display="http://photobank.april-group.ru/big.php?img=000015104.jpg"/>
    <hyperlink ref="B22" r:id="rId11" display="http://photobank.april-group.ru/big.php?img=000015105.jpg"/>
    <hyperlink ref="B24" r:id="rId12" display="http://photobank.april-group.ru/big.php?img=000001698.jpg"/>
    <hyperlink ref="B26" r:id="rId13" display="http://photobank.april-group.ru/big.php?img=000041661.jpg"/>
    <hyperlink ref="B27" r:id="rId14" display="http://photobank.april-group.ru/big.php?img=000034777.jpg"/>
    <hyperlink ref="B28" r:id="rId15" display="http://photobank.april-group.ru/big.php?img=000042117.jpg"/>
  </hyperlinks>
  <pageMargins left="0" right="0" top="1.3779527559055118" bottom="0" header="0" footer="0"/>
  <pageSetup paperSize="9" orientation="landscape" r:id="rId16"/>
  <headerFooter>
    <oddHeader>&amp;L&amp;G</oddHeader>
  </headerFooter>
  <legacyDrawing r:id="rId17"/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Прайс лист</vt:lpstr>
      <vt:lpstr>Лист1</vt:lpstr>
      <vt:lpstr>FirstRowList</vt:lpstr>
      <vt:lpstr>FirstSizeList</vt:lpstr>
      <vt:lpstr>LastCellPrice</vt:lpstr>
      <vt:lpstr>TotalPrice</vt:lpstr>
      <vt:lpstr>'Прайс лист'!Заголовки_для_печати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2016-04-05T01:09:49Z</dcterms:created>
  <dcterms:modified xsi:type="dcterms:W3CDTF">2016-04-05T01:10:02Z</dcterms:modified>
</cp:coreProperties>
</file>