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790" yWindow="2310" windowWidth="15450" windowHeight="10095" tabRatio="754"/>
  </bookViews>
  <sheets>
    <sheet name="PEZ" sheetId="1" r:id="rId1"/>
    <sheet name="HAAS " sheetId="2" r:id="rId2"/>
    <sheet name="СОУСЫ" sheetId="5" r:id="rId3"/>
    <sheet name="разное" sheetId="3" r:id="rId4"/>
    <sheet name="Лоакер" sheetId="18" r:id="rId5"/>
  </sheets>
  <externalReferences>
    <externalReference r:id="rId6"/>
  </externalReferences>
  <definedNames>
    <definedName name="_xlnm.Print_Area" localSheetId="1">'HAAS '!$A$1:$P$67</definedName>
    <definedName name="_xlnm.Print_Area" localSheetId="0">PEZ!$A$1:$P$18</definedName>
    <definedName name="_xlnm.Print_Area" localSheetId="4">Лоакер!$A$1:$P$44</definedName>
    <definedName name="_xlnm.Print_Area" localSheetId="3">разное!$A$1:$P$35</definedName>
    <definedName name="_xlnm.Print_Area" localSheetId="2">СОУСЫ!$A$1:$P$23</definedName>
  </definedNames>
  <calcPr calcId="125725" refMode="R1C1"/>
</workbook>
</file>

<file path=xl/calcChain.xml><?xml version="1.0" encoding="utf-8"?>
<calcChain xmlns="http://schemas.openxmlformats.org/spreadsheetml/2006/main">
  <c r="M12" i="3"/>
  <c r="V24"/>
  <c r="U24"/>
  <c r="S24"/>
  <c r="M24"/>
  <c r="N24" s="1"/>
  <c r="V23"/>
  <c r="U23"/>
  <c r="S23"/>
  <c r="M23" s="1"/>
  <c r="N23" s="1"/>
  <c r="S21" i="5"/>
  <c r="M21" s="1"/>
  <c r="N21" s="1"/>
  <c r="S63" i="2"/>
  <c r="R1" i="1"/>
  <c r="V21" i="5"/>
  <c r="U21"/>
  <c r="S8" i="2"/>
  <c r="M8"/>
  <c r="N8" s="1"/>
  <c r="S24"/>
  <c r="M24" s="1"/>
  <c r="N24" s="1"/>
  <c r="S25"/>
  <c r="S21"/>
  <c r="S22"/>
  <c r="M22" s="1"/>
  <c r="N22" s="1"/>
  <c r="S23"/>
  <c r="M23" s="1"/>
  <c r="N23" s="1"/>
  <c r="S19"/>
  <c r="S20"/>
  <c r="S18"/>
  <c r="M18" s="1"/>
  <c r="N18" s="1"/>
  <c r="S26"/>
  <c r="S13"/>
  <c r="S14"/>
  <c r="S15"/>
  <c r="M15" s="1"/>
  <c r="N15" s="1"/>
  <c r="S16"/>
  <c r="M16" s="1"/>
  <c r="N16" s="1"/>
  <c r="S17"/>
  <c r="S7"/>
  <c r="S9"/>
  <c r="M9" s="1"/>
  <c r="N9" s="1"/>
  <c r="S10"/>
  <c r="S11"/>
  <c r="S12"/>
  <c r="S6"/>
  <c r="M6" s="1"/>
  <c r="N6" s="1"/>
  <c r="S29"/>
  <c r="S32"/>
  <c r="S33"/>
  <c r="M33" s="1"/>
  <c r="N33" s="1"/>
  <c r="S31"/>
  <c r="M31" s="1"/>
  <c r="N31" s="1"/>
  <c r="S35"/>
  <c r="S38"/>
  <c r="S39"/>
  <c r="S40"/>
  <c r="M40" s="1"/>
  <c r="N40" s="1"/>
  <c r="Q40" s="1"/>
  <c r="S37"/>
  <c r="S43"/>
  <c r="S42"/>
  <c r="M42" s="1"/>
  <c r="N42" s="1"/>
  <c r="S53"/>
  <c r="S46"/>
  <c r="S47"/>
  <c r="S48"/>
  <c r="S49"/>
  <c r="M49" s="1"/>
  <c r="N49" s="1"/>
  <c r="S50"/>
  <c r="S51"/>
  <c r="S52"/>
  <c r="M52" s="1"/>
  <c r="N52" s="1"/>
  <c r="S45"/>
  <c r="M45" s="1"/>
  <c r="N45" s="1"/>
  <c r="S55"/>
  <c r="S56"/>
  <c r="S57"/>
  <c r="M57" s="1"/>
  <c r="N57" s="1"/>
  <c r="S58"/>
  <c r="M58" s="1"/>
  <c r="N58" s="1"/>
  <c r="S59"/>
  <c r="S60"/>
  <c r="S66"/>
  <c r="M66" s="1"/>
  <c r="N66" s="1"/>
  <c r="S65"/>
  <c r="V30" i="3"/>
  <c r="U30"/>
  <c r="S30"/>
  <c r="M30" s="1"/>
  <c r="N30" s="1"/>
  <c r="V31"/>
  <c r="U31"/>
  <c r="S31"/>
  <c r="M31"/>
  <c r="N31" s="1"/>
  <c r="O31" s="1"/>
  <c r="M20" i="2"/>
  <c r="N20" s="1"/>
  <c r="O20" s="1"/>
  <c r="S33" i="3"/>
  <c r="M33" s="1"/>
  <c r="N33" s="1"/>
  <c r="P23" i="5"/>
  <c r="U23" i="18"/>
  <c r="V23"/>
  <c r="S43"/>
  <c r="M43"/>
  <c r="N43" s="1"/>
  <c r="V11" i="3"/>
  <c r="U11"/>
  <c r="S11"/>
  <c r="M11"/>
  <c r="N11" s="1"/>
  <c r="I12"/>
  <c r="U12"/>
  <c r="N12"/>
  <c r="Q12" s="1"/>
  <c r="S12"/>
  <c r="V12"/>
  <c r="S13"/>
  <c r="M13" s="1"/>
  <c r="N13" s="1"/>
  <c r="U13"/>
  <c r="V13"/>
  <c r="S34"/>
  <c r="M34"/>
  <c r="N34" s="1"/>
  <c r="O34" s="1"/>
  <c r="I34"/>
  <c r="U34" s="1"/>
  <c r="I33"/>
  <c r="U33"/>
  <c r="V34"/>
  <c r="V33"/>
  <c r="V32"/>
  <c r="U32"/>
  <c r="V34" i="18"/>
  <c r="S34"/>
  <c r="M34" s="1"/>
  <c r="N34" s="1"/>
  <c r="U34"/>
  <c r="V22" i="5"/>
  <c r="U22"/>
  <c r="S22"/>
  <c r="M22"/>
  <c r="N22" s="1"/>
  <c r="O22" s="1"/>
  <c r="V20"/>
  <c r="U20"/>
  <c r="S20"/>
  <c r="M20"/>
  <c r="N20" s="1"/>
  <c r="V19"/>
  <c r="U19"/>
  <c r="S19"/>
  <c r="M19" s="1"/>
  <c r="N19" s="1"/>
  <c r="V14" i="18"/>
  <c r="U14"/>
  <c r="S14"/>
  <c r="M14" s="1"/>
  <c r="N14" s="1"/>
  <c r="S23"/>
  <c r="M23"/>
  <c r="N23" s="1"/>
  <c r="O23" s="1"/>
  <c r="V53" i="2"/>
  <c r="M53"/>
  <c r="N53" s="1"/>
  <c r="I53"/>
  <c r="U53"/>
  <c r="V52"/>
  <c r="I52"/>
  <c r="U52"/>
  <c r="V51"/>
  <c r="M51"/>
  <c r="N51" s="1"/>
  <c r="O51" s="1"/>
  <c r="I51"/>
  <c r="U51" s="1"/>
  <c r="M35"/>
  <c r="N35" s="1"/>
  <c r="P35" i="3"/>
  <c r="V29"/>
  <c r="U29"/>
  <c r="S29"/>
  <c r="M29" s="1"/>
  <c r="N29" s="1"/>
  <c r="V28"/>
  <c r="U28"/>
  <c r="V9"/>
  <c r="I9"/>
  <c r="U9" s="1"/>
  <c r="M29" i="2"/>
  <c r="N29" s="1"/>
  <c r="Q29" s="1"/>
  <c r="P67"/>
  <c r="P68" s="1"/>
  <c r="S64"/>
  <c r="M64" s="1"/>
  <c r="N64" s="1"/>
  <c r="U64"/>
  <c r="V64"/>
  <c r="M65"/>
  <c r="N65" s="1"/>
  <c r="U65"/>
  <c r="V65"/>
  <c r="U66"/>
  <c r="V66"/>
  <c r="S67"/>
  <c r="V12"/>
  <c r="V13"/>
  <c r="V22"/>
  <c r="V21"/>
  <c r="V7" i="1"/>
  <c r="U7"/>
  <c r="I50" i="2"/>
  <c r="U50"/>
  <c r="V50"/>
  <c r="M50"/>
  <c r="N50" s="1"/>
  <c r="S36"/>
  <c r="S41"/>
  <c r="S44"/>
  <c r="V43" i="18"/>
  <c r="V7" i="5"/>
  <c r="U7"/>
  <c r="I22" i="2"/>
  <c r="U22" s="1"/>
  <c r="M21"/>
  <c r="N21" s="1"/>
  <c r="Q21" s="1"/>
  <c r="I21"/>
  <c r="U21" s="1"/>
  <c r="I13"/>
  <c r="U13"/>
  <c r="M13"/>
  <c r="N13" s="1"/>
  <c r="Q13" s="1"/>
  <c r="V19"/>
  <c r="M32"/>
  <c r="N32" s="1"/>
  <c r="I32"/>
  <c r="U32"/>
  <c r="I33"/>
  <c r="U33" s="1"/>
  <c r="AC33"/>
  <c r="AC32"/>
  <c r="AC31"/>
  <c r="I31"/>
  <c r="U31"/>
  <c r="M12"/>
  <c r="N12" s="1"/>
  <c r="M11"/>
  <c r="N11" s="1"/>
  <c r="O11" s="1"/>
  <c r="I12"/>
  <c r="U12" s="1"/>
  <c r="U22" i="3"/>
  <c r="U21"/>
  <c r="U20"/>
  <c r="U19"/>
  <c r="U18"/>
  <c r="U17"/>
  <c r="U16"/>
  <c r="S18" i="5"/>
  <c r="V6" i="2"/>
  <c r="I6"/>
  <c r="U6" s="1"/>
  <c r="I11"/>
  <c r="M37"/>
  <c r="N37" s="1"/>
  <c r="V48"/>
  <c r="M19"/>
  <c r="N19" s="1"/>
  <c r="O19" s="1"/>
  <c r="I19"/>
  <c r="U19" s="1"/>
  <c r="I10"/>
  <c r="M10"/>
  <c r="N10" s="1"/>
  <c r="Q10" s="1"/>
  <c r="V17"/>
  <c r="V18"/>
  <c r="V8"/>
  <c r="V9"/>
  <c r="U40"/>
  <c r="V40"/>
  <c r="U39"/>
  <c r="V39"/>
  <c r="U38"/>
  <c r="V38"/>
  <c r="V28"/>
  <c r="I9"/>
  <c r="U9"/>
  <c r="I8"/>
  <c r="U8" s="1"/>
  <c r="P44" i="18"/>
  <c r="I38"/>
  <c r="U38" s="1"/>
  <c r="I17" i="2"/>
  <c r="U17"/>
  <c r="I28"/>
  <c r="U28" s="1"/>
  <c r="M39"/>
  <c r="N39" s="1"/>
  <c r="M38"/>
  <c r="N38" s="1"/>
  <c r="P18" i="1"/>
  <c r="V27" i="2"/>
  <c r="I27"/>
  <c r="U27"/>
  <c r="V22" i="18"/>
  <c r="U22"/>
  <c r="J60" i="2"/>
  <c r="V60"/>
  <c r="J59"/>
  <c r="V59" s="1"/>
  <c r="J58"/>
  <c r="V58"/>
  <c r="J57"/>
  <c r="V57" s="1"/>
  <c r="J56"/>
  <c r="V56"/>
  <c r="J55"/>
  <c r="V55" s="1"/>
  <c r="I56"/>
  <c r="U56"/>
  <c r="I55"/>
  <c r="U55" s="1"/>
  <c r="I60"/>
  <c r="U60"/>
  <c r="I59"/>
  <c r="U59" s="1"/>
  <c r="I58"/>
  <c r="U58"/>
  <c r="I57"/>
  <c r="U57" s="1"/>
  <c r="I49"/>
  <c r="U49"/>
  <c r="I48"/>
  <c r="U48" s="1"/>
  <c r="I47"/>
  <c r="U47"/>
  <c r="I46"/>
  <c r="U46" s="1"/>
  <c r="I45"/>
  <c r="U45"/>
  <c r="I43"/>
  <c r="U43" s="1"/>
  <c r="I7"/>
  <c r="U7"/>
  <c r="I14"/>
  <c r="U14" s="1"/>
  <c r="I15"/>
  <c r="U15"/>
  <c r="I16"/>
  <c r="U16" s="1"/>
  <c r="I18"/>
  <c r="U18"/>
  <c r="I20"/>
  <c r="U20" s="1"/>
  <c r="I23"/>
  <c r="U23"/>
  <c r="I24"/>
  <c r="U24" s="1"/>
  <c r="I25"/>
  <c r="U25"/>
  <c r="I26"/>
  <c r="U26" s="1"/>
  <c r="I29"/>
  <c r="U29"/>
  <c r="V49"/>
  <c r="M48"/>
  <c r="N48" s="1"/>
  <c r="V47"/>
  <c r="M47"/>
  <c r="N47" s="1"/>
  <c r="V43"/>
  <c r="M43"/>
  <c r="N43" s="1"/>
  <c r="V42"/>
  <c r="I42"/>
  <c r="U42" s="1"/>
  <c r="V25"/>
  <c r="M25"/>
  <c r="N25" s="1"/>
  <c r="V24"/>
  <c r="V23"/>
  <c r="I37" i="18"/>
  <c r="U37"/>
  <c r="I36"/>
  <c r="U36" s="1"/>
  <c r="V36"/>
  <c r="V37"/>
  <c r="V38"/>
  <c r="K2" i="2"/>
  <c r="V22" i="3"/>
  <c r="U25"/>
  <c r="V25"/>
  <c r="U26"/>
  <c r="V26"/>
  <c r="U27"/>
  <c r="V27"/>
  <c r="V7" i="2"/>
  <c r="V14"/>
  <c r="V15"/>
  <c r="V16"/>
  <c r="V20"/>
  <c r="V26"/>
  <c r="V29"/>
  <c r="U34"/>
  <c r="V34"/>
  <c r="U35"/>
  <c r="V35"/>
  <c r="U36"/>
  <c r="V36"/>
  <c r="U37"/>
  <c r="V37"/>
  <c r="U41"/>
  <c r="V41"/>
  <c r="U44"/>
  <c r="V44"/>
  <c r="V45"/>
  <c r="V46"/>
  <c r="U54"/>
  <c r="V54"/>
  <c r="U61"/>
  <c r="V61"/>
  <c r="U62"/>
  <c r="V62"/>
  <c r="U63"/>
  <c r="V63"/>
  <c r="M60"/>
  <c r="N60" s="1"/>
  <c r="M59"/>
  <c r="N59" s="1"/>
  <c r="M55"/>
  <c r="N55" s="1"/>
  <c r="M56"/>
  <c r="N56" s="1"/>
  <c r="M46"/>
  <c r="N46" s="1"/>
  <c r="M26"/>
  <c r="N26" s="1"/>
  <c r="Q34"/>
  <c r="M7"/>
  <c r="N7" s="1"/>
  <c r="V30" i="18"/>
  <c r="I30"/>
  <c r="U30" s="1"/>
  <c r="I29"/>
  <c r="U29"/>
  <c r="V29"/>
  <c r="V31"/>
  <c r="I31"/>
  <c r="U31"/>
  <c r="V32"/>
  <c r="I32"/>
  <c r="U32" s="1"/>
  <c r="U9"/>
  <c r="U10"/>
  <c r="V10"/>
  <c r="V9"/>
  <c r="V8"/>
  <c r="U8"/>
  <c r="K2"/>
  <c r="V42"/>
  <c r="I42"/>
  <c r="U42"/>
  <c r="I43"/>
  <c r="U43" s="1"/>
  <c r="I41"/>
  <c r="U41"/>
  <c r="V27"/>
  <c r="U27"/>
  <c r="V26"/>
  <c r="U26"/>
  <c r="V24"/>
  <c r="U24"/>
  <c r="V21"/>
  <c r="U21"/>
  <c r="V20"/>
  <c r="U20"/>
  <c r="V18"/>
  <c r="U18"/>
  <c r="V17"/>
  <c r="U17"/>
  <c r="V16"/>
  <c r="U16"/>
  <c r="V13"/>
  <c r="U13"/>
  <c r="V12"/>
  <c r="U12"/>
  <c r="V7"/>
  <c r="U7"/>
  <c r="V21" i="3"/>
  <c r="V14"/>
  <c r="U14"/>
  <c r="V12" i="1"/>
  <c r="U12"/>
  <c r="V12" i="5"/>
  <c r="I12"/>
  <c r="U12" s="1"/>
  <c r="I16"/>
  <c r="U16"/>
  <c r="V16"/>
  <c r="V11"/>
  <c r="I11"/>
  <c r="U11"/>
  <c r="V6" i="1"/>
  <c r="K1" i="2"/>
  <c r="I17" i="5"/>
  <c r="U17"/>
  <c r="V15"/>
  <c r="I15"/>
  <c r="U15"/>
  <c r="V14"/>
  <c r="I14"/>
  <c r="U14" s="1"/>
  <c r="O36" i="2"/>
  <c r="V6" i="3"/>
  <c r="V7"/>
  <c r="V8"/>
  <c r="V16"/>
  <c r="V17"/>
  <c r="V18"/>
  <c r="V19"/>
  <c r="U6"/>
  <c r="U7"/>
  <c r="U8"/>
  <c r="V20"/>
  <c r="V17" i="1"/>
  <c r="U17"/>
  <c r="V16"/>
  <c r="U16"/>
  <c r="V8"/>
  <c r="V9"/>
  <c r="V10"/>
  <c r="V11"/>
  <c r="V14"/>
  <c r="V6" i="5"/>
  <c r="V23" s="1"/>
  <c r="V3" s="1"/>
  <c r="V8"/>
  <c r="V9"/>
  <c r="V17"/>
  <c r="U6" i="1"/>
  <c r="U8"/>
  <c r="U9"/>
  <c r="U10"/>
  <c r="U11"/>
  <c r="U14"/>
  <c r="U6" i="5"/>
  <c r="U8"/>
  <c r="U9"/>
  <c r="K2" i="3"/>
  <c r="K1"/>
  <c r="K2" i="5"/>
  <c r="K1"/>
  <c r="M14" i="2"/>
  <c r="N14" s="1"/>
  <c r="Q61"/>
  <c r="O41"/>
  <c r="Q41"/>
  <c r="O34"/>
  <c r="Q36"/>
  <c r="M17"/>
  <c r="N17" s="1"/>
  <c r="J10"/>
  <c r="V10"/>
  <c r="U10"/>
  <c r="J11"/>
  <c r="V11"/>
  <c r="U11"/>
  <c r="S9" i="18"/>
  <c r="M9"/>
  <c r="N9" s="1"/>
  <c r="S41"/>
  <c r="M41"/>
  <c r="N41" s="1"/>
  <c r="S42"/>
  <c r="M42" s="1"/>
  <c r="N42" s="1"/>
  <c r="S38"/>
  <c r="M38" s="1"/>
  <c r="N38" s="1"/>
  <c r="O38" s="1"/>
  <c r="S36"/>
  <c r="M36" s="1"/>
  <c r="N36" s="1"/>
  <c r="O36" s="1"/>
  <c r="S37"/>
  <c r="M37"/>
  <c r="N37" s="1"/>
  <c r="S31"/>
  <c r="M31"/>
  <c r="N31" s="1"/>
  <c r="S32"/>
  <c r="M32" s="1"/>
  <c r="N32" s="1"/>
  <c r="O32" s="1"/>
  <c r="S29"/>
  <c r="M29" s="1"/>
  <c r="N29" s="1"/>
  <c r="Q29" s="1"/>
  <c r="S30"/>
  <c r="M30"/>
  <c r="N30" s="1"/>
  <c r="S26"/>
  <c r="M26"/>
  <c r="N26" s="1"/>
  <c r="S27"/>
  <c r="M27" s="1"/>
  <c r="N27" s="1"/>
  <c r="Q27" s="1"/>
  <c r="S24"/>
  <c r="M24" s="1"/>
  <c r="N24" s="1"/>
  <c r="O24" s="1"/>
  <c r="S20"/>
  <c r="M20"/>
  <c r="N20" s="1"/>
  <c r="O20" s="1"/>
  <c r="S21"/>
  <c r="M21"/>
  <c r="N21" s="1"/>
  <c r="S22"/>
  <c r="M22" s="1"/>
  <c r="N22" s="1"/>
  <c r="S18"/>
  <c r="M18" s="1"/>
  <c r="N18" s="1"/>
  <c r="O18" s="1"/>
  <c r="S16"/>
  <c r="M16"/>
  <c r="N16" s="1"/>
  <c r="Q16" s="1"/>
  <c r="S17"/>
  <c r="M17"/>
  <c r="N17" s="1"/>
  <c r="S12"/>
  <c r="M12" s="1"/>
  <c r="N12" s="1"/>
  <c r="S13"/>
  <c r="M13" s="1"/>
  <c r="N13" s="1"/>
  <c r="O13" s="1"/>
  <c r="S8"/>
  <c r="M8"/>
  <c r="N8" s="1"/>
  <c r="Q8" s="1"/>
  <c r="S10"/>
  <c r="M10"/>
  <c r="N10" s="1"/>
  <c r="S9" i="5"/>
  <c r="M9"/>
  <c r="N9" s="1"/>
  <c r="O9" s="1"/>
  <c r="S6"/>
  <c r="M6"/>
  <c r="N6" s="1"/>
  <c r="S8"/>
  <c r="M8" s="1"/>
  <c r="N8" s="1"/>
  <c r="O8" s="1"/>
  <c r="S7"/>
  <c r="M7" s="1"/>
  <c r="N7" s="1"/>
  <c r="S17"/>
  <c r="M17"/>
  <c r="N17" s="1"/>
  <c r="S20" i="3"/>
  <c r="M20"/>
  <c r="N20" s="1"/>
  <c r="S19"/>
  <c r="M19" s="1"/>
  <c r="N19" s="1"/>
  <c r="O19" s="1"/>
  <c r="Q32" i="18"/>
  <c r="O8"/>
  <c r="S15" i="5"/>
  <c r="M15"/>
  <c r="N15" s="1"/>
  <c r="S27" i="2"/>
  <c r="M27"/>
  <c r="N27" s="1"/>
  <c r="S12" i="5"/>
  <c r="M12"/>
  <c r="N12" s="1"/>
  <c r="S11"/>
  <c r="M11"/>
  <c r="N11" s="1"/>
  <c r="S14"/>
  <c r="M14"/>
  <c r="N14" s="1"/>
  <c r="S18" i="3"/>
  <c r="M18"/>
  <c r="N18" s="1"/>
  <c r="O18" s="1"/>
  <c r="S7" i="18"/>
  <c r="M7"/>
  <c r="N7" s="1"/>
  <c r="S17" i="3"/>
  <c r="M17" s="1"/>
  <c r="N17" s="1"/>
  <c r="Q17" s="1"/>
  <c r="S21"/>
  <c r="M21" s="1"/>
  <c r="N21" s="1"/>
  <c r="O21" s="1"/>
  <c r="S16" i="5"/>
  <c r="M16"/>
  <c r="N16" s="1"/>
  <c r="Q16" s="1"/>
  <c r="S14" i="3"/>
  <c r="M14"/>
  <c r="N14" s="1"/>
  <c r="S22"/>
  <c r="M22" s="1"/>
  <c r="N22" s="1"/>
  <c r="S16"/>
  <c r="M16" s="1"/>
  <c r="N16" s="1"/>
  <c r="S62" i="2"/>
  <c r="M62" s="1"/>
  <c r="N62" s="1"/>
  <c r="M63"/>
  <c r="N63" s="1"/>
  <c r="Q63" s="1"/>
  <c r="S28"/>
  <c r="M28" s="1"/>
  <c r="N28" s="1"/>
  <c r="S14" i="1"/>
  <c r="M14" s="1"/>
  <c r="N14" s="1"/>
  <c r="S17"/>
  <c r="M17" s="1"/>
  <c r="N17" s="1"/>
  <c r="Q17" s="1"/>
  <c r="S16"/>
  <c r="M16"/>
  <c r="N16" s="1"/>
  <c r="S6"/>
  <c r="M6" s="1"/>
  <c r="N6" s="1"/>
  <c r="S7"/>
  <c r="M7" s="1"/>
  <c r="N7" s="1"/>
  <c r="Q7" s="1"/>
  <c r="S12"/>
  <c r="M12" s="1"/>
  <c r="N12" s="1"/>
  <c r="S9"/>
  <c r="M9" s="1"/>
  <c r="N9" s="1"/>
  <c r="O9" s="1"/>
  <c r="S10"/>
  <c r="M10" s="1"/>
  <c r="N10" s="1"/>
  <c r="S11"/>
  <c r="M11"/>
  <c r="N11" s="1"/>
  <c r="Q11" s="1"/>
  <c r="S8"/>
  <c r="M8"/>
  <c r="N8" s="1"/>
  <c r="S9" i="3"/>
  <c r="M9" s="1"/>
  <c r="N9" s="1"/>
  <c r="Q9" s="1"/>
  <c r="S27"/>
  <c r="M27" s="1"/>
  <c r="N27" s="1"/>
  <c r="S26"/>
  <c r="M26"/>
  <c r="N26" s="1"/>
  <c r="O26" s="1"/>
  <c r="S6"/>
  <c r="M6"/>
  <c r="N6" s="1"/>
  <c r="S8"/>
  <c r="M8"/>
  <c r="N8" s="1"/>
  <c r="S7"/>
  <c r="M7" s="1"/>
  <c r="N7" s="1"/>
  <c r="Q7" s="1"/>
  <c r="O29" i="18" l="1"/>
  <c r="Q20" i="2"/>
  <c r="V44" i="18"/>
  <c r="V3" s="1"/>
  <c r="Q8" i="1"/>
  <c r="O8"/>
  <c r="O35" i="2"/>
  <c r="Q35"/>
  <c r="O11" i="1"/>
  <c r="O16" i="18"/>
  <c r="O40" i="2"/>
  <c r="U18" i="1"/>
  <c r="U3" s="1"/>
  <c r="V18"/>
  <c r="V3" s="1"/>
  <c r="V35" i="3"/>
  <c r="V3" s="1"/>
  <c r="O60" i="2"/>
  <c r="Q60"/>
  <c r="Q38"/>
  <c r="O38"/>
  <c r="Q56"/>
  <c r="O56"/>
  <c r="Q19" i="3"/>
  <c r="Q24" i="18"/>
  <c r="O7" i="3"/>
  <c r="O13" i="2"/>
  <c r="Q12" i="5"/>
  <c r="O12"/>
  <c r="Q41" i="18"/>
  <c r="O41"/>
  <c r="Q11" i="2"/>
  <c r="Q51"/>
  <c r="Q26" i="3"/>
  <c r="O29" i="2"/>
  <c r="Q19"/>
  <c r="O63"/>
  <c r="Q21" i="3"/>
  <c r="Q8" i="5"/>
  <c r="Q18" i="18"/>
  <c r="O6" i="1"/>
  <c r="Q6"/>
  <c r="Q28" i="2"/>
  <c r="O28"/>
  <c r="O62"/>
  <c r="Q62"/>
  <c r="O22" i="3"/>
  <c r="Q22"/>
  <c r="Q27" i="2"/>
  <c r="O27"/>
  <c r="Q14"/>
  <c r="O14"/>
  <c r="Q26"/>
  <c r="O26"/>
  <c r="Q55"/>
  <c r="O55"/>
  <c r="O39"/>
  <c r="Q39"/>
  <c r="Q64"/>
  <c r="O64"/>
  <c r="Q33" i="3"/>
  <c r="O33"/>
  <c r="O21" i="5"/>
  <c r="Q21"/>
  <c r="O24" i="3"/>
  <c r="Q24"/>
  <c r="Q27"/>
  <c r="O27"/>
  <c r="O15" i="5"/>
  <c r="Q15"/>
  <c r="O30" i="18"/>
  <c r="Q30"/>
  <c r="Q31"/>
  <c r="O31"/>
  <c r="O9"/>
  <c r="Q9"/>
  <c r="O32" i="2"/>
  <c r="J32" s="1"/>
  <c r="V32" s="1"/>
  <c r="Q32"/>
  <c r="Q29" i="3"/>
  <c r="O29"/>
  <c r="Q34" i="18"/>
  <c r="O34"/>
  <c r="O11" i="3"/>
  <c r="Q11"/>
  <c r="O30"/>
  <c r="Q30"/>
  <c r="Q66" i="2"/>
  <c r="O66"/>
  <c r="Q57"/>
  <c r="O57"/>
  <c r="Q52"/>
  <c r="O52"/>
  <c r="O42"/>
  <c r="Q42"/>
  <c r="O33"/>
  <c r="J33" s="1"/>
  <c r="V33" s="1"/>
  <c r="Q33"/>
  <c r="Q6" i="3"/>
  <c r="O6"/>
  <c r="O12" i="1"/>
  <c r="Q12"/>
  <c r="O11" i="5"/>
  <c r="Q11"/>
  <c r="Q17"/>
  <c r="O17"/>
  <c r="O6"/>
  <c r="Q6"/>
  <c r="Q17" i="18"/>
  <c r="O17"/>
  <c r="O37"/>
  <c r="Q37"/>
  <c r="Q43"/>
  <c r="O43"/>
  <c r="Q17" i="2"/>
  <c r="O17"/>
  <c r="Q7"/>
  <c r="O7"/>
  <c r="O12"/>
  <c r="Q12"/>
  <c r="O50"/>
  <c r="Q50"/>
  <c r="Q53"/>
  <c r="O53"/>
  <c r="O19" i="5"/>
  <c r="Q19"/>
  <c r="O58" i="2"/>
  <c r="Q58"/>
  <c r="Q45"/>
  <c r="O45"/>
  <c r="O49"/>
  <c r="Q49"/>
  <c r="O31"/>
  <c r="J31" s="1"/>
  <c r="V31" s="1"/>
  <c r="Q31"/>
  <c r="O6"/>
  <c r="Q6"/>
  <c r="O9"/>
  <c r="Q9"/>
  <c r="O15"/>
  <c r="Q15"/>
  <c r="Q18"/>
  <c r="O18"/>
  <c r="O22"/>
  <c r="Q22"/>
  <c r="O8"/>
  <c r="Q8"/>
  <c r="Q9" i="1"/>
  <c r="Q20" i="18"/>
  <c r="Q36"/>
  <c r="O17" i="1"/>
  <c r="Q9" i="5"/>
  <c r="Q38" i="18"/>
  <c r="U35" i="3"/>
  <c r="U3" s="1"/>
  <c r="U23" i="5"/>
  <c r="U3" s="1"/>
  <c r="U44" i="18"/>
  <c r="U3" s="1"/>
  <c r="Q10" i="1"/>
  <c r="O10"/>
  <c r="Q14"/>
  <c r="O14"/>
  <c r="O7" i="5"/>
  <c r="Q7"/>
  <c r="O22" i="18"/>
  <c r="Q22"/>
  <c r="Q26"/>
  <c r="O26"/>
  <c r="O8" i="3"/>
  <c r="Q8"/>
  <c r="O16"/>
  <c r="Q16"/>
  <c r="O14" i="5"/>
  <c r="Q14"/>
  <c r="O20" i="3"/>
  <c r="Q20"/>
  <c r="Q10" i="18"/>
  <c r="O10"/>
  <c r="Q42"/>
  <c r="O42"/>
  <c r="O47" i="2"/>
  <c r="Q47"/>
  <c r="O37"/>
  <c r="Q37"/>
  <c r="Q14" i="18"/>
  <c r="O14"/>
  <c r="O16" i="1"/>
  <c r="Q16"/>
  <c r="Q14" i="3"/>
  <c r="O14"/>
  <c r="Q7" i="18"/>
  <c r="O7"/>
  <c r="Q12"/>
  <c r="O12"/>
  <c r="Q21"/>
  <c r="O21"/>
  <c r="Q46" i="2"/>
  <c r="O46"/>
  <c r="Q59"/>
  <c r="O59"/>
  <c r="O25"/>
  <c r="Q25"/>
  <c r="Q43"/>
  <c r="O43"/>
  <c r="Q48"/>
  <c r="O48"/>
  <c r="Q65"/>
  <c r="O65"/>
  <c r="O20" i="5"/>
  <c r="Q20"/>
  <c r="Q13" i="3"/>
  <c r="O13"/>
  <c r="O16" i="2"/>
  <c r="Q16"/>
  <c r="O23"/>
  <c r="Q23"/>
  <c r="Q24"/>
  <c r="O24"/>
  <c r="Q23" i="3"/>
  <c r="O23"/>
  <c r="Q13" i="18"/>
  <c r="O9" i="3"/>
  <c r="O7" i="1"/>
  <c r="O17" i="3"/>
  <c r="O16" i="5"/>
  <c r="Q18" i="3"/>
  <c r="O27" i="18"/>
  <c r="U67" i="2"/>
  <c r="U3" s="1"/>
  <c r="Q23" i="18"/>
  <c r="Q34" i="3"/>
  <c r="O12"/>
  <c r="O10" i="2"/>
  <c r="O21"/>
  <c r="Q22" i="5"/>
  <c r="Q31" i="3"/>
  <c r="V67" i="2" l="1"/>
  <c r="V3" s="1"/>
  <c r="V2" i="1" s="1"/>
  <c r="U2"/>
  <c r="Q35" i="3"/>
  <c r="Q4" s="1"/>
  <c r="Q67" i="2"/>
  <c r="Q4" s="1"/>
  <c r="Q23" i="5"/>
  <c r="Q4" s="1"/>
  <c r="Q18" i="1"/>
  <c r="Q4" s="1"/>
  <c r="Q44" i="18"/>
  <c r="Q4" s="1"/>
  <c r="Q2" i="1" l="1"/>
  <c r="Q2" i="5" s="1"/>
  <c r="Q2" i="18" l="1"/>
  <c r="Q2" i="2"/>
  <c r="Q2" i="3"/>
</calcChain>
</file>

<file path=xl/sharedStrings.xml><?xml version="1.0" encoding="utf-8"?>
<sst xmlns="http://schemas.openxmlformats.org/spreadsheetml/2006/main" count="788" uniqueCount="322">
  <si>
    <t>Итого:</t>
  </si>
  <si>
    <t>Наименование продукта</t>
  </si>
  <si>
    <t>Заказ:</t>
  </si>
  <si>
    <t>Сумма руб.:</t>
  </si>
  <si>
    <t>ФРУКТОВЫЕ КОНФЕТЫ</t>
  </si>
  <si>
    <t>б/НДС</t>
  </si>
  <si>
    <t>3/200</t>
  </si>
  <si>
    <t>600</t>
  </si>
  <si>
    <t>200</t>
  </si>
  <si>
    <t>1/45</t>
  </si>
  <si>
    <t>45</t>
  </si>
  <si>
    <t>1/30</t>
  </si>
  <si>
    <t>30</t>
  </si>
  <si>
    <t>1/24</t>
  </si>
  <si>
    <t>24</t>
  </si>
  <si>
    <t>ФИСИ</t>
  </si>
  <si>
    <t>2/24</t>
  </si>
  <si>
    <t>48</t>
  </si>
  <si>
    <t>ИГРУШКИ 1+2</t>
  </si>
  <si>
    <t>1/12</t>
  </si>
  <si>
    <t>12</t>
  </si>
  <si>
    <t>40</t>
  </si>
  <si>
    <t>1/18</t>
  </si>
  <si>
    <t>18</t>
  </si>
  <si>
    <t>Сумма:</t>
  </si>
  <si>
    <t>в    кор.</t>
  </si>
  <si>
    <t xml:space="preserve">ВЫПЕЧКА </t>
  </si>
  <si>
    <t>1/50</t>
  </si>
  <si>
    <t>50</t>
  </si>
  <si>
    <t>1/20</t>
  </si>
  <si>
    <t>20</t>
  </si>
  <si>
    <t>1/6</t>
  </si>
  <si>
    <t>6</t>
  </si>
  <si>
    <t>КОНСЕРВАЦИЯ</t>
  </si>
  <si>
    <t>1/40</t>
  </si>
  <si>
    <t>ЖЕЛАТИН</t>
  </si>
  <si>
    <t>ДЕСЕРТЫ</t>
  </si>
  <si>
    <t>15</t>
  </si>
  <si>
    <t>ВИТАМИНИЗИРОВАННЫЕ НАПИТКИ</t>
  </si>
  <si>
    <t>1/9</t>
  </si>
  <si>
    <t>9</t>
  </si>
  <si>
    <t>КИСЕЛИ</t>
  </si>
  <si>
    <t>Арт. №</t>
  </si>
  <si>
    <t>Ед. в кор</t>
  </si>
  <si>
    <t>c/НДС</t>
  </si>
  <si>
    <t>Цена в РУБ.</t>
  </si>
  <si>
    <t>КОНТЕ ДЭ ЧЕЗАРЕ (Италия)</t>
  </si>
  <si>
    <t>КОФЕЙНЫЕ ЗЕРНА В ШОКОЛАДЕ (Италия)</t>
  </si>
  <si>
    <t>СОУСЫ ХААС (Австрия)</t>
  </si>
  <si>
    <t>DAELMANS (Голландия)</t>
  </si>
  <si>
    <t>Штрих-код 1шт.</t>
  </si>
  <si>
    <t>Срок годности мес.</t>
  </si>
  <si>
    <t>24 мес</t>
  </si>
  <si>
    <t>18 мес</t>
  </si>
  <si>
    <t>9 мес</t>
  </si>
  <si>
    <t>12 мес</t>
  </si>
  <si>
    <t>не ограничен</t>
  </si>
  <si>
    <t>36 мес</t>
  </si>
  <si>
    <t>8020064037318</t>
  </si>
  <si>
    <t>8020064037219</t>
  </si>
  <si>
    <t>10 мес</t>
  </si>
  <si>
    <t>8713621850504</t>
  </si>
  <si>
    <t>8713621850511</t>
  </si>
  <si>
    <t>SICILIA сок лимонный 115мл</t>
  </si>
  <si>
    <t>SICILIA сок лайма 115мл</t>
  </si>
  <si>
    <t>шт с НДС</t>
  </si>
  <si>
    <t>кор с НДС</t>
  </si>
  <si>
    <t>кор без НДС</t>
  </si>
  <si>
    <t>штук в кор</t>
  </si>
  <si>
    <t>размеры транспорт. коробки, мм</t>
  </si>
  <si>
    <t>объем трансп. коробки, м3</t>
  </si>
  <si>
    <t>ширина</t>
  </si>
  <si>
    <t>глубина</t>
  </si>
  <si>
    <t>высота</t>
  </si>
  <si>
    <t>вес брутто транспорт. кор, кг</t>
  </si>
  <si>
    <t>ОБЪЕМ ЗАКАЗА</t>
  </si>
  <si>
    <t>ВЕС БРУТТО ЗАКАЗА</t>
  </si>
  <si>
    <t>м3</t>
  </si>
  <si>
    <t>кг</t>
  </si>
  <si>
    <t>с НДС</t>
  </si>
  <si>
    <t>Цены RUB (шт):</t>
  </si>
  <si>
    <t>ИТОГО объем, м3:</t>
  </si>
  <si>
    <t>ИТОГО вес брутто, кг:</t>
  </si>
  <si>
    <t>12 БЛ/кор</t>
  </si>
  <si>
    <t>16 БЛ/кор</t>
  </si>
  <si>
    <t>6 БЛ/кор</t>
  </si>
  <si>
    <t>294</t>
  </si>
  <si>
    <t>Винный уксус Бальзамико ди Модена ** 500мл</t>
  </si>
  <si>
    <t>120</t>
  </si>
  <si>
    <t>180</t>
  </si>
  <si>
    <t>290</t>
  </si>
  <si>
    <t>8 мес</t>
  </si>
  <si>
    <t>14 мес</t>
  </si>
  <si>
    <t xml:space="preserve">ВАФЛИ И ВАФЕЛЬНЫЕ ПЛИТКИ </t>
  </si>
  <si>
    <t>1/18 (18) Лоакер Вафли хрустящие с лесным орехом 175г</t>
  </si>
  <si>
    <t>1/18 (18) Лоакер Вафли хрустящие с ванильной начинкой 175г</t>
  </si>
  <si>
    <t>1/18 (18) Лоакер Вафли хрустящие со сливочной какао-начинкой, 175г</t>
  </si>
  <si>
    <t xml:space="preserve">   ПЕЧЕНЬЕ </t>
  </si>
  <si>
    <t>Печенье Гран Пастицерия</t>
  </si>
  <si>
    <t>Квадратини 220 г</t>
  </si>
  <si>
    <t>Квадратини 250 г</t>
  </si>
  <si>
    <t>Лоакер 175 г</t>
  </si>
  <si>
    <t>8</t>
  </si>
  <si>
    <t>1/8</t>
  </si>
  <si>
    <t xml:space="preserve">КРЕМ ЗАВАРНОЙ  </t>
  </si>
  <si>
    <t>1/8 (8) Лоакер. Вафли Квадратини  Капучино 220г</t>
  </si>
  <si>
    <t>264</t>
  </si>
  <si>
    <t>181</t>
  </si>
  <si>
    <t>1/12 (12) Лоакер Печенье Гран Пастицерия Нуар с апельсиновой начинкой 100г</t>
  </si>
  <si>
    <t>150</t>
  </si>
  <si>
    <t>1/18 (18) Лоакер Вафли Наполитанер с ореховой начинкой 225г (45г х 5)</t>
  </si>
  <si>
    <t>1/18 (18) Лоакер Вафли Ваниль с ванильной начинкой 225г (45г х 5)</t>
  </si>
  <si>
    <t>IMP-21332</t>
  </si>
  <si>
    <t>6/12</t>
  </si>
  <si>
    <t>72</t>
  </si>
  <si>
    <t>по 10шт каждого/кор</t>
  </si>
  <si>
    <t xml:space="preserve">                     ХРЕН ХААС (Германия)</t>
  </si>
  <si>
    <t>ХААС Хрен Васаби сливочный стекло                         190 г</t>
  </si>
  <si>
    <t>10397-005</t>
  </si>
  <si>
    <t>10459-007</t>
  </si>
  <si>
    <t>10457-007</t>
  </si>
  <si>
    <t>1/6 (203)</t>
  </si>
  <si>
    <t xml:space="preserve">Лоакер в семейной упаковке     </t>
  </si>
  <si>
    <t>10454-006</t>
  </si>
  <si>
    <t>10731-042</t>
  </si>
  <si>
    <t>10734-035</t>
  </si>
  <si>
    <t>10736-042</t>
  </si>
  <si>
    <t>10051-058</t>
  </si>
  <si>
    <t>10054-040</t>
  </si>
  <si>
    <t>1/12 (12) Лоакер Печенье Гран Пастицерия Капучино 100г</t>
  </si>
  <si>
    <t>10392-005</t>
  </si>
  <si>
    <t>10398-005</t>
  </si>
  <si>
    <t>1/25</t>
  </si>
  <si>
    <t>25</t>
  </si>
  <si>
    <t>ГОРЧИЦЫ ХААС (Германия)</t>
  </si>
  <si>
    <t xml:space="preserve">ХААС Горчица с медом стекло                                   215 г </t>
  </si>
  <si>
    <t>ХААС Горчица с апельсином стекло                            210 г</t>
  </si>
  <si>
    <t>254</t>
  </si>
  <si>
    <t>198</t>
  </si>
  <si>
    <t>Квадратини 125 г</t>
  </si>
  <si>
    <t>10591-116</t>
  </si>
  <si>
    <t>10596-113</t>
  </si>
  <si>
    <t>10594-115</t>
  </si>
  <si>
    <t>1/12 (12) Лоакер Вафли Квадратини Наполитанер 125г</t>
  </si>
  <si>
    <t>1/12 (12) Лоакер Вафли Квадратини Ваниль 125г</t>
  </si>
  <si>
    <t>1/12 (12) Лоакер Вафли Квадратини Шоколад 125г</t>
  </si>
  <si>
    <t>1/8 (8) Лоакер Вафли Квадратини  Тирамису 220г</t>
  </si>
  <si>
    <t>Сэндвич 25 г</t>
  </si>
  <si>
    <t>1/25 (25) Лоакер Сэндвич с лесным орехом 25г</t>
  </si>
  <si>
    <t>1/25 (25) Лоакер Сэндвич Ваниль 25г</t>
  </si>
  <si>
    <t>251</t>
  </si>
  <si>
    <t>12246-003</t>
  </si>
  <si>
    <t>12248-003</t>
  </si>
  <si>
    <t>12247-003</t>
  </si>
  <si>
    <t>1/25 (25) Лоакер Сэндвич Шоколад 25г</t>
  </si>
  <si>
    <t>1/25 (25) Лоакер Сэндвич Темный Шоколад 25г</t>
  </si>
  <si>
    <t>12249-001</t>
  </si>
  <si>
    <t>1/120</t>
  </si>
  <si>
    <t>Артикул</t>
  </si>
  <si>
    <t>Ед. в кор.</t>
  </si>
  <si>
    <t>Срок годности, мес</t>
  </si>
  <si>
    <t>Штрих-код</t>
  </si>
  <si>
    <t>шт</t>
  </si>
  <si>
    <t>1/8 (8) Лоакер Вафли Квадратини Ваниль 250г</t>
  </si>
  <si>
    <t xml:space="preserve">ХААС Разрыхлитель теста 12г                        </t>
  </si>
  <si>
    <t xml:space="preserve">ХААС Ванильный сахар 12г </t>
  </si>
  <si>
    <t>ХААС Ванилин 1,5 г</t>
  </si>
  <si>
    <t>ХААС Корица 10 г</t>
  </si>
  <si>
    <t xml:space="preserve">ХААС Желе для торта бесцветное 11г </t>
  </si>
  <si>
    <t>236080-1</t>
  </si>
  <si>
    <t xml:space="preserve">ХААС Сахарная пудра  ХОРЕКА 1000г 1/6                                           </t>
  </si>
  <si>
    <t xml:space="preserve">ХААС Сахарная пудра 250г                                              </t>
  </si>
  <si>
    <t xml:space="preserve">ХААС Сахарная пудра 80г                                              </t>
  </si>
  <si>
    <t xml:space="preserve">ХААС Сахарная пудра с корицей 80г </t>
  </si>
  <si>
    <t xml:space="preserve">ХААС Сахарная пудра с ванилью 80г                  </t>
  </si>
  <si>
    <t xml:space="preserve">ХААС Лимонная кислота 10г                                            </t>
  </si>
  <si>
    <t xml:space="preserve">ХААС Кукурузный крахмал 400г  </t>
  </si>
  <si>
    <t xml:space="preserve">ХААС Квиттин 1:1 20г                                                   </t>
  </si>
  <si>
    <t xml:space="preserve">ХААС Желатин пищевой 10г                                     </t>
  </si>
  <si>
    <t>ХААС Крем заварной ванильный 100г</t>
  </si>
  <si>
    <t>ХААС Крем заварной шоколадный 100г</t>
  </si>
  <si>
    <t xml:space="preserve">ХААС Сливки взбитые 45г                                  </t>
  </si>
  <si>
    <t xml:space="preserve">ХААС Сливки взбитые со вкусом клубники 45г  </t>
  </si>
  <si>
    <t xml:space="preserve">ХААС Желе десертное Апельсин 50г           </t>
  </si>
  <si>
    <t xml:space="preserve">ХААС Желе десертное Персик 50г             </t>
  </si>
  <si>
    <t xml:space="preserve">ХААС Желе десертное Клубника 50г           </t>
  </si>
  <si>
    <t xml:space="preserve">ХААС Кисель Лесная ягода 75г                  </t>
  </si>
  <si>
    <t xml:space="preserve">ХААС Кисель Малина 75г                            </t>
  </si>
  <si>
    <t>ХААС Моментальный кисель Вишня 30г</t>
  </si>
  <si>
    <t>ХААС Моментальный кисель Клубника 30г</t>
  </si>
  <si>
    <t>ХААС Моментальный кисель Клюква 30г</t>
  </si>
  <si>
    <t>ХААС Моментальный кисель Лесная ягода 30г</t>
  </si>
  <si>
    <t xml:space="preserve">ХААС Витамин С 80г                                                  </t>
  </si>
  <si>
    <t xml:space="preserve">ХААС Мультивитамин 80г                                        </t>
  </si>
  <si>
    <t>длина</t>
  </si>
  <si>
    <t>258</t>
  </si>
  <si>
    <t>236042-80</t>
  </si>
  <si>
    <t>236032-80</t>
  </si>
  <si>
    <t>236082-80</t>
  </si>
  <si>
    <t>1/35</t>
  </si>
  <si>
    <t>35</t>
  </si>
  <si>
    <t>1/18 (18) Лоакер Вафли хрустящие с молочной начинкой 175г</t>
  </si>
  <si>
    <t>10737-096</t>
  </si>
  <si>
    <t>1/70</t>
  </si>
  <si>
    <t>70</t>
  </si>
  <si>
    <t>10864-004</t>
  </si>
  <si>
    <t>10866-006</t>
  </si>
  <si>
    <t>83</t>
  </si>
  <si>
    <t>ХААС Лимонная кислота 100 г</t>
  </si>
  <si>
    <t>ХААС Желатин со специями для мясного заливного 25 г. 1/35</t>
  </si>
  <si>
    <t>ХААС Желатин со специями для рыбного заливного 25 г. 1/35</t>
  </si>
  <si>
    <t>ХААС Желатин со специями для холодца 25 г. 1/35</t>
  </si>
  <si>
    <t>1/80</t>
  </si>
  <si>
    <t>ХААС Желе для торта красное 11г 1/80</t>
  </si>
  <si>
    <t>80</t>
  </si>
  <si>
    <t xml:space="preserve">ХААС Лимонная кислота 100г    </t>
  </si>
  <si>
    <t xml:space="preserve">Daelmans Бисквитные вафли с карамельной начинкой 160г </t>
  </si>
  <si>
    <t xml:space="preserve">Daelmans Бисквитные вафли с карамельной начинкой 230г  </t>
  </si>
  <si>
    <t>ПЕЦ Фруктовая конфета 8,5 г</t>
  </si>
  <si>
    <t>ПЕЦ Набор фруктовых конфет 42,5 г (5 х 8,5 г)</t>
  </si>
  <si>
    <t>ПЕЦ Набор фруктовых конфет  68 г (8х8,5 г)</t>
  </si>
  <si>
    <t>ПЕЦ Набор фруктовых конфет с кислинкой (Sour Mix) 68 г (8х8,5 г)</t>
  </si>
  <si>
    <t>ПЕЦ Набор фруктовых конфет со вкусом колы 68г (8х8,5г)</t>
  </si>
  <si>
    <t>ПЕЦ Фруктовый жевательный мармелад</t>
  </si>
  <si>
    <t xml:space="preserve">ФИСИ ПЕЦ Набор фруктовых конфет 30г (5 х 6 г)   </t>
  </si>
  <si>
    <t>ПЕЦ Игрушка с конфетами 1+2</t>
  </si>
  <si>
    <t>1/12 (12) ЛОАКЕР Вафли Классик Ваниль 90г 1/12</t>
  </si>
  <si>
    <t>1/12 (12) ЛОАКЕР Вафли Классик Кремкакао 90г 1/12</t>
  </si>
  <si>
    <t xml:space="preserve">Cioccafe Минуэтто (мини печенье Амаретто в молочном шоколаде) 25г 12/20             </t>
  </si>
  <si>
    <t xml:space="preserve">Cioccafe Рондо (мини печенье Амаретто в темном шоколаде) 25г 12/20                                </t>
  </si>
  <si>
    <t>10861-006</t>
  </si>
  <si>
    <t>1/12 (12) ЛОАКЕР Вафли Классик Наполитанер 90г 1/12</t>
  </si>
  <si>
    <t>ЛОАКЕР Печенье Гран Пастицерия с лесным орехом в мол. шоколаде 100г 1/12</t>
  </si>
  <si>
    <t>1/15</t>
  </si>
  <si>
    <t>1/10</t>
  </si>
  <si>
    <t>236081-1</t>
  </si>
  <si>
    <t>10451-007</t>
  </si>
  <si>
    <t>10450-004</t>
  </si>
  <si>
    <t>10456-008</t>
  </si>
  <si>
    <t>1/8 (8) Лоакер Вафли Квадратини Наполитанер 250г</t>
  </si>
  <si>
    <t>1/8 (8) Лоакер Вафли Квадратини Шоколад 250г</t>
  </si>
  <si>
    <t>1/8 (8) Лоакер Вафли Квадратини Темный Шоколад 250г</t>
  </si>
  <si>
    <t>ГОРЧИЦА ХААС (Россия)</t>
  </si>
  <si>
    <t>ХААС Сахар с имбирем 40г 1/15</t>
  </si>
  <si>
    <t>236081-80</t>
  </si>
  <si>
    <t>10</t>
  </si>
  <si>
    <t>ХААС Оладьи (пакет) 250 г 1/10</t>
  </si>
  <si>
    <t>ХААС Кекс (пакет) 300 г 1/10</t>
  </si>
  <si>
    <t>ХААС Блины (пакет) 250 г 1/10</t>
  </si>
  <si>
    <t>23506-P</t>
  </si>
  <si>
    <t>23507-P</t>
  </si>
  <si>
    <t>23508-P</t>
  </si>
  <si>
    <t>ХААС Шоколадная глазурь 75 г 1/10</t>
  </si>
  <si>
    <t>12/50</t>
  </si>
  <si>
    <t>СПЕЦИИ</t>
  </si>
  <si>
    <t>ХААС Имбирь молотый 10г 1/50</t>
  </si>
  <si>
    <t>ХААС Семена кунжута 50г 1/35</t>
  </si>
  <si>
    <t>ПРАЙС-ЛИСТ 2015 ДЛЯ ДИСТРИБУТОРОВ</t>
  </si>
  <si>
    <t>EUROFOOD сок лимона 125мл</t>
  </si>
  <si>
    <t>Вафли 90г</t>
  </si>
  <si>
    <t>Монпансье Премиум ассорти "Леденцовое" 60г</t>
  </si>
  <si>
    <t xml:space="preserve">ХААС Сахар с корицей 40г              </t>
  </si>
  <si>
    <t xml:space="preserve">ХААС Корица высший сорт 8 г 1/50              </t>
  </si>
  <si>
    <t xml:space="preserve">ХААС Сода 10 г 1/50                                           </t>
  </si>
  <si>
    <t xml:space="preserve">ХААС Загуститель сливок и сметаны 10 г 1/50 </t>
  </si>
  <si>
    <t xml:space="preserve">ХААС Сахарная пудра НЕТАЮЩАЯ ХОРЕКА 1000г 1/6    </t>
  </si>
  <si>
    <t>ХААС Сахарная пудра с натуральной мятой 80г 1/10</t>
  </si>
  <si>
    <t>13160-022</t>
  </si>
  <si>
    <t>13210-002</t>
  </si>
  <si>
    <t>Сэндвич 37,5 г</t>
  </si>
  <si>
    <t>13170-017</t>
  </si>
  <si>
    <t>12/25</t>
  </si>
  <si>
    <t>300</t>
  </si>
  <si>
    <t>МОНПАНСЬЕ</t>
  </si>
  <si>
    <t>ФРУКТОВЫЙ МАРМЕЛАД Fruit Apps</t>
  </si>
  <si>
    <t>950</t>
  </si>
  <si>
    <t>265</t>
  </si>
  <si>
    <t>242</t>
  </si>
  <si>
    <t>15 мес</t>
  </si>
  <si>
    <t>Винный уксус Бальзамико Бьянко 500мл</t>
  </si>
  <si>
    <t>Монпансье Премиум ассорти "Леденцовое" (Котята) 60г</t>
  </si>
  <si>
    <t>Монпансье Премиум ассорти "Леденцовое" (Щенки) 60г</t>
  </si>
  <si>
    <t>Фото продукции</t>
  </si>
  <si>
    <t>фото</t>
  </si>
  <si>
    <r>
      <t xml:space="preserve">ПЕЦ </t>
    </r>
    <r>
      <rPr>
        <b/>
        <sz val="14"/>
        <rFont val="Tahoma"/>
        <family val="2"/>
        <charset val="204"/>
      </rPr>
      <t>ИМПУЛЬС</t>
    </r>
    <r>
      <rPr>
        <sz val="14"/>
        <rFont val="Tahoma"/>
        <family val="2"/>
        <charset val="204"/>
      </rPr>
      <t xml:space="preserve"> Игрушка с конфетами 1+2  </t>
    </r>
  </si>
  <si>
    <r>
      <t>ХААС Сахарная пудра НЕТАЮЩАЯ 80г 1/10</t>
    </r>
    <r>
      <rPr>
        <b/>
        <i/>
        <sz val="14"/>
        <color indexed="18"/>
        <rFont val="Tahoma"/>
        <family val="2"/>
        <charset val="204"/>
      </rPr>
      <t xml:space="preserve">  </t>
    </r>
    <r>
      <rPr>
        <sz val="14"/>
        <rFont val="Tahoma"/>
        <family val="2"/>
        <charset val="204"/>
      </rPr>
      <t xml:space="preserve">                </t>
    </r>
  </si>
  <si>
    <t>МУЧНЫЕ  СМЕСИ         НОВЫЙ ДИЗАЙН!!!</t>
  </si>
  <si>
    <r>
      <t xml:space="preserve">ХААС Пудинг ванильный 40г 1/10    </t>
    </r>
    <r>
      <rPr>
        <b/>
        <sz val="14"/>
        <color indexed="10"/>
        <rFont val="Tahoma"/>
        <family val="2"/>
        <charset val="204"/>
      </rPr>
      <t>НОВИНКА!!!</t>
    </r>
  </si>
  <si>
    <r>
      <t xml:space="preserve">ХААС Пудинг шоколадный 40г 1/10  </t>
    </r>
    <r>
      <rPr>
        <b/>
        <sz val="14"/>
        <color indexed="10"/>
        <rFont val="Tahoma"/>
        <family val="2"/>
        <charset val="204"/>
      </rPr>
      <t xml:space="preserve"> НОВИНКА!!!</t>
    </r>
  </si>
  <si>
    <r>
      <t xml:space="preserve">ХААС Пудинг банановый 40г 1/10   </t>
    </r>
    <r>
      <rPr>
        <b/>
        <sz val="14"/>
        <color indexed="10"/>
        <rFont val="Tahoma"/>
        <family val="2"/>
        <charset val="204"/>
      </rPr>
      <t>НОВИНКА!!!</t>
    </r>
  </si>
  <si>
    <r>
      <t xml:space="preserve">SICILIA сок лимона + </t>
    </r>
    <r>
      <rPr>
        <b/>
        <sz val="14"/>
        <rFont val="Tahoma"/>
        <family val="2"/>
        <charset val="204"/>
      </rPr>
      <t>МЯТА</t>
    </r>
    <r>
      <rPr>
        <sz val="14"/>
        <rFont val="Tahoma"/>
        <family val="2"/>
        <charset val="204"/>
      </rPr>
      <t xml:space="preserve"> 115мл     </t>
    </r>
  </si>
  <si>
    <r>
      <t xml:space="preserve">Винный уксус Бальзамико ди Модена </t>
    </r>
    <r>
      <rPr>
        <b/>
        <sz val="14"/>
        <rFont val="Tahoma"/>
        <family val="2"/>
        <charset val="204"/>
      </rPr>
      <t xml:space="preserve">Antico </t>
    </r>
    <r>
      <rPr>
        <sz val="14"/>
        <rFont val="Tahoma"/>
        <family val="2"/>
        <charset val="204"/>
      </rPr>
      <t xml:space="preserve">*** 250мл   </t>
    </r>
  </si>
  <si>
    <r>
      <t xml:space="preserve">Cioccafe Драже </t>
    </r>
    <r>
      <rPr>
        <b/>
        <sz val="14"/>
        <rFont val="Tahoma"/>
        <family val="2"/>
        <charset val="204"/>
      </rPr>
      <t>"Espresso Time" 80г</t>
    </r>
    <r>
      <rPr>
        <sz val="14"/>
        <rFont val="Tahoma"/>
        <family val="2"/>
        <charset val="204"/>
      </rPr>
      <t xml:space="preserve"> и </t>
    </r>
    <r>
      <rPr>
        <b/>
        <sz val="14"/>
        <rFont val="Tahoma"/>
        <family val="2"/>
        <charset val="204"/>
      </rPr>
      <t xml:space="preserve">"Cappuccino" 80г </t>
    </r>
    <r>
      <rPr>
        <sz val="14"/>
        <rFont val="Tahoma"/>
        <family val="2"/>
        <charset val="204"/>
      </rPr>
      <t xml:space="preserve">(кофейные зерна в темн. и молочном шоколаде) </t>
    </r>
  </si>
  <si>
    <r>
      <t xml:space="preserve">Fruit Apps Фруктовый Микс 50г 1/24                 </t>
    </r>
    <r>
      <rPr>
        <b/>
        <i/>
        <sz val="14"/>
        <color indexed="10"/>
        <rFont val="Tahoma"/>
        <family val="2"/>
        <charset val="204"/>
      </rPr>
      <t xml:space="preserve">      НОВИНКА!!!</t>
    </r>
  </si>
  <si>
    <r>
      <t xml:space="preserve">Fruit Apps Ягодный Микс 50г 1/24                             </t>
    </r>
    <r>
      <rPr>
        <b/>
        <i/>
        <sz val="14"/>
        <color indexed="10"/>
        <rFont val="Tahoma"/>
        <family val="2"/>
        <charset val="204"/>
      </rPr>
      <t>НОВИНКА!!!</t>
    </r>
  </si>
  <si>
    <r>
      <t>1/18 Вафли Лоакер «Хрустящие вафли  Малина и Йогурт» 150 г_</t>
    </r>
    <r>
      <rPr>
        <b/>
        <sz val="14"/>
        <color indexed="10"/>
        <rFont val="Tahoma"/>
        <family val="2"/>
        <charset val="204"/>
      </rPr>
      <t>НОВИНКА!</t>
    </r>
  </si>
  <si>
    <t>ХААС Ванильный сахар с натуральной ванилью 15г</t>
  </si>
  <si>
    <t>ХААС Горчица КУБАНСКАЯ 200 г</t>
  </si>
  <si>
    <t>ХААС Горчица РУССКАЯ 200 г</t>
  </si>
  <si>
    <t>ХААС Горчица  БАВАРСКАЯ 200 г</t>
  </si>
  <si>
    <t>ХААС Горчица  С ХРЕНОМ 200 г</t>
  </si>
  <si>
    <t>ХААС Горчица ДОМАШНЯЯ 200 г</t>
  </si>
  <si>
    <t>ХААС ЧЕСНОК 100 г</t>
  </si>
  <si>
    <t>ХААС ХРЕН С МАЙОНЕЗОМ   100 г</t>
  </si>
  <si>
    <t>ХААС ХРЕН со СЛИВКАМИ 100 г</t>
  </si>
  <si>
    <t>ХААС Хрен натуральный острый стекло 200 г</t>
  </si>
  <si>
    <t>ХААС Хрен сливочный стекло 190 г</t>
  </si>
  <si>
    <t>ХААС Хрен со свеклой стекло 200 г</t>
  </si>
  <si>
    <t>СОКИ СИЦИЛИЯ (Швейцария)</t>
  </si>
  <si>
    <t>ПРАЙС-ЛИСТ 2016 ДЛЯ ДИСТРИБУТОРОВ</t>
  </si>
  <si>
    <t>Цены в РУБЛЯХ действительны с 01.03.2016</t>
  </si>
  <si>
    <t>Винный уксус Бальзамико ди Модена 250мл (спрей)</t>
  </si>
  <si>
    <t>12/20</t>
  </si>
  <si>
    <t>16/20</t>
  </si>
  <si>
    <t>Cioccafe Драже "Espresso Time" 25г (кофейные зерна в темн. шоколаде)</t>
  </si>
  <si>
    <t>Cioccafe Драже "Cappuccino" 25г (кофейные зерна в молочном шоколаде)</t>
  </si>
  <si>
    <r>
      <t>Cioccafe Драже "</t>
    </r>
    <r>
      <rPr>
        <b/>
        <sz val="14"/>
        <rFont val="Tahoma"/>
        <family val="2"/>
        <charset val="204"/>
      </rPr>
      <t>Espresso Time</t>
    </r>
    <r>
      <rPr>
        <sz val="14"/>
        <rFont val="Tahoma"/>
        <family val="2"/>
        <charset val="204"/>
      </rPr>
      <t>" (Монодоза) (кофейные зерна в темн. шоколаде)</t>
    </r>
  </si>
  <si>
    <r>
      <t>Cioccafe Драже "</t>
    </r>
    <r>
      <rPr>
        <b/>
        <sz val="14"/>
        <rFont val="Tahoma"/>
        <family val="2"/>
        <charset val="204"/>
      </rPr>
      <t>Cappuccino</t>
    </r>
    <r>
      <rPr>
        <sz val="14"/>
        <rFont val="Tahoma"/>
        <family val="2"/>
        <charset val="204"/>
      </rPr>
      <t>" (Монодоза) (кофейные зерна в молочном шоколаде)</t>
    </r>
  </si>
  <si>
    <r>
      <t xml:space="preserve">Cioccafe Драже "Espresso Time" 25г (кофейные зерна в темн. шоколаде) </t>
    </r>
    <r>
      <rPr>
        <b/>
        <sz val="14"/>
        <color indexed="10"/>
        <rFont val="Tahoma"/>
        <family val="2"/>
        <charset val="204"/>
      </rPr>
      <t>НОВЫЙ ФОРМАТ!</t>
    </r>
  </si>
  <si>
    <r>
      <t xml:space="preserve">Cioccafe Драже "Cappuccino" 25г (кофейные зерна в молочном шоколаде) </t>
    </r>
    <r>
      <rPr>
        <b/>
        <sz val="14"/>
        <color indexed="10"/>
        <rFont val="Tahoma"/>
        <family val="2"/>
        <charset val="204"/>
      </rPr>
      <t>НОВЫЙ ФОРМАТ!</t>
    </r>
  </si>
  <si>
    <r>
      <t xml:space="preserve">ЛОАКЕР Вафли Квадратини Малина и Йогурт 220г 1/8 </t>
    </r>
    <r>
      <rPr>
        <b/>
        <sz val="14"/>
        <color indexed="10"/>
        <rFont val="Tahoma"/>
        <family val="2"/>
        <charset val="204"/>
      </rPr>
      <t xml:space="preserve">НОВИНКА! </t>
    </r>
  </si>
  <si>
    <r>
      <t xml:space="preserve">Вафли Лоакер «Хрустящие вафли Малина и Йогурт» 37,5 г </t>
    </r>
    <r>
      <rPr>
        <b/>
        <sz val="14"/>
        <color indexed="10"/>
        <rFont val="Tahoma"/>
        <family val="2"/>
        <charset val="204"/>
      </rPr>
      <t>НОВИНКА!</t>
    </r>
  </si>
</sst>
</file>

<file path=xl/styles.xml><?xml version="1.0" encoding="utf-8"?>
<styleSheet xmlns="http://schemas.openxmlformats.org/spreadsheetml/2006/main">
  <numFmts count="9">
    <numFmt numFmtId="164" formatCode="0.0000"/>
    <numFmt numFmtId="165" formatCode="#,##0.00;[Red]#,##0.00"/>
    <numFmt numFmtId="166" formatCode="#,##0.0000;[Red]#,##0.0000"/>
    <numFmt numFmtId="167" formatCode="#,##0.0000"/>
    <numFmt numFmtId="168" formatCode="#,##0.0000&quot;р.&quot;"/>
    <numFmt numFmtId="169" formatCode="#,##0.00_ ;\-#,##0.00\ "/>
    <numFmt numFmtId="170" formatCode="0.000000"/>
    <numFmt numFmtId="171" formatCode="#,##0.0000_р_."/>
    <numFmt numFmtId="172" formatCode="#,##0.00&quot;р.&quot;"/>
  </numFmts>
  <fonts count="31">
    <font>
      <sz val="10"/>
      <name val="Arial"/>
    </font>
    <font>
      <sz val="8"/>
      <name val="Arial"/>
      <family val="2"/>
      <charset val="204"/>
    </font>
    <font>
      <sz val="11"/>
      <name val="Tahoma"/>
      <family val="2"/>
      <charset val="204"/>
    </font>
    <font>
      <sz val="9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b/>
      <sz val="11"/>
      <color indexed="10"/>
      <name val="Tahoma"/>
      <family val="2"/>
      <charset val="204"/>
    </font>
    <font>
      <b/>
      <sz val="10"/>
      <color indexed="10"/>
      <name val="Tahoma"/>
      <family val="2"/>
      <charset val="204"/>
    </font>
    <font>
      <b/>
      <i/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14"/>
      <name val="Tahoma"/>
      <family val="2"/>
      <charset val="204"/>
    </font>
    <font>
      <sz val="1"/>
      <name val="Tahoma"/>
      <family val="2"/>
      <charset val="204"/>
    </font>
    <font>
      <b/>
      <sz val="1"/>
      <name val="Tahoma"/>
      <family val="2"/>
      <charset val="204"/>
    </font>
    <font>
      <b/>
      <sz val="11"/>
      <name val="Tahoma"/>
      <family val="2"/>
      <charset val="204"/>
    </font>
    <font>
      <sz val="1"/>
      <color indexed="55"/>
      <name val="Tahoma"/>
      <family val="2"/>
      <charset val="204"/>
    </font>
    <font>
      <b/>
      <sz val="1"/>
      <color indexed="55"/>
      <name val="Tahoma"/>
      <family val="2"/>
      <charset val="204"/>
    </font>
    <font>
      <sz val="10"/>
      <color indexed="10"/>
      <name val="Tahoma"/>
      <family val="2"/>
      <charset val="204"/>
    </font>
    <font>
      <b/>
      <sz val="10"/>
      <color indexed="17"/>
      <name val="Tahoma"/>
      <family val="2"/>
      <charset val="204"/>
    </font>
    <font>
      <sz val="14"/>
      <color indexed="9"/>
      <name val="Tahoma"/>
      <family val="2"/>
      <charset val="204"/>
    </font>
    <font>
      <b/>
      <i/>
      <sz val="14"/>
      <color indexed="18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i/>
      <sz val="14"/>
      <color indexed="10"/>
      <name val="Tahoma"/>
      <family val="2"/>
      <charset val="204"/>
    </font>
    <font>
      <sz val="10"/>
      <color indexed="55"/>
      <name val="Tahoma"/>
      <family val="2"/>
      <charset val="204"/>
    </font>
    <font>
      <sz val="15"/>
      <name val="Tahoma"/>
      <family val="2"/>
      <charset val="204"/>
    </font>
    <font>
      <b/>
      <sz val="15"/>
      <name val="Tahoma"/>
      <family val="2"/>
      <charset val="204"/>
    </font>
    <font>
      <b/>
      <sz val="10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80">
    <xf numFmtId="0" fontId="0" fillId="0" borderId="0" xfId="0"/>
    <xf numFmtId="2" fontId="5" fillId="0" borderId="1" xfId="0" applyNumberFormat="1" applyFont="1" applyFill="1" applyBorder="1" applyAlignment="1">
      <alignment horizontal="left" wrapText="1"/>
    </xf>
    <xf numFmtId="2" fontId="5" fillId="0" borderId="2" xfId="0" applyNumberFormat="1" applyFont="1" applyFill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2" fontId="5" fillId="0" borderId="4" xfId="0" applyNumberFormat="1" applyFont="1" applyFill="1" applyBorder="1" applyAlignment="1">
      <alignment wrapText="1"/>
    </xf>
    <xf numFmtId="49" fontId="5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wrapText="1"/>
    </xf>
    <xf numFmtId="0" fontId="5" fillId="0" borderId="5" xfId="0" applyFont="1" applyFill="1" applyBorder="1"/>
    <xf numFmtId="0" fontId="5" fillId="0" borderId="0" xfId="0" applyFont="1" applyFill="1" applyBorder="1"/>
    <xf numFmtId="49" fontId="5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wrapText="1"/>
    </xf>
    <xf numFmtId="0" fontId="6" fillId="0" borderId="0" xfId="0" applyFont="1" applyFill="1" applyBorder="1"/>
    <xf numFmtId="49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/>
    <xf numFmtId="2" fontId="5" fillId="0" borderId="6" xfId="0" applyNumberFormat="1" applyFont="1" applyFill="1" applyBorder="1" applyAlignment="1">
      <alignment wrapText="1"/>
    </xf>
    <xf numFmtId="2" fontId="5" fillId="0" borderId="7" xfId="0" applyNumberFormat="1" applyFont="1" applyFill="1" applyBorder="1" applyAlignment="1">
      <alignment wrapText="1"/>
    </xf>
    <xf numFmtId="49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/>
    <xf numFmtId="2" fontId="5" fillId="0" borderId="8" xfId="0" applyNumberFormat="1" applyFont="1" applyFill="1" applyBorder="1" applyAlignment="1">
      <alignment wrapText="1"/>
    </xf>
    <xf numFmtId="2" fontId="5" fillId="0" borderId="9" xfId="0" applyNumberFormat="1" applyFont="1" applyFill="1" applyBorder="1" applyAlignment="1">
      <alignment wrapText="1"/>
    </xf>
    <xf numFmtId="2" fontId="5" fillId="0" borderId="10" xfId="0" applyNumberFormat="1" applyFont="1" applyFill="1" applyBorder="1" applyAlignment="1">
      <alignment wrapText="1"/>
    </xf>
    <xf numFmtId="2" fontId="5" fillId="0" borderId="11" xfId="0" applyNumberFormat="1" applyFont="1" applyFill="1" applyBorder="1" applyAlignment="1">
      <alignment wrapText="1"/>
    </xf>
    <xf numFmtId="2" fontId="5" fillId="0" borderId="12" xfId="0" applyNumberFormat="1" applyFont="1" applyFill="1" applyBorder="1" applyAlignment="1">
      <alignment wrapText="1"/>
    </xf>
    <xf numFmtId="49" fontId="5" fillId="0" borderId="0" xfId="0" applyNumberFormat="1" applyFont="1" applyFill="1"/>
    <xf numFmtId="0" fontId="5" fillId="0" borderId="0" xfId="0" applyFont="1" applyFill="1"/>
    <xf numFmtId="2" fontId="5" fillId="0" borderId="0" xfId="0" applyNumberFormat="1" applyFont="1" applyFill="1" applyAlignment="1">
      <alignment wrapText="1"/>
    </xf>
    <xf numFmtId="2" fontId="4" fillId="0" borderId="0" xfId="0" applyNumberFormat="1" applyFont="1" applyFill="1" applyAlignment="1">
      <alignment horizontal="center" wrapText="1"/>
    </xf>
    <xf numFmtId="0" fontId="4" fillId="0" borderId="12" xfId="0" applyFont="1" applyFill="1" applyBorder="1" applyAlignment="1" applyProtection="1">
      <alignment horizontal="center" wrapText="1"/>
      <protection locked="0"/>
    </xf>
    <xf numFmtId="2" fontId="9" fillId="0" borderId="5" xfId="0" applyNumberFormat="1" applyFont="1" applyFill="1" applyBorder="1" applyAlignment="1">
      <alignment horizontal="center" wrapText="1"/>
    </xf>
    <xf numFmtId="2" fontId="9" fillId="0" borderId="13" xfId="0" applyNumberFormat="1" applyFont="1" applyFill="1" applyBorder="1" applyAlignment="1">
      <alignment horizontal="center" wrapText="1"/>
    </xf>
    <xf numFmtId="1" fontId="5" fillId="0" borderId="8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wrapText="1"/>
    </xf>
    <xf numFmtId="165" fontId="5" fillId="0" borderId="5" xfId="0" applyNumberFormat="1" applyFont="1" applyFill="1" applyBorder="1"/>
    <xf numFmtId="2" fontId="5" fillId="0" borderId="13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wrapText="1"/>
    </xf>
    <xf numFmtId="2" fontId="5" fillId="0" borderId="14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165" fontId="5" fillId="0" borderId="4" xfId="0" applyNumberFormat="1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Alignment="1">
      <alignment wrapText="1"/>
    </xf>
    <xf numFmtId="165" fontId="5" fillId="0" borderId="0" xfId="0" applyNumberFormat="1" applyFont="1" applyFill="1"/>
    <xf numFmtId="1" fontId="5" fillId="0" borderId="6" xfId="0" applyNumberFormat="1" applyFont="1" applyFill="1" applyBorder="1" applyAlignment="1">
      <alignment wrapText="1"/>
    </xf>
    <xf numFmtId="2" fontId="4" fillId="0" borderId="0" xfId="0" applyNumberFormat="1" applyFont="1" applyFill="1" applyBorder="1" applyAlignment="1">
      <alignment horizontal="center" wrapText="1"/>
    </xf>
    <xf numFmtId="164" fontId="5" fillId="0" borderId="15" xfId="0" applyNumberFormat="1" applyFont="1" applyFill="1" applyBorder="1" applyAlignment="1">
      <alignment horizontal="center" wrapText="1"/>
    </xf>
    <xf numFmtId="164" fontId="5" fillId="0" borderId="16" xfId="0" applyNumberFormat="1" applyFont="1" applyFill="1" applyBorder="1" applyAlignment="1">
      <alignment horizontal="center" wrapText="1"/>
    </xf>
    <xf numFmtId="164" fontId="5" fillId="0" borderId="17" xfId="0" applyNumberFormat="1" applyFont="1" applyFill="1" applyBorder="1" applyAlignment="1">
      <alignment horizontal="center" wrapText="1"/>
    </xf>
    <xf numFmtId="2" fontId="5" fillId="0" borderId="15" xfId="0" applyNumberFormat="1" applyFont="1" applyFill="1" applyBorder="1" applyAlignment="1">
      <alignment horizontal="center" wrapText="1"/>
    </xf>
    <xf numFmtId="2" fontId="5" fillId="0" borderId="16" xfId="0" applyNumberFormat="1" applyFont="1" applyFill="1" applyBorder="1" applyAlignment="1">
      <alignment horizontal="center" wrapText="1"/>
    </xf>
    <xf numFmtId="2" fontId="5" fillId="0" borderId="18" xfId="0" applyNumberFormat="1" applyFont="1" applyFill="1" applyBorder="1" applyAlignment="1">
      <alignment horizontal="center" wrapText="1"/>
    </xf>
    <xf numFmtId="2" fontId="5" fillId="0" borderId="17" xfId="0" applyNumberFormat="1" applyFont="1" applyFill="1" applyBorder="1" applyAlignment="1">
      <alignment horizontal="center" wrapText="1"/>
    </xf>
    <xf numFmtId="2" fontId="5" fillId="0" borderId="19" xfId="0" applyNumberFormat="1" applyFont="1" applyFill="1" applyBorder="1" applyAlignment="1">
      <alignment horizontal="center" wrapText="1"/>
    </xf>
    <xf numFmtId="170" fontId="5" fillId="0" borderId="0" xfId="0" applyNumberFormat="1" applyFont="1" applyFill="1"/>
    <xf numFmtId="2" fontId="5" fillId="0" borderId="0" xfId="0" applyNumberFormat="1" applyFont="1" applyFill="1"/>
    <xf numFmtId="2" fontId="4" fillId="0" borderId="17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4" fillId="0" borderId="19" xfId="0" applyNumberFormat="1" applyFont="1" applyFill="1" applyBorder="1" applyAlignment="1">
      <alignment horizontal="center" wrapText="1"/>
    </xf>
    <xf numFmtId="166" fontId="5" fillId="0" borderId="20" xfId="0" applyNumberFormat="1" applyFont="1" applyFill="1" applyBorder="1" applyAlignment="1">
      <alignment horizontal="center" wrapText="1"/>
    </xf>
    <xf numFmtId="166" fontId="5" fillId="0" borderId="17" xfId="0" applyNumberFormat="1" applyFont="1" applyFill="1" applyBorder="1" applyAlignment="1">
      <alignment horizontal="center" wrapText="1"/>
    </xf>
    <xf numFmtId="166" fontId="5" fillId="0" borderId="0" xfId="0" applyNumberFormat="1" applyFont="1" applyFill="1" applyBorder="1" applyAlignment="1">
      <alignment horizontal="center" wrapText="1"/>
    </xf>
    <xf numFmtId="165" fontId="5" fillId="0" borderId="15" xfId="0" applyNumberFormat="1" applyFont="1" applyFill="1" applyBorder="1" applyAlignment="1">
      <alignment horizontal="center" wrapText="1"/>
    </xf>
    <xf numFmtId="165" fontId="5" fillId="0" borderId="20" xfId="0" applyNumberFormat="1" applyFont="1" applyFill="1" applyBorder="1" applyAlignment="1">
      <alignment horizontal="center" wrapText="1"/>
    </xf>
    <xf numFmtId="165" fontId="5" fillId="0" borderId="17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166" fontId="4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166" fontId="5" fillId="0" borderId="16" xfId="0" applyNumberFormat="1" applyFont="1" applyFill="1" applyBorder="1" applyAlignment="1">
      <alignment horizontal="center" wrapText="1"/>
    </xf>
    <xf numFmtId="165" fontId="5" fillId="0" borderId="16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2" fontId="4" fillId="0" borderId="21" xfId="0" applyNumberFormat="1" applyFont="1" applyFill="1" applyBorder="1" applyAlignment="1">
      <alignment horizontal="center" wrapText="1"/>
    </xf>
    <xf numFmtId="166" fontId="5" fillId="0" borderId="19" xfId="0" applyNumberFormat="1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2" fontId="4" fillId="0" borderId="14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wrapText="1"/>
    </xf>
    <xf numFmtId="165" fontId="5" fillId="0" borderId="14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2" fontId="5" fillId="0" borderId="22" xfId="0" applyNumberFormat="1" applyFont="1" applyFill="1" applyBorder="1" applyAlignment="1">
      <alignment wrapText="1"/>
    </xf>
    <xf numFmtId="2" fontId="5" fillId="0" borderId="23" xfId="0" applyNumberFormat="1" applyFont="1" applyFill="1" applyBorder="1" applyAlignment="1">
      <alignment wrapText="1"/>
    </xf>
    <xf numFmtId="165" fontId="5" fillId="0" borderId="19" xfId="0" applyNumberFormat="1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right" wrapText="1"/>
    </xf>
    <xf numFmtId="49" fontId="5" fillId="0" borderId="5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8" fillId="0" borderId="19" xfId="0" applyNumberFormat="1" applyFont="1" applyFill="1" applyBorder="1" applyAlignment="1">
      <alignment horizontal="center" wrapText="1"/>
    </xf>
    <xf numFmtId="2" fontId="8" fillId="0" borderId="2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2" fontId="9" fillId="0" borderId="24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/>
    <xf numFmtId="49" fontId="4" fillId="0" borderId="4" xfId="0" applyNumberFormat="1" applyFont="1" applyFill="1" applyBorder="1" applyAlignment="1">
      <alignment horizontal="left" vertical="center" wrapText="1" indent="1"/>
    </xf>
    <xf numFmtId="1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left" vertical="center" wrapText="1" indent="1"/>
    </xf>
    <xf numFmtId="2" fontId="5" fillId="0" borderId="4" xfId="0" applyNumberFormat="1" applyFont="1" applyFill="1" applyBorder="1" applyAlignment="1">
      <alignment horizontal="left" vertical="center" wrapText="1" indent="1"/>
    </xf>
    <xf numFmtId="2" fontId="5" fillId="0" borderId="21" xfId="0" applyNumberFormat="1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horizontal="left" vertical="center" wrapText="1" indent="1"/>
    </xf>
    <xf numFmtId="1" fontId="5" fillId="0" borderId="6" xfId="0" applyNumberFormat="1" applyFont="1" applyFill="1" applyBorder="1" applyAlignment="1">
      <alignment horizontal="center" vertical="center"/>
    </xf>
    <xf numFmtId="170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wrapText="1"/>
    </xf>
    <xf numFmtId="1" fontId="5" fillId="0" borderId="8" xfId="0" applyNumberFormat="1" applyFont="1" applyFill="1" applyBorder="1" applyAlignment="1">
      <alignment horizontal="center" vertical="center"/>
    </xf>
    <xf numFmtId="170" fontId="5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1" fontId="5" fillId="0" borderId="22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70" fontId="5" fillId="0" borderId="10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 wrapText="1" indent="1"/>
    </xf>
    <xf numFmtId="1" fontId="5" fillId="0" borderId="2" xfId="0" applyNumberFormat="1" applyFont="1" applyFill="1" applyBorder="1" applyAlignment="1">
      <alignment horizontal="center" vertical="center"/>
    </xf>
    <xf numFmtId="170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wrapText="1"/>
    </xf>
    <xf numFmtId="170" fontId="5" fillId="0" borderId="0" xfId="0" applyNumberFormat="1" applyFont="1" applyFill="1" applyAlignment="1">
      <alignment wrapText="1"/>
    </xf>
    <xf numFmtId="2" fontId="10" fillId="0" borderId="0" xfId="0" applyNumberFormat="1" applyFont="1" applyFill="1" applyAlignment="1">
      <alignment wrapText="1"/>
    </xf>
    <xf numFmtId="0" fontId="5" fillId="0" borderId="0" xfId="0" applyFont="1" applyFill="1" applyAlignment="1"/>
    <xf numFmtId="2" fontId="5" fillId="0" borderId="24" xfId="0" applyNumberFormat="1" applyFont="1" applyFill="1" applyBorder="1" applyAlignment="1">
      <alignment horizontal="center" wrapText="1"/>
    </xf>
    <xf numFmtId="2" fontId="4" fillId="0" borderId="25" xfId="0" applyNumberFormat="1" applyFont="1" applyFill="1" applyBorder="1" applyAlignment="1">
      <alignment horizontal="center" wrapText="1"/>
    </xf>
    <xf numFmtId="2" fontId="5" fillId="0" borderId="21" xfId="0" applyNumberFormat="1" applyFont="1" applyFill="1" applyBorder="1" applyAlignment="1">
      <alignment horizontal="center" wrapText="1"/>
    </xf>
    <xf numFmtId="2" fontId="5" fillId="0" borderId="26" xfId="0" applyNumberFormat="1" applyFont="1" applyFill="1" applyBorder="1" applyAlignment="1">
      <alignment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/>
    <xf numFmtId="2" fontId="4" fillId="0" borderId="27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wrapText="1"/>
    </xf>
    <xf numFmtId="168" fontId="8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 wrapText="1"/>
    </xf>
    <xf numFmtId="1" fontId="5" fillId="0" borderId="28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Alignment="1">
      <alignment horizontal="right"/>
    </xf>
    <xf numFmtId="2" fontId="9" fillId="0" borderId="1" xfId="0" applyNumberFormat="1" applyFont="1" applyFill="1" applyBorder="1" applyAlignment="1">
      <alignment horizontal="center" wrapText="1"/>
    </xf>
    <xf numFmtId="166" fontId="4" fillId="0" borderId="0" xfId="0" applyNumberFormat="1" applyFont="1" applyFill="1" applyAlignment="1">
      <alignment horizontal="center" wrapText="1"/>
    </xf>
    <xf numFmtId="165" fontId="4" fillId="0" borderId="0" xfId="0" applyNumberFormat="1" applyFont="1" applyFill="1" applyAlignment="1">
      <alignment horizontal="center" wrapText="1"/>
    </xf>
    <xf numFmtId="164" fontId="8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left" wrapText="1"/>
    </xf>
    <xf numFmtId="2" fontId="9" fillId="0" borderId="29" xfId="0" applyNumberFormat="1" applyFont="1" applyFill="1" applyBorder="1" applyAlignment="1">
      <alignment horizontal="center" wrapText="1"/>
    </xf>
    <xf numFmtId="2" fontId="5" fillId="0" borderId="29" xfId="0" applyNumberFormat="1" applyFont="1" applyFill="1" applyBorder="1" applyAlignment="1">
      <alignment horizontal="center" wrapText="1"/>
    </xf>
    <xf numFmtId="2" fontId="5" fillId="0" borderId="3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right" wrapText="1"/>
    </xf>
    <xf numFmtId="165" fontId="5" fillId="0" borderId="4" xfId="0" applyNumberFormat="1" applyFont="1" applyFill="1" applyBorder="1" applyAlignment="1">
      <alignment horizontal="right" wrapText="1"/>
    </xf>
    <xf numFmtId="165" fontId="5" fillId="0" borderId="5" xfId="0" applyNumberFormat="1" applyFont="1" applyFill="1" applyBorder="1" applyAlignment="1">
      <alignment horizontal="right" wrapText="1"/>
    </xf>
    <xf numFmtId="2" fontId="4" fillId="0" borderId="31" xfId="0" applyNumberFormat="1" applyFont="1" applyFill="1" applyBorder="1" applyAlignment="1">
      <alignment horizontal="center" wrapText="1"/>
    </xf>
    <xf numFmtId="2" fontId="4" fillId="0" borderId="22" xfId="0" applyNumberFormat="1" applyFont="1" applyFill="1" applyBorder="1" applyAlignment="1">
      <alignment horizontal="center" wrapText="1"/>
    </xf>
    <xf numFmtId="2" fontId="4" fillId="0" borderId="26" xfId="0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wrapText="1"/>
    </xf>
    <xf numFmtId="164" fontId="5" fillId="0" borderId="32" xfId="0" applyNumberFormat="1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wrapText="1"/>
    </xf>
    <xf numFmtId="2" fontId="5" fillId="0" borderId="33" xfId="0" applyNumberFormat="1" applyFont="1" applyFill="1" applyBorder="1" applyAlignment="1">
      <alignment horizontal="center" vertical="center"/>
    </xf>
    <xf numFmtId="2" fontId="9" fillId="0" borderId="21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165" fontId="5" fillId="0" borderId="21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/>
    </xf>
    <xf numFmtId="2" fontId="5" fillId="0" borderId="21" xfId="0" applyNumberFormat="1" applyFont="1" applyFill="1" applyBorder="1" applyAlignment="1">
      <alignment wrapText="1"/>
    </xf>
    <xf numFmtId="1" fontId="5" fillId="0" borderId="4" xfId="0" applyNumberFormat="1" applyFont="1" applyFill="1" applyBorder="1" applyAlignment="1">
      <alignment horizontal="center" vertical="center"/>
    </xf>
    <xf numFmtId="170" fontId="5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5" fillId="0" borderId="21" xfId="0" applyNumberFormat="1" applyFont="1" applyFill="1" applyBorder="1" applyAlignment="1">
      <alignment horizontal="right" wrapText="1"/>
    </xf>
    <xf numFmtId="165" fontId="5" fillId="0" borderId="13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/>
    <xf numFmtId="0" fontId="4" fillId="0" borderId="12" xfId="0" applyFont="1" applyFill="1" applyBorder="1" applyAlignment="1" applyProtection="1">
      <alignment horizontal="center"/>
      <protection locked="0"/>
    </xf>
    <xf numFmtId="165" fontId="5" fillId="0" borderId="12" xfId="0" applyNumberFormat="1" applyFont="1" applyFill="1" applyBorder="1"/>
    <xf numFmtId="2" fontId="4" fillId="0" borderId="4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/>
    <xf numFmtId="2" fontId="5" fillId="0" borderId="4" xfId="0" applyNumberFormat="1" applyFont="1" applyFill="1" applyBorder="1" applyAlignment="1">
      <alignment vertical="center"/>
    </xf>
    <xf numFmtId="170" fontId="5" fillId="0" borderId="4" xfId="0" applyNumberFormat="1" applyFont="1" applyFill="1" applyBorder="1" applyAlignment="1">
      <alignment vertical="center"/>
    </xf>
    <xf numFmtId="17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2" fontId="5" fillId="0" borderId="34" xfId="0" applyNumberFormat="1" applyFont="1" applyFill="1" applyBorder="1" applyAlignment="1">
      <alignment wrapText="1"/>
    </xf>
    <xf numFmtId="2" fontId="5" fillId="0" borderId="35" xfId="0" applyNumberFormat="1" applyFont="1" applyFill="1" applyBorder="1" applyAlignment="1">
      <alignment wrapText="1"/>
    </xf>
    <xf numFmtId="2" fontId="5" fillId="0" borderId="3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wrapText="1"/>
    </xf>
    <xf numFmtId="170" fontId="5" fillId="2" borderId="4" xfId="0" applyNumberFormat="1" applyFont="1" applyFill="1" applyBorder="1" applyAlignment="1">
      <alignment wrapText="1"/>
    </xf>
    <xf numFmtId="2" fontId="5" fillId="2" borderId="4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2" fontId="10" fillId="2" borderId="4" xfId="0" applyNumberFormat="1" applyFont="1" applyFill="1" applyBorder="1" applyAlignment="1">
      <alignment wrapText="1"/>
    </xf>
    <xf numFmtId="2" fontId="5" fillId="2" borderId="21" xfId="0" applyNumberFormat="1" applyFont="1" applyFill="1" applyBorder="1" applyAlignment="1">
      <alignment wrapText="1"/>
    </xf>
    <xf numFmtId="49" fontId="4" fillId="0" borderId="37" xfId="0" applyNumberFormat="1" applyFont="1" applyFill="1" applyBorder="1" applyAlignment="1">
      <alignment vertical="center" wrapText="1"/>
    </xf>
    <xf numFmtId="2" fontId="5" fillId="0" borderId="0" xfId="0" applyNumberFormat="1" applyFont="1" applyFill="1" applyAlignment="1"/>
    <xf numFmtId="2" fontId="4" fillId="0" borderId="24" xfId="0" applyNumberFormat="1" applyFont="1" applyFill="1" applyBorder="1" applyAlignment="1">
      <alignment horizontal="center" wrapText="1"/>
    </xf>
    <xf numFmtId="2" fontId="14" fillId="0" borderId="38" xfId="0" applyNumberFormat="1" applyFont="1" applyFill="1" applyBorder="1" applyAlignment="1">
      <alignment horizontal="center" wrapText="1"/>
    </xf>
    <xf numFmtId="2" fontId="5" fillId="0" borderId="12" xfId="0" applyNumberFormat="1" applyFont="1" applyFill="1" applyBorder="1"/>
    <xf numFmtId="170" fontId="5" fillId="0" borderId="12" xfId="0" applyNumberFormat="1" applyFont="1" applyFill="1" applyBorder="1"/>
    <xf numFmtId="10" fontId="5" fillId="0" borderId="0" xfId="0" applyNumberFormat="1" applyFont="1" applyFill="1" applyAlignment="1">
      <alignment wrapText="1"/>
    </xf>
    <xf numFmtId="2" fontId="5" fillId="0" borderId="39" xfId="0" applyNumberFormat="1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wrapText="1"/>
    </xf>
    <xf numFmtId="2" fontId="5" fillId="0" borderId="37" xfId="0" applyNumberFormat="1" applyFont="1" applyFill="1" applyBorder="1" applyAlignment="1">
      <alignment wrapText="1"/>
    </xf>
    <xf numFmtId="2" fontId="5" fillId="0" borderId="41" xfId="0" applyNumberFormat="1" applyFont="1" applyFill="1" applyBorder="1" applyAlignment="1">
      <alignment horizontal="center" vertical="center"/>
    </xf>
    <xf numFmtId="2" fontId="5" fillId="0" borderId="42" xfId="0" applyNumberFormat="1" applyFont="1" applyFill="1" applyBorder="1" applyAlignment="1">
      <alignment wrapText="1"/>
    </xf>
    <xf numFmtId="2" fontId="20" fillId="0" borderId="7" xfId="0" applyNumberFormat="1" applyFont="1" applyFill="1" applyBorder="1" applyAlignment="1" applyProtection="1">
      <alignment wrapText="1"/>
      <protection locked="0"/>
    </xf>
    <xf numFmtId="164" fontId="16" fillId="0" borderId="32" xfId="0" applyNumberFormat="1" applyFont="1" applyFill="1" applyBorder="1" applyAlignment="1">
      <alignment wrapText="1"/>
    </xf>
    <xf numFmtId="2" fontId="17" fillId="0" borderId="9" xfId="0" applyNumberFormat="1" applyFont="1" applyFill="1" applyBorder="1" applyAlignment="1">
      <alignment wrapText="1"/>
    </xf>
    <xf numFmtId="164" fontId="17" fillId="0" borderId="38" xfId="0" applyNumberFormat="1" applyFont="1" applyFill="1" applyBorder="1" applyAlignment="1">
      <alignment wrapText="1"/>
    </xf>
    <xf numFmtId="0" fontId="17" fillId="0" borderId="43" xfId="0" applyFont="1" applyFill="1" applyBorder="1" applyAlignment="1" applyProtection="1">
      <alignment wrapText="1"/>
      <protection locked="0"/>
    </xf>
    <xf numFmtId="164" fontId="20" fillId="0" borderId="1" xfId="0" applyNumberFormat="1" applyFont="1" applyFill="1" applyBorder="1" applyAlignment="1">
      <alignment horizontal="center" wrapText="1"/>
    </xf>
    <xf numFmtId="2" fontId="20" fillId="0" borderId="1" xfId="0" applyNumberFormat="1" applyFont="1" applyFill="1" applyBorder="1" applyAlignment="1">
      <alignment horizontal="center" wrapText="1"/>
    </xf>
    <xf numFmtId="164" fontId="20" fillId="0" borderId="44" xfId="0" applyNumberFormat="1" applyFont="1" applyFill="1" applyBorder="1" applyAlignment="1">
      <alignment wrapText="1"/>
    </xf>
    <xf numFmtId="164" fontId="20" fillId="0" borderId="16" xfId="0" applyNumberFormat="1" applyFont="1" applyFill="1" applyBorder="1" applyAlignment="1">
      <alignment wrapText="1"/>
    </xf>
    <xf numFmtId="164" fontId="20" fillId="0" borderId="17" xfId="0" applyNumberFormat="1" applyFont="1" applyFill="1" applyBorder="1" applyAlignment="1">
      <alignment wrapText="1"/>
    </xf>
    <xf numFmtId="164" fontId="20" fillId="0" borderId="14" xfId="0" applyNumberFormat="1" applyFont="1" applyFill="1" applyBorder="1" applyAlignment="1">
      <alignment wrapText="1"/>
    </xf>
    <xf numFmtId="164" fontId="20" fillId="0" borderId="24" xfId="0" applyNumberFormat="1" applyFont="1" applyFill="1" applyBorder="1" applyAlignment="1">
      <alignment wrapText="1"/>
    </xf>
    <xf numFmtId="164" fontId="20" fillId="0" borderId="15" xfId="0" applyNumberFormat="1" applyFont="1" applyFill="1" applyBorder="1" applyAlignment="1">
      <alignment wrapText="1"/>
    </xf>
    <xf numFmtId="164" fontId="16" fillId="0" borderId="0" xfId="0" applyNumberFormat="1" applyFont="1" applyFill="1" applyAlignment="1">
      <alignment wrapText="1"/>
    </xf>
    <xf numFmtId="2" fontId="17" fillId="0" borderId="0" xfId="0" applyNumberFormat="1" applyFont="1" applyFill="1" applyAlignment="1">
      <alignment wrapText="1"/>
    </xf>
    <xf numFmtId="164" fontId="16" fillId="0" borderId="5" xfId="0" applyNumberFormat="1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164" fontId="16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164" fontId="17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164" fontId="20" fillId="0" borderId="15" xfId="0" applyNumberFormat="1" applyFont="1" applyFill="1" applyBorder="1"/>
    <xf numFmtId="164" fontId="20" fillId="0" borderId="16" xfId="0" applyNumberFormat="1" applyFont="1" applyFill="1" applyBorder="1"/>
    <xf numFmtId="164" fontId="16" fillId="0" borderId="0" xfId="0" applyNumberFormat="1" applyFont="1" applyFill="1" applyBorder="1"/>
    <xf numFmtId="0" fontId="16" fillId="0" borderId="0" xfId="0" applyFont="1" applyFill="1" applyBorder="1"/>
    <xf numFmtId="0" fontId="16" fillId="0" borderId="0" xfId="0" applyFon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167" fontId="19" fillId="0" borderId="17" xfId="0" applyNumberFormat="1" applyFont="1" applyFill="1" applyBorder="1" applyAlignment="1">
      <alignment wrapText="1"/>
    </xf>
    <xf numFmtId="164" fontId="16" fillId="0" borderId="24" xfId="0" applyNumberFormat="1" applyFont="1" applyFill="1" applyBorder="1"/>
    <xf numFmtId="0" fontId="16" fillId="0" borderId="24" xfId="0" applyFont="1" applyFill="1" applyBorder="1"/>
    <xf numFmtId="164" fontId="20" fillId="0" borderId="45" xfId="0" applyNumberFormat="1" applyFont="1" applyFill="1" applyBorder="1" applyAlignment="1">
      <alignment horizontal="center" wrapText="1"/>
    </xf>
    <xf numFmtId="2" fontId="20" fillId="0" borderId="19" xfId="0" applyNumberFormat="1" applyFont="1" applyFill="1" applyBorder="1" applyAlignment="1">
      <alignment horizontal="center" wrapText="1"/>
    </xf>
    <xf numFmtId="166" fontId="19" fillId="0" borderId="17" xfId="0" applyNumberFormat="1" applyFont="1" applyFill="1" applyBorder="1" applyAlignment="1">
      <alignment wrapText="1"/>
    </xf>
    <xf numFmtId="164" fontId="20" fillId="0" borderId="46" xfId="0" applyNumberFormat="1" applyFont="1" applyFill="1" applyBorder="1" applyAlignment="1">
      <alignment wrapText="1"/>
    </xf>
    <xf numFmtId="164" fontId="20" fillId="0" borderId="19" xfId="0" applyNumberFormat="1" applyFont="1" applyFill="1" applyBorder="1" applyAlignment="1">
      <alignment horizontal="center" wrapText="1"/>
    </xf>
    <xf numFmtId="2" fontId="20" fillId="0" borderId="21" xfId="0" applyNumberFormat="1" applyFont="1" applyFill="1" applyBorder="1" applyAlignment="1">
      <alignment horizontal="center" wrapText="1"/>
    </xf>
    <xf numFmtId="165" fontId="16" fillId="0" borderId="0" xfId="0" applyNumberFormat="1" applyFont="1" applyFill="1" applyBorder="1" applyAlignment="1">
      <alignment wrapText="1"/>
    </xf>
    <xf numFmtId="1" fontId="16" fillId="0" borderId="0" xfId="0" applyNumberFormat="1" applyFont="1" applyFill="1" applyBorder="1"/>
    <xf numFmtId="164" fontId="20" fillId="0" borderId="24" xfId="0" applyNumberFormat="1" applyFont="1" applyFill="1" applyBorder="1" applyAlignment="1">
      <alignment horizontal="center" wrapText="1"/>
    </xf>
    <xf numFmtId="164" fontId="19" fillId="0" borderId="17" xfId="0" applyNumberFormat="1" applyFont="1" applyFill="1" applyBorder="1" applyAlignment="1">
      <alignment wrapText="1"/>
    </xf>
    <xf numFmtId="164" fontId="20" fillId="0" borderId="17" xfId="0" applyNumberFormat="1" applyFont="1" applyBorder="1" applyAlignment="1">
      <alignment horizontal="right" vertical="center"/>
    </xf>
    <xf numFmtId="164" fontId="20" fillId="0" borderId="14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wrapText="1"/>
    </xf>
    <xf numFmtId="2" fontId="5" fillId="3" borderId="15" xfId="0" applyNumberFormat="1" applyFont="1" applyFill="1" applyBorder="1" applyAlignment="1">
      <alignment horizontal="center" wrapText="1"/>
    </xf>
    <xf numFmtId="164" fontId="20" fillId="3" borderId="15" xfId="0" applyNumberFormat="1" applyFont="1" applyFill="1" applyBorder="1" applyAlignment="1">
      <alignment wrapText="1"/>
    </xf>
    <xf numFmtId="167" fontId="19" fillId="3" borderId="15" xfId="0" applyNumberFormat="1" applyFont="1" applyFill="1" applyBorder="1" applyAlignment="1">
      <alignment wrapText="1"/>
    </xf>
    <xf numFmtId="164" fontId="5" fillId="3" borderId="15" xfId="0" applyNumberFormat="1" applyFont="1" applyFill="1" applyBorder="1" applyAlignment="1">
      <alignment horizontal="center" wrapText="1"/>
    </xf>
    <xf numFmtId="10" fontId="5" fillId="3" borderId="0" xfId="0" applyNumberFormat="1" applyFont="1" applyFill="1" applyAlignment="1">
      <alignment wrapText="1"/>
    </xf>
    <xf numFmtId="0" fontId="5" fillId="3" borderId="0" xfId="0" applyFont="1" applyFill="1" applyBorder="1"/>
    <xf numFmtId="2" fontId="5" fillId="3" borderId="16" xfId="0" applyNumberFormat="1" applyFont="1" applyFill="1" applyBorder="1" applyAlignment="1">
      <alignment horizontal="center" wrapText="1"/>
    </xf>
    <xf numFmtId="164" fontId="20" fillId="3" borderId="16" xfId="0" applyNumberFormat="1" applyFont="1" applyFill="1" applyBorder="1" applyAlignment="1">
      <alignment wrapText="1"/>
    </xf>
    <xf numFmtId="167" fontId="19" fillId="3" borderId="16" xfId="0" applyNumberFormat="1" applyFont="1" applyFill="1" applyBorder="1" applyAlignment="1">
      <alignment wrapText="1"/>
    </xf>
    <xf numFmtId="164" fontId="5" fillId="3" borderId="16" xfId="0" applyNumberFormat="1" applyFont="1" applyFill="1" applyBorder="1" applyAlignment="1">
      <alignment horizontal="center" wrapText="1"/>
    </xf>
    <xf numFmtId="2" fontId="5" fillId="3" borderId="18" xfId="0" applyNumberFormat="1" applyFont="1" applyFill="1" applyBorder="1" applyAlignment="1">
      <alignment horizontal="center" wrapText="1"/>
    </xf>
    <xf numFmtId="167" fontId="19" fillId="3" borderId="18" xfId="0" applyNumberFormat="1" applyFont="1" applyFill="1" applyBorder="1" applyAlignment="1">
      <alignment wrapText="1"/>
    </xf>
    <xf numFmtId="164" fontId="5" fillId="3" borderId="18" xfId="0" applyNumberFormat="1" applyFont="1" applyFill="1" applyBorder="1" applyAlignment="1">
      <alignment horizontal="center" wrapText="1"/>
    </xf>
    <xf numFmtId="167" fontId="19" fillId="0" borderId="24" xfId="0" applyNumberFormat="1" applyFont="1" applyFill="1" applyBorder="1" applyAlignment="1">
      <alignment wrapText="1"/>
    </xf>
    <xf numFmtId="0" fontId="5" fillId="3" borderId="47" xfId="0" applyFont="1" applyFill="1" applyBorder="1"/>
    <xf numFmtId="164" fontId="5" fillId="3" borderId="20" xfId="0" applyNumberFormat="1" applyFont="1" applyFill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center" wrapText="1"/>
    </xf>
    <xf numFmtId="2" fontId="5" fillId="3" borderId="48" xfId="0" applyNumberFormat="1" applyFont="1" applyFill="1" applyBorder="1" applyAlignment="1">
      <alignment horizontal="center" wrapText="1"/>
    </xf>
    <xf numFmtId="166" fontId="19" fillId="3" borderId="15" xfId="0" applyNumberFormat="1" applyFont="1" applyFill="1" applyBorder="1" applyAlignment="1">
      <alignment wrapText="1"/>
    </xf>
    <xf numFmtId="164" fontId="8" fillId="3" borderId="0" xfId="0" applyNumberFormat="1" applyFont="1" applyFill="1" applyBorder="1" applyAlignment="1">
      <alignment wrapText="1"/>
    </xf>
    <xf numFmtId="166" fontId="5" fillId="3" borderId="15" xfId="0" applyNumberFormat="1" applyFont="1" applyFill="1" applyBorder="1" applyAlignment="1">
      <alignment horizontal="center" wrapText="1"/>
    </xf>
    <xf numFmtId="165" fontId="5" fillId="3" borderId="15" xfId="0" applyNumberFormat="1" applyFont="1" applyFill="1" applyBorder="1" applyAlignment="1">
      <alignment horizontal="center" wrapText="1"/>
    </xf>
    <xf numFmtId="166" fontId="19" fillId="3" borderId="16" xfId="0" applyNumberFormat="1" applyFont="1" applyFill="1" applyBorder="1" applyAlignment="1">
      <alignment vertical="center" wrapText="1"/>
    </xf>
    <xf numFmtId="164" fontId="8" fillId="3" borderId="0" xfId="0" applyNumberFormat="1" applyFont="1" applyFill="1" applyBorder="1" applyAlignment="1">
      <alignment vertical="center" wrapText="1"/>
    </xf>
    <xf numFmtId="166" fontId="5" fillId="3" borderId="16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10" fontId="5" fillId="3" borderId="0" xfId="0" applyNumberFormat="1" applyFont="1" applyFill="1" applyAlignment="1">
      <alignment vertical="center" wrapText="1"/>
    </xf>
    <xf numFmtId="0" fontId="5" fillId="3" borderId="0" xfId="0" applyFont="1" applyFill="1" applyBorder="1" applyAlignment="1">
      <alignment vertical="center"/>
    </xf>
    <xf numFmtId="2" fontId="5" fillId="3" borderId="49" xfId="0" applyNumberFormat="1" applyFont="1" applyFill="1" applyBorder="1" applyAlignment="1">
      <alignment horizontal="center" wrapText="1"/>
    </xf>
    <xf numFmtId="166" fontId="5" fillId="3" borderId="16" xfId="0" applyNumberFormat="1" applyFont="1" applyFill="1" applyBorder="1" applyAlignment="1">
      <alignment horizontal="center" wrapText="1"/>
    </xf>
    <xf numFmtId="165" fontId="5" fillId="3" borderId="16" xfId="0" applyNumberFormat="1" applyFont="1" applyFill="1" applyBorder="1" applyAlignment="1">
      <alignment horizontal="center" wrapText="1"/>
    </xf>
    <xf numFmtId="166" fontId="19" fillId="3" borderId="20" xfId="0" applyNumberFormat="1" applyFont="1" applyFill="1" applyBorder="1" applyAlignment="1">
      <alignment wrapText="1"/>
    </xf>
    <xf numFmtId="166" fontId="5" fillId="3" borderId="20" xfId="0" applyNumberFormat="1" applyFont="1" applyFill="1" applyBorder="1" applyAlignment="1">
      <alignment horizontal="center" wrapText="1"/>
    </xf>
    <xf numFmtId="165" fontId="5" fillId="3" borderId="20" xfId="0" applyNumberFormat="1" applyFont="1" applyFill="1" applyBorder="1" applyAlignment="1">
      <alignment horizontal="center" wrapText="1"/>
    </xf>
    <xf numFmtId="166" fontId="5" fillId="3" borderId="24" xfId="0" applyNumberFormat="1" applyFont="1" applyFill="1" applyBorder="1" applyAlignment="1">
      <alignment horizontal="center" wrapText="1"/>
    </xf>
    <xf numFmtId="165" fontId="19" fillId="0" borderId="44" xfId="0" applyNumberFormat="1" applyFont="1" applyFill="1" applyBorder="1" applyAlignment="1">
      <alignment wrapText="1"/>
    </xf>
    <xf numFmtId="165" fontId="19" fillId="0" borderId="49" xfId="0" applyNumberFormat="1" applyFont="1" applyFill="1" applyBorder="1" applyAlignment="1">
      <alignment wrapText="1"/>
    </xf>
    <xf numFmtId="2" fontId="5" fillId="3" borderId="9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166" fontId="5" fillId="3" borderId="18" xfId="0" applyNumberFormat="1" applyFont="1" applyFill="1" applyBorder="1" applyAlignment="1">
      <alignment horizontal="center" wrapText="1"/>
    </xf>
    <xf numFmtId="165" fontId="5" fillId="3" borderId="18" xfId="0" applyNumberFormat="1" applyFont="1" applyFill="1" applyBorder="1" applyAlignment="1">
      <alignment horizontal="center" wrapText="1"/>
    </xf>
    <xf numFmtId="164" fontId="8" fillId="3" borderId="0" xfId="0" applyNumberFormat="1" applyFont="1" applyFill="1" applyBorder="1" applyAlignment="1">
      <alignment horizontal="center"/>
    </xf>
    <xf numFmtId="164" fontId="5" fillId="3" borderId="32" xfId="0" applyNumberFormat="1" applyFont="1" applyFill="1" applyBorder="1" applyAlignment="1">
      <alignment horizontal="center" wrapText="1"/>
    </xf>
    <xf numFmtId="1" fontId="5" fillId="3" borderId="0" xfId="0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wrapText="1"/>
    </xf>
    <xf numFmtId="164" fontId="20" fillId="3" borderId="50" xfId="0" applyNumberFormat="1" applyFont="1" applyFill="1" applyBorder="1" applyAlignment="1">
      <alignment wrapText="1"/>
    </xf>
    <xf numFmtId="164" fontId="20" fillId="0" borderId="18" xfId="0" applyNumberFormat="1" applyFont="1" applyFill="1" applyBorder="1"/>
    <xf numFmtId="164" fontId="19" fillId="3" borderId="15" xfId="0" applyNumberFormat="1" applyFont="1" applyFill="1" applyBorder="1" applyAlignment="1">
      <alignment wrapText="1"/>
    </xf>
    <xf numFmtId="164" fontId="7" fillId="3" borderId="0" xfId="0" applyNumberFormat="1" applyFont="1" applyFill="1" applyBorder="1" applyAlignment="1">
      <alignment wrapText="1"/>
    </xf>
    <xf numFmtId="166" fontId="5" fillId="3" borderId="51" xfId="0" applyNumberFormat="1" applyFont="1" applyFill="1" applyBorder="1" applyAlignment="1">
      <alignment horizontal="center" wrapText="1"/>
    </xf>
    <xf numFmtId="164" fontId="19" fillId="3" borderId="16" xfId="0" applyNumberFormat="1" applyFont="1" applyFill="1" applyBorder="1" applyAlignment="1">
      <alignment wrapText="1"/>
    </xf>
    <xf numFmtId="168" fontId="5" fillId="3" borderId="0" xfId="0" applyNumberFormat="1" applyFont="1" applyFill="1" applyBorder="1" applyAlignment="1">
      <alignment horizontal="center" wrapText="1"/>
    </xf>
    <xf numFmtId="166" fontId="5" fillId="3" borderId="52" xfId="0" applyNumberFormat="1" applyFont="1" applyFill="1" applyBorder="1" applyAlignment="1">
      <alignment horizontal="center" wrapText="1"/>
    </xf>
    <xf numFmtId="164" fontId="19" fillId="3" borderId="18" xfId="0" applyNumberFormat="1" applyFont="1" applyFill="1" applyBorder="1" applyAlignment="1">
      <alignment wrapText="1"/>
    </xf>
    <xf numFmtId="166" fontId="5" fillId="3" borderId="53" xfId="0" applyNumberFormat="1" applyFont="1" applyFill="1" applyBorder="1" applyAlignment="1">
      <alignment horizontal="center" wrapText="1"/>
    </xf>
    <xf numFmtId="164" fontId="19" fillId="3" borderId="44" xfId="0" applyNumberFormat="1" applyFont="1" applyFill="1" applyBorder="1" applyAlignment="1">
      <alignment wrapText="1"/>
    </xf>
    <xf numFmtId="165" fontId="5" fillId="3" borderId="44" xfId="0" applyNumberFormat="1" applyFont="1" applyFill="1" applyBorder="1" applyAlignment="1">
      <alignment horizontal="center" wrapText="1"/>
    </xf>
    <xf numFmtId="166" fontId="5" fillId="3" borderId="54" xfId="0" applyNumberFormat="1" applyFont="1" applyFill="1" applyBorder="1" applyAlignment="1">
      <alignment horizontal="center" wrapText="1"/>
    </xf>
    <xf numFmtId="165" fontId="5" fillId="3" borderId="7" xfId="0" applyNumberFormat="1" applyFont="1" applyFill="1" applyBorder="1" applyAlignment="1">
      <alignment horizontal="center" wrapText="1"/>
    </xf>
    <xf numFmtId="166" fontId="5" fillId="3" borderId="32" xfId="0" applyNumberFormat="1" applyFont="1" applyFill="1" applyBorder="1" applyAlignment="1">
      <alignment horizontal="center" wrapText="1"/>
    </xf>
    <xf numFmtId="165" fontId="5" fillId="3" borderId="9" xfId="0" applyNumberFormat="1" applyFont="1" applyFill="1" applyBorder="1" applyAlignment="1">
      <alignment horizontal="center" wrapText="1"/>
    </xf>
    <xf numFmtId="166" fontId="5" fillId="3" borderId="55" xfId="0" applyNumberFormat="1" applyFont="1" applyFill="1" applyBorder="1" applyAlignment="1">
      <alignment horizontal="center" wrapText="1"/>
    </xf>
    <xf numFmtId="165" fontId="5" fillId="3" borderId="11" xfId="0" applyNumberFormat="1" applyFont="1" applyFill="1" applyBorder="1" applyAlignment="1">
      <alignment horizontal="center" wrapText="1"/>
    </xf>
    <xf numFmtId="165" fontId="5" fillId="3" borderId="49" xfId="0" applyNumberFormat="1" applyFont="1" applyFill="1" applyBorder="1" applyAlignment="1">
      <alignment horizontal="center" wrapText="1"/>
    </xf>
    <xf numFmtId="165" fontId="5" fillId="3" borderId="50" xfId="0" applyNumberFormat="1" applyFont="1" applyFill="1" applyBorder="1" applyAlignment="1">
      <alignment horizontal="center" wrapText="1"/>
    </xf>
    <xf numFmtId="164" fontId="19" fillId="3" borderId="49" xfId="0" applyNumberFormat="1" applyFont="1" applyFill="1" applyBorder="1" applyAlignment="1">
      <alignment wrapText="1"/>
    </xf>
    <xf numFmtId="164" fontId="19" fillId="3" borderId="29" xfId="0" applyNumberFormat="1" applyFont="1" applyFill="1" applyBorder="1" applyAlignment="1">
      <alignment wrapText="1"/>
    </xf>
    <xf numFmtId="165" fontId="5" fillId="3" borderId="29" xfId="0" applyNumberFormat="1" applyFont="1" applyFill="1" applyBorder="1" applyAlignment="1">
      <alignment horizontal="center" wrapText="1"/>
    </xf>
    <xf numFmtId="164" fontId="19" fillId="3" borderId="50" xfId="0" applyNumberFormat="1" applyFont="1" applyFill="1" applyBorder="1" applyAlignment="1">
      <alignment wrapText="1"/>
    </xf>
    <xf numFmtId="166" fontId="5" fillId="3" borderId="1" xfId="0" applyNumberFormat="1" applyFont="1" applyFill="1" applyBorder="1" applyAlignment="1">
      <alignment horizontal="center" wrapText="1"/>
    </xf>
    <xf numFmtId="165" fontId="5" fillId="3" borderId="13" xfId="0" applyNumberFormat="1" applyFont="1" applyFill="1" applyBorder="1" applyAlignment="1">
      <alignment horizontal="center" wrapText="1"/>
    </xf>
    <xf numFmtId="1" fontId="5" fillId="4" borderId="16" xfId="0" applyNumberFormat="1" applyFont="1" applyFill="1" applyBorder="1" applyAlignment="1">
      <alignment horizontal="center" wrapText="1"/>
    </xf>
    <xf numFmtId="1" fontId="5" fillId="0" borderId="8" xfId="0" applyNumberFormat="1" applyFont="1" applyFill="1" applyBorder="1" applyAlignment="1">
      <alignment wrapText="1"/>
    </xf>
    <xf numFmtId="164" fontId="5" fillId="3" borderId="45" xfId="0" applyNumberFormat="1" applyFont="1" applyFill="1" applyBorder="1" applyAlignment="1">
      <alignment horizontal="center" wrapText="1"/>
    </xf>
    <xf numFmtId="2" fontId="5" fillId="3" borderId="56" xfId="0" applyNumberFormat="1" applyFont="1" applyFill="1" applyBorder="1" applyAlignment="1">
      <alignment horizontal="center" wrapText="1"/>
    </xf>
    <xf numFmtId="164" fontId="5" fillId="3" borderId="25" xfId="0" applyNumberFormat="1" applyFont="1" applyFill="1" applyBorder="1" applyAlignment="1">
      <alignment horizontal="center" wrapText="1"/>
    </xf>
    <xf numFmtId="164" fontId="5" fillId="3" borderId="52" xfId="0" applyNumberFormat="1" applyFont="1" applyFill="1" applyBorder="1" applyAlignment="1">
      <alignment horizontal="center" wrapText="1"/>
    </xf>
    <xf numFmtId="164" fontId="5" fillId="3" borderId="57" xfId="0" applyNumberFormat="1" applyFont="1" applyFill="1" applyBorder="1" applyAlignment="1">
      <alignment horizontal="center" wrapText="1"/>
    </xf>
    <xf numFmtId="164" fontId="20" fillId="0" borderId="29" xfId="0" applyNumberFormat="1" applyFont="1" applyFill="1" applyBorder="1" applyAlignment="1">
      <alignment horizontal="center" wrapText="1"/>
    </xf>
    <xf numFmtId="49" fontId="5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70" fontId="5" fillId="0" borderId="12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2" fontId="5" fillId="0" borderId="39" xfId="0" applyNumberFormat="1" applyFont="1" applyFill="1" applyBorder="1" applyAlignment="1">
      <alignment wrapText="1"/>
    </xf>
    <xf numFmtId="2" fontId="5" fillId="0" borderId="41" xfId="0" applyNumberFormat="1" applyFont="1" applyFill="1" applyBorder="1" applyAlignment="1">
      <alignment wrapText="1"/>
    </xf>
    <xf numFmtId="164" fontId="20" fillId="0" borderId="19" xfId="0" applyNumberFormat="1" applyFont="1" applyFill="1" applyBorder="1" applyAlignment="1">
      <alignment wrapText="1"/>
    </xf>
    <xf numFmtId="0" fontId="13" fillId="0" borderId="5" xfId="0" applyFont="1" applyFill="1" applyBorder="1" applyAlignment="1">
      <alignment horizontal="center" wrapText="1"/>
    </xf>
    <xf numFmtId="0" fontId="13" fillId="0" borderId="12" xfId="0" applyFont="1" applyBorder="1" applyAlignment="1" applyProtection="1">
      <alignment horizontal="center" wrapText="1"/>
      <protection locked="0"/>
    </xf>
    <xf numFmtId="0" fontId="5" fillId="3" borderId="17" xfId="0" applyFont="1" applyFill="1" applyBorder="1"/>
    <xf numFmtId="166" fontId="5" fillId="0" borderId="18" xfId="0" applyNumberFormat="1" applyFont="1" applyFill="1" applyBorder="1" applyAlignment="1">
      <alignment horizontal="center" wrapText="1"/>
    </xf>
    <xf numFmtId="165" fontId="5" fillId="0" borderId="18" xfId="0" applyNumberFormat="1" applyFont="1" applyFill="1" applyBorder="1" applyAlignment="1">
      <alignment horizontal="center" wrapText="1"/>
    </xf>
    <xf numFmtId="166" fontId="19" fillId="3" borderId="18" xfId="0" applyNumberFormat="1" applyFont="1" applyFill="1" applyBorder="1" applyAlignment="1">
      <alignment vertical="center" wrapText="1"/>
    </xf>
    <xf numFmtId="10" fontId="5" fillId="2" borderId="0" xfId="0" applyNumberFormat="1" applyFont="1" applyFill="1" applyAlignment="1">
      <alignment wrapText="1"/>
    </xf>
    <xf numFmtId="0" fontId="5" fillId="2" borderId="0" xfId="0" applyFont="1" applyFill="1" applyBorder="1"/>
    <xf numFmtId="1" fontId="5" fillId="4" borderId="0" xfId="0" applyNumberFormat="1" applyFont="1" applyFill="1" applyBorder="1" applyAlignment="1">
      <alignment horizontal="center" wrapText="1"/>
    </xf>
    <xf numFmtId="2" fontId="5" fillId="3" borderId="58" xfId="0" applyNumberFormat="1" applyFont="1" applyFill="1" applyBorder="1" applyAlignment="1">
      <alignment horizontal="center" wrapText="1"/>
    </xf>
    <xf numFmtId="164" fontId="20" fillId="3" borderId="56" xfId="0" applyNumberFormat="1" applyFont="1" applyFill="1" applyBorder="1" applyAlignment="1">
      <alignment wrapText="1"/>
    </xf>
    <xf numFmtId="164" fontId="20" fillId="3" borderId="13" xfId="0" applyNumberFormat="1" applyFont="1" applyFill="1" applyBorder="1" applyAlignment="1">
      <alignment wrapText="1"/>
    </xf>
    <xf numFmtId="164" fontId="20" fillId="0" borderId="19" xfId="0" applyNumberFormat="1" applyFont="1" applyFill="1" applyBorder="1" applyAlignment="1">
      <alignment horizontal="left" vertical="center" wrapText="1" indent="1"/>
    </xf>
    <xf numFmtId="164" fontId="20" fillId="3" borderId="18" xfId="0" applyNumberFormat="1" applyFont="1" applyFill="1" applyBorder="1" applyAlignment="1">
      <alignment wrapText="1"/>
    </xf>
    <xf numFmtId="164" fontId="7" fillId="5" borderId="0" xfId="0" applyNumberFormat="1" applyFont="1" applyFill="1" applyBorder="1" applyAlignment="1">
      <alignment wrapText="1"/>
    </xf>
    <xf numFmtId="166" fontId="5" fillId="5" borderId="17" xfId="0" applyNumberFormat="1" applyFont="1" applyFill="1" applyBorder="1" applyAlignment="1">
      <alignment horizontal="center" wrapText="1"/>
    </xf>
    <xf numFmtId="165" fontId="5" fillId="5" borderId="14" xfId="0" applyNumberFormat="1" applyFont="1" applyFill="1" applyBorder="1" applyAlignment="1">
      <alignment horizontal="center" wrapText="1"/>
    </xf>
    <xf numFmtId="10" fontId="5" fillId="5" borderId="0" xfId="0" applyNumberFormat="1" applyFont="1" applyFill="1" applyAlignment="1">
      <alignment wrapText="1"/>
    </xf>
    <xf numFmtId="0" fontId="5" fillId="5" borderId="0" xfId="0" applyFont="1" applyFill="1" applyBorder="1"/>
    <xf numFmtId="2" fontId="9" fillId="0" borderId="19" xfId="0" applyNumberFormat="1" applyFont="1" applyFill="1" applyBorder="1" applyAlignment="1">
      <alignment horizont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 wrapText="1"/>
    </xf>
    <xf numFmtId="165" fontId="19" fillId="0" borderId="21" xfId="0" applyNumberFormat="1" applyFont="1" applyFill="1" applyBorder="1" applyAlignment="1">
      <alignment wrapText="1"/>
    </xf>
    <xf numFmtId="10" fontId="21" fillId="3" borderId="0" xfId="0" applyNumberFormat="1" applyFont="1" applyFill="1" applyAlignment="1">
      <alignment wrapText="1"/>
    </xf>
    <xf numFmtId="0" fontId="21" fillId="3" borderId="0" xfId="0" applyFont="1" applyFill="1" applyBorder="1"/>
    <xf numFmtId="164" fontId="17" fillId="0" borderId="16" xfId="0" applyNumberFormat="1" applyFont="1" applyFill="1" applyBorder="1"/>
    <xf numFmtId="164" fontId="16" fillId="3" borderId="49" xfId="0" applyNumberFormat="1" applyFont="1" applyFill="1" applyBorder="1" applyAlignment="1">
      <alignment wrapText="1"/>
    </xf>
    <xf numFmtId="164" fontId="18" fillId="3" borderId="0" xfId="0" applyNumberFormat="1" applyFont="1" applyFill="1" applyBorder="1" applyAlignment="1">
      <alignment wrapText="1"/>
    </xf>
    <xf numFmtId="164" fontId="20" fillId="0" borderId="59" xfId="0" applyNumberFormat="1" applyFont="1" applyFill="1" applyBorder="1" applyAlignment="1">
      <alignment wrapText="1"/>
    </xf>
    <xf numFmtId="164" fontId="20" fillId="0" borderId="60" xfId="0" applyNumberFormat="1" applyFont="1" applyFill="1" applyBorder="1"/>
    <xf numFmtId="164" fontId="20" fillId="0" borderId="61" xfId="0" applyNumberFormat="1" applyFont="1" applyFill="1" applyBorder="1"/>
    <xf numFmtId="164" fontId="20" fillId="3" borderId="60" xfId="0" applyNumberFormat="1" applyFont="1" applyFill="1" applyBorder="1" applyAlignment="1">
      <alignment wrapText="1"/>
    </xf>
    <xf numFmtId="164" fontId="4" fillId="0" borderId="46" xfId="0" applyNumberFormat="1" applyFont="1" applyFill="1" applyBorder="1" applyAlignment="1">
      <alignment horizontal="center"/>
    </xf>
    <xf numFmtId="2" fontId="4" fillId="0" borderId="19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49" fontId="5" fillId="0" borderId="6" xfId="0" quotePrefix="1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0" xfId="0" quotePrefix="1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/>
    <xf numFmtId="164" fontId="20" fillId="0" borderId="50" xfId="0" applyNumberFormat="1" applyFont="1" applyFill="1" applyBorder="1"/>
    <xf numFmtId="2" fontId="5" fillId="3" borderId="44" xfId="0" applyNumberFormat="1" applyFont="1" applyFill="1" applyBorder="1" applyAlignment="1">
      <alignment horizontal="center" wrapText="1"/>
    </xf>
    <xf numFmtId="2" fontId="5" fillId="3" borderId="50" xfId="0" applyNumberFormat="1" applyFont="1" applyFill="1" applyBorder="1" applyAlignment="1">
      <alignment horizontal="center" wrapText="1"/>
    </xf>
    <xf numFmtId="2" fontId="5" fillId="3" borderId="29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70" fontId="5" fillId="0" borderId="2" xfId="0" applyNumberFormat="1" applyFont="1" applyFill="1" applyBorder="1" applyAlignment="1">
      <alignment horizontal="center"/>
    </xf>
    <xf numFmtId="2" fontId="5" fillId="0" borderId="3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right" wrapText="1"/>
    </xf>
    <xf numFmtId="49" fontId="5" fillId="0" borderId="8" xfId="0" quotePrefix="1" applyNumberFormat="1" applyFont="1" applyFill="1" applyBorder="1" applyAlignment="1">
      <alignment horizontal="center" wrapText="1"/>
    </xf>
    <xf numFmtId="170" fontId="5" fillId="0" borderId="8" xfId="0" applyNumberFormat="1" applyFont="1" applyFill="1" applyBorder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right" wrapText="1"/>
    </xf>
    <xf numFmtId="2" fontId="5" fillId="0" borderId="8" xfId="0" applyNumberFormat="1" applyFont="1" applyFill="1" applyBorder="1" applyAlignment="1">
      <alignment horizontal="right" wrapText="1"/>
    </xf>
    <xf numFmtId="2" fontId="5" fillId="0" borderId="9" xfId="0" applyNumberFormat="1" applyFont="1" applyFill="1" applyBorder="1" applyAlignment="1">
      <alignment horizontal="right" wrapText="1"/>
    </xf>
    <xf numFmtId="49" fontId="5" fillId="0" borderId="10" xfId="0" applyNumberFormat="1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1" fontId="5" fillId="0" borderId="22" xfId="0" applyNumberFormat="1" applyFont="1" applyFill="1" applyBorder="1" applyAlignment="1">
      <alignment horizontal="center"/>
    </xf>
    <xf numFmtId="170" fontId="5" fillId="0" borderId="22" xfId="0" applyNumberFormat="1" applyFont="1" applyFill="1" applyBorder="1" applyAlignment="1">
      <alignment horizontal="center"/>
    </xf>
    <xf numFmtId="2" fontId="5" fillId="0" borderId="62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right" wrapText="1"/>
    </xf>
    <xf numFmtId="2" fontId="5" fillId="0" borderId="22" xfId="0" applyNumberFormat="1" applyFont="1" applyFill="1" applyBorder="1" applyAlignment="1">
      <alignment horizontal="right" wrapText="1"/>
    </xf>
    <xf numFmtId="2" fontId="5" fillId="0" borderId="26" xfId="0" applyNumberFormat="1" applyFont="1" applyFill="1" applyBorder="1" applyAlignment="1">
      <alignment horizontal="right" wrapText="1"/>
    </xf>
    <xf numFmtId="49" fontId="5" fillId="0" borderId="6" xfId="0" quotePrefix="1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/>
    </xf>
    <xf numFmtId="17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right" wrapText="1"/>
    </xf>
    <xf numFmtId="2" fontId="5" fillId="0" borderId="6" xfId="0" applyNumberFormat="1" applyFont="1" applyFill="1" applyBorder="1" applyAlignment="1">
      <alignment horizontal="right" wrapText="1"/>
    </xf>
    <xf numFmtId="2" fontId="5" fillId="0" borderId="7" xfId="0" applyNumberFormat="1" applyFont="1" applyFill="1" applyBorder="1" applyAlignment="1">
      <alignment horizontal="right" wrapText="1"/>
    </xf>
    <xf numFmtId="2" fontId="5" fillId="0" borderId="8" xfId="0" applyNumberFormat="1" applyFont="1" applyFill="1" applyBorder="1" applyAlignment="1">
      <alignment horizontal="center"/>
    </xf>
    <xf numFmtId="170" fontId="5" fillId="0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wrapText="1"/>
    </xf>
    <xf numFmtId="2" fontId="5" fillId="0" borderId="10" xfId="0" applyNumberFormat="1" applyFont="1" applyFill="1" applyBorder="1" applyAlignment="1">
      <alignment horizontal="right" wrapText="1"/>
    </xf>
    <xf numFmtId="2" fontId="5" fillId="0" borderId="11" xfId="0" applyNumberFormat="1" applyFont="1" applyFill="1" applyBorder="1" applyAlignment="1">
      <alignment horizontal="right" wrapText="1"/>
    </xf>
    <xf numFmtId="49" fontId="5" fillId="0" borderId="12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70" fontId="5" fillId="0" borderId="12" xfId="0" applyNumberFormat="1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right" wrapText="1"/>
    </xf>
    <xf numFmtId="2" fontId="5" fillId="0" borderId="29" xfId="0" applyNumberFormat="1" applyFont="1" applyFill="1" applyBorder="1" applyAlignment="1">
      <alignment horizontal="right" wrapText="1"/>
    </xf>
    <xf numFmtId="49" fontId="5" fillId="0" borderId="33" xfId="0" applyNumberFormat="1" applyFont="1" applyFill="1" applyBorder="1" applyAlignment="1">
      <alignment horizontal="center"/>
    </xf>
    <xf numFmtId="49" fontId="5" fillId="0" borderId="47" xfId="0" applyNumberFormat="1" applyFont="1" applyFill="1" applyBorder="1" applyAlignment="1">
      <alignment horizontal="center"/>
    </xf>
    <xf numFmtId="1" fontId="5" fillId="0" borderId="2" xfId="2" applyNumberFormat="1" applyFont="1" applyFill="1" applyBorder="1" applyAlignment="1">
      <alignment horizontal="center" vertical="center"/>
    </xf>
    <xf numFmtId="170" fontId="5" fillId="0" borderId="2" xfId="2" applyNumberFormat="1" applyFont="1" applyFill="1" applyBorder="1" applyAlignment="1">
      <alignment horizontal="center" vertical="center"/>
    </xf>
    <xf numFmtId="2" fontId="5" fillId="0" borderId="33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wrapText="1"/>
    </xf>
    <xf numFmtId="0" fontId="5" fillId="0" borderId="28" xfId="0" applyFont="1" applyFill="1" applyBorder="1" applyAlignment="1">
      <alignment horizontal="right" wrapText="1"/>
    </xf>
    <xf numFmtId="49" fontId="5" fillId="0" borderId="30" xfId="0" applyNumberFormat="1" applyFont="1" applyFill="1" applyBorder="1" applyAlignment="1">
      <alignment horizontal="center"/>
    </xf>
    <xf numFmtId="49" fontId="5" fillId="0" borderId="60" xfId="0" applyNumberFormat="1" applyFont="1" applyFill="1" applyBorder="1" applyAlignment="1">
      <alignment horizontal="center"/>
    </xf>
    <xf numFmtId="1" fontId="5" fillId="0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2" fontId="5" fillId="0" borderId="30" xfId="2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wrapText="1"/>
    </xf>
    <xf numFmtId="49" fontId="5" fillId="0" borderId="62" xfId="0" applyNumberFormat="1" applyFont="1" applyFill="1" applyBorder="1" applyAlignment="1">
      <alignment horizontal="center"/>
    </xf>
    <xf numFmtId="49" fontId="5" fillId="0" borderId="63" xfId="0" applyNumberFormat="1" applyFont="1" applyFill="1" applyBorder="1" applyAlignment="1">
      <alignment horizontal="center"/>
    </xf>
    <xf numFmtId="1" fontId="5" fillId="0" borderId="22" xfId="2" applyNumberFormat="1" applyFont="1" applyFill="1" applyBorder="1" applyAlignment="1">
      <alignment horizontal="center" vertical="center"/>
    </xf>
    <xf numFmtId="170" fontId="5" fillId="0" borderId="22" xfId="2" applyNumberFormat="1" applyFont="1" applyFill="1" applyBorder="1" applyAlignment="1">
      <alignment horizontal="center" vertical="center"/>
    </xf>
    <xf numFmtId="2" fontId="5" fillId="0" borderId="62" xfId="2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wrapText="1"/>
    </xf>
    <xf numFmtId="49" fontId="5" fillId="0" borderId="4" xfId="0" applyNumberFormat="1" applyFont="1" applyFill="1" applyBorder="1" applyAlignment="1"/>
    <xf numFmtId="170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right"/>
    </xf>
    <xf numFmtId="49" fontId="5" fillId="0" borderId="2" xfId="0" quotePrefix="1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wrapText="1"/>
    </xf>
    <xf numFmtId="0" fontId="5" fillId="0" borderId="22" xfId="0" applyFont="1" applyFill="1" applyBorder="1" applyAlignment="1">
      <alignment wrapText="1"/>
    </xf>
    <xf numFmtId="49" fontId="5" fillId="0" borderId="22" xfId="0" quotePrefix="1" applyNumberFormat="1" applyFont="1" applyFill="1" applyBorder="1" applyAlignment="1">
      <alignment horizontal="center" wrapText="1"/>
    </xf>
    <xf numFmtId="49" fontId="5" fillId="0" borderId="22" xfId="0" applyNumberFormat="1" applyFont="1" applyFill="1" applyBorder="1" applyAlignment="1">
      <alignment horizontal="center" wrapText="1"/>
    </xf>
    <xf numFmtId="1" fontId="5" fillId="0" borderId="22" xfId="0" applyNumberFormat="1" applyFont="1" applyFill="1" applyBorder="1" applyAlignment="1">
      <alignment horizontal="center" wrapText="1"/>
    </xf>
    <xf numFmtId="2" fontId="5" fillId="0" borderId="28" xfId="0" applyNumberFormat="1" applyFont="1" applyFill="1" applyBorder="1" applyAlignment="1">
      <alignment horizontal="right" wrapText="1"/>
    </xf>
    <xf numFmtId="2" fontId="5" fillId="0" borderId="64" xfId="0" applyNumberFormat="1" applyFont="1" applyFill="1" applyBorder="1" applyAlignment="1">
      <alignment horizontal="right" wrapText="1"/>
    </xf>
    <xf numFmtId="49" fontId="5" fillId="0" borderId="34" xfId="0" applyNumberFormat="1" applyFont="1" applyFill="1" applyBorder="1" applyAlignment="1">
      <alignment horizontal="center" wrapText="1"/>
    </xf>
    <xf numFmtId="49" fontId="5" fillId="0" borderId="36" xfId="0" applyNumberFormat="1" applyFont="1" applyFill="1" applyBorder="1" applyAlignment="1">
      <alignment horizontal="center"/>
    </xf>
    <xf numFmtId="2" fontId="5" fillId="0" borderId="36" xfId="0" applyNumberFormat="1" applyFont="1" applyFill="1" applyBorder="1" applyAlignment="1">
      <alignment horizontal="right" wrapText="1"/>
    </xf>
    <xf numFmtId="2" fontId="5" fillId="0" borderId="21" xfId="0" applyNumberFormat="1" applyFont="1" applyFill="1" applyBorder="1" applyAlignment="1">
      <alignment horizontal="right" wrapText="1"/>
    </xf>
    <xf numFmtId="49" fontId="5" fillId="0" borderId="10" xfId="0" applyNumberFormat="1" applyFont="1" applyFill="1" applyBorder="1" applyAlignment="1">
      <alignment horizontal="center" wrapText="1"/>
    </xf>
    <xf numFmtId="0" fontId="5" fillId="0" borderId="58" xfId="0" applyFont="1" applyFill="1" applyBorder="1" applyAlignment="1">
      <alignment wrapText="1"/>
    </xf>
    <xf numFmtId="0" fontId="5" fillId="0" borderId="58" xfId="0" applyFont="1" applyFill="1" applyBorder="1" applyAlignment="1">
      <alignment horizontal="right" wrapText="1"/>
    </xf>
    <xf numFmtId="2" fontId="5" fillId="0" borderId="58" xfId="0" applyNumberFormat="1" applyFont="1" applyFill="1" applyBorder="1" applyAlignment="1">
      <alignment horizontal="right" wrapText="1"/>
    </xf>
    <xf numFmtId="2" fontId="5" fillId="0" borderId="56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 wrapText="1"/>
    </xf>
    <xf numFmtId="49" fontId="5" fillId="0" borderId="34" xfId="0" applyNumberFormat="1" applyFont="1" applyFill="1" applyBorder="1" applyAlignment="1">
      <alignment horizontal="center"/>
    </xf>
    <xf numFmtId="49" fontId="5" fillId="0" borderId="35" xfId="0" applyNumberFormat="1" applyFont="1" applyFill="1" applyBorder="1" applyAlignment="1">
      <alignment horizontal="center"/>
    </xf>
    <xf numFmtId="49" fontId="5" fillId="0" borderId="23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 wrapText="1"/>
    </xf>
    <xf numFmtId="49" fontId="5" fillId="0" borderId="23" xfId="0" applyNumberFormat="1" applyFont="1" applyFill="1" applyBorder="1" applyAlignment="1">
      <alignment horizontal="center"/>
    </xf>
    <xf numFmtId="170" fontId="5" fillId="0" borderId="23" xfId="0" applyNumberFormat="1" applyFont="1" applyFill="1" applyBorder="1" applyAlignment="1">
      <alignment horizontal="center"/>
    </xf>
    <xf numFmtId="2" fontId="5" fillId="0" borderId="39" xfId="0" applyNumberFormat="1" applyFont="1" applyFill="1" applyBorder="1" applyAlignment="1">
      <alignment horizontal="center"/>
    </xf>
    <xf numFmtId="0" fontId="5" fillId="0" borderId="23" xfId="0" applyFont="1" applyFill="1" applyBorder="1" applyAlignment="1">
      <alignment horizontal="right" wrapText="1"/>
    </xf>
    <xf numFmtId="49" fontId="5" fillId="0" borderId="42" xfId="0" applyNumberFormat="1" applyFont="1" applyFill="1" applyBorder="1" applyAlignment="1">
      <alignment horizontal="center"/>
    </xf>
    <xf numFmtId="2" fontId="5" fillId="0" borderId="41" xfId="0" applyNumberFormat="1" applyFont="1" applyFill="1" applyBorder="1" applyAlignment="1">
      <alignment horizontal="center"/>
    </xf>
    <xf numFmtId="166" fontId="19" fillId="3" borderId="24" xfId="0" applyNumberFormat="1" applyFont="1" applyFill="1" applyBorder="1" applyAlignment="1">
      <alignment wrapText="1"/>
    </xf>
    <xf numFmtId="2" fontId="20" fillId="0" borderId="29" xfId="0" applyNumberFormat="1" applyFont="1" applyFill="1" applyBorder="1" applyAlignment="1">
      <alignment horizontal="center" wrapText="1"/>
    </xf>
    <xf numFmtId="165" fontId="19" fillId="0" borderId="50" xfId="0" applyNumberFormat="1" applyFont="1" applyFill="1" applyBorder="1" applyAlignment="1">
      <alignment wrapText="1"/>
    </xf>
    <xf numFmtId="0" fontId="5" fillId="0" borderId="8" xfId="0" applyFont="1" applyFill="1" applyBorder="1" applyAlignment="1">
      <alignment vertical="center" wrapText="1"/>
    </xf>
    <xf numFmtId="2" fontId="5" fillId="0" borderId="8" xfId="0" applyNumberFormat="1" applyFont="1" applyFill="1" applyBorder="1" applyAlignment="1">
      <alignment vertical="center" wrapText="1"/>
    </xf>
    <xf numFmtId="2" fontId="5" fillId="0" borderId="9" xfId="0" applyNumberFormat="1" applyFont="1" applyFill="1" applyBorder="1" applyAlignment="1">
      <alignment vertical="center" wrapText="1"/>
    </xf>
    <xf numFmtId="49" fontId="5" fillId="0" borderId="8" xfId="0" quotePrefix="1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/>
    <xf numFmtId="165" fontId="5" fillId="0" borderId="21" xfId="0" applyNumberFormat="1" applyFont="1" applyFill="1" applyBorder="1"/>
    <xf numFmtId="1" fontId="5" fillId="0" borderId="8" xfId="0" applyNumberFormat="1" applyFont="1" applyFill="1" applyBorder="1" applyAlignment="1">
      <alignment horizontal="center" wrapText="1"/>
    </xf>
    <xf numFmtId="2" fontId="5" fillId="0" borderId="30" xfId="0" applyNumberFormat="1" applyFont="1" applyFill="1" applyBorder="1" applyAlignment="1">
      <alignment wrapText="1"/>
    </xf>
    <xf numFmtId="1" fontId="5" fillId="0" borderId="8" xfId="0" applyNumberFormat="1" applyFont="1" applyFill="1" applyBorder="1" applyAlignment="1">
      <alignment horizontal="left" wrapText="1"/>
    </xf>
    <xf numFmtId="1" fontId="5" fillId="0" borderId="9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2" fontId="5" fillId="0" borderId="33" xfId="0" applyNumberFormat="1" applyFont="1" applyFill="1" applyBorder="1" applyAlignment="1">
      <alignment wrapText="1"/>
    </xf>
    <xf numFmtId="2" fontId="5" fillId="0" borderId="28" xfId="0" applyNumberFormat="1" applyFont="1" applyFill="1" applyBorder="1" applyAlignment="1">
      <alignment wrapText="1"/>
    </xf>
    <xf numFmtId="2" fontId="5" fillId="0" borderId="6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" fontId="5" fillId="0" borderId="10" xfId="0" applyNumberFormat="1" applyFont="1" applyFill="1" applyBorder="1" applyAlignment="1">
      <alignment wrapText="1"/>
    </xf>
    <xf numFmtId="166" fontId="5" fillId="0" borderId="15" xfId="0" applyNumberFormat="1" applyFont="1" applyFill="1" applyBorder="1" applyAlignment="1">
      <alignment horizontal="center" wrapText="1"/>
    </xf>
    <xf numFmtId="0" fontId="5" fillId="0" borderId="6" xfId="0" applyFont="1" applyFill="1" applyBorder="1"/>
    <xf numFmtId="0" fontId="5" fillId="0" borderId="10" xfId="0" applyFont="1" applyFill="1" applyBorder="1"/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70" fontId="5" fillId="0" borderId="22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/>
    <xf numFmtId="1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/>
    </xf>
    <xf numFmtId="170" fontId="5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2" fontId="5" fillId="0" borderId="13" xfId="0" applyNumberFormat="1" applyFont="1" applyFill="1" applyBorder="1" applyAlignment="1">
      <alignment wrapText="1"/>
    </xf>
    <xf numFmtId="1" fontId="5" fillId="0" borderId="23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/>
    </xf>
    <xf numFmtId="170" fontId="5" fillId="0" borderId="23" xfId="0" applyNumberFormat="1" applyFont="1" applyFill="1" applyBorder="1" applyAlignment="1">
      <alignment horizontal="center" vertical="center"/>
    </xf>
    <xf numFmtId="2" fontId="5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wrapText="1"/>
    </xf>
    <xf numFmtId="0" fontId="22" fillId="0" borderId="8" xfId="0" applyFont="1" applyFill="1" applyBorder="1"/>
    <xf numFmtId="0" fontId="22" fillId="0" borderId="10" xfId="0" applyFont="1" applyFill="1" applyBorder="1"/>
    <xf numFmtId="0" fontId="5" fillId="0" borderId="8" xfId="0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horizontal="center" vertical="center"/>
    </xf>
    <xf numFmtId="170" fontId="5" fillId="0" borderId="28" xfId="0" applyNumberFormat="1" applyFont="1" applyFill="1" applyBorder="1" applyAlignment="1">
      <alignment horizontal="center" vertical="center"/>
    </xf>
    <xf numFmtId="2" fontId="5" fillId="0" borderId="65" xfId="0" applyNumberFormat="1" applyFont="1" applyFill="1" applyBorder="1" applyAlignment="1">
      <alignment horizontal="center" vertical="center"/>
    </xf>
    <xf numFmtId="2" fontId="5" fillId="0" borderId="66" xfId="0" applyNumberFormat="1" applyFont="1" applyFill="1" applyBorder="1" applyAlignment="1">
      <alignment wrapText="1"/>
    </xf>
    <xf numFmtId="2" fontId="5" fillId="0" borderId="64" xfId="0" applyNumberFormat="1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vertical="center"/>
    </xf>
    <xf numFmtId="170" fontId="5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2" fontId="5" fillId="0" borderId="67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vertical="center"/>
    </xf>
    <xf numFmtId="170" fontId="5" fillId="0" borderId="12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49" fontId="5" fillId="0" borderId="2" xfId="0" quotePrefix="1" applyNumberFormat="1" applyFont="1" applyFill="1" applyBorder="1" applyAlignment="1">
      <alignment horizontal="center" vertical="center"/>
    </xf>
    <xf numFmtId="169" fontId="5" fillId="0" borderId="66" xfId="0" applyNumberFormat="1" applyFont="1" applyFill="1" applyBorder="1" applyAlignment="1">
      <alignment wrapText="1"/>
    </xf>
    <xf numFmtId="169" fontId="5" fillId="0" borderId="28" xfId="0" applyNumberFormat="1" applyFont="1" applyFill="1" applyBorder="1" applyAlignment="1">
      <alignment wrapText="1"/>
    </xf>
    <xf numFmtId="169" fontId="5" fillId="0" borderId="64" xfId="0" applyNumberFormat="1" applyFont="1" applyFill="1" applyBorder="1" applyAlignment="1">
      <alignment wrapText="1"/>
    </xf>
    <xf numFmtId="49" fontId="5" fillId="0" borderId="22" xfId="0" quotePrefix="1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2" fontId="5" fillId="0" borderId="62" xfId="0" applyNumberFormat="1" applyFont="1" applyFill="1" applyBorder="1" applyAlignment="1">
      <alignment horizontal="center" vertical="center"/>
    </xf>
    <xf numFmtId="169" fontId="5" fillId="0" borderId="36" xfId="0" applyNumberFormat="1" applyFont="1" applyFill="1" applyBorder="1" applyAlignment="1">
      <alignment wrapText="1"/>
    </xf>
    <xf numFmtId="169" fontId="5" fillId="0" borderId="22" xfId="0" applyNumberFormat="1" applyFont="1" applyFill="1" applyBorder="1" applyAlignment="1">
      <alignment wrapText="1"/>
    </xf>
    <xf numFmtId="169" fontId="5" fillId="0" borderId="26" xfId="0" applyNumberFormat="1" applyFont="1" applyFill="1" applyBorder="1" applyAlignment="1">
      <alignment wrapText="1"/>
    </xf>
    <xf numFmtId="169" fontId="5" fillId="0" borderId="4" xfId="0" applyNumberFormat="1" applyFont="1" applyFill="1" applyBorder="1" applyAlignment="1">
      <alignment wrapText="1"/>
    </xf>
    <xf numFmtId="169" fontId="5" fillId="0" borderId="21" xfId="0" applyNumberFormat="1" applyFont="1" applyFill="1" applyBorder="1" applyAlignment="1">
      <alignment wrapText="1"/>
    </xf>
    <xf numFmtId="1" fontId="5" fillId="0" borderId="8" xfId="0" applyNumberFormat="1" applyFont="1" applyFill="1" applyBorder="1" applyAlignment="1">
      <alignment vertical="center" wrapText="1"/>
    </xf>
    <xf numFmtId="1" fontId="5" fillId="0" borderId="8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 indent="1"/>
    </xf>
    <xf numFmtId="1" fontId="4" fillId="0" borderId="5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wrapText="1"/>
    </xf>
    <xf numFmtId="1" fontId="5" fillId="0" borderId="58" xfId="0" applyNumberFormat="1" applyFont="1" applyFill="1" applyBorder="1" applyAlignment="1">
      <alignment horizontal="center" vertical="center"/>
    </xf>
    <xf numFmtId="170" fontId="5" fillId="0" borderId="58" xfId="0" applyNumberFormat="1" applyFont="1" applyFill="1" applyBorder="1" applyAlignment="1">
      <alignment horizontal="center" vertical="center"/>
    </xf>
    <xf numFmtId="2" fontId="5" fillId="0" borderId="58" xfId="0" applyNumberFormat="1" applyFont="1" applyFill="1" applyBorder="1" applyAlignment="1">
      <alignment horizontal="center" vertical="center"/>
    </xf>
    <xf numFmtId="1" fontId="5" fillId="0" borderId="58" xfId="0" applyNumberFormat="1" applyFont="1" applyFill="1" applyBorder="1" applyAlignment="1">
      <alignment wrapText="1"/>
    </xf>
    <xf numFmtId="2" fontId="5" fillId="0" borderId="58" xfId="0" applyNumberFormat="1" applyFont="1" applyFill="1" applyBorder="1" applyAlignment="1">
      <alignment wrapText="1"/>
    </xf>
    <xf numFmtId="2" fontId="5" fillId="0" borderId="56" xfId="0" applyNumberFormat="1" applyFont="1" applyFill="1" applyBorder="1" applyAlignment="1">
      <alignment wrapText="1"/>
    </xf>
    <xf numFmtId="49" fontId="5" fillId="0" borderId="12" xfId="0" applyNumberFormat="1" applyFont="1" applyFill="1" applyBorder="1" applyAlignment="1">
      <alignment horizontal="left" vertical="center" wrapText="1" indent="1"/>
    </xf>
    <xf numFmtId="170" fontId="5" fillId="0" borderId="12" xfId="0" applyNumberFormat="1" applyFont="1" applyFill="1" applyBorder="1" applyAlignment="1">
      <alignment horizontal="left" vertical="center" wrapText="1" indent="1"/>
    </xf>
    <xf numFmtId="2" fontId="5" fillId="0" borderId="12" xfId="0" applyNumberFormat="1" applyFont="1" applyFill="1" applyBorder="1" applyAlignment="1">
      <alignment horizontal="left" vertical="center" wrapText="1" indent="1"/>
    </xf>
    <xf numFmtId="1" fontId="4" fillId="0" borderId="12" xfId="0" applyNumberFormat="1" applyFont="1" applyFill="1" applyBorder="1" applyAlignment="1">
      <alignment horizontal="center" vertical="center" wrapText="1"/>
    </xf>
    <xf numFmtId="2" fontId="5" fillId="0" borderId="29" xfId="0" applyNumberFormat="1" applyFont="1" applyFill="1" applyBorder="1" applyAlignment="1">
      <alignment wrapText="1"/>
    </xf>
    <xf numFmtId="49" fontId="5" fillId="0" borderId="34" xfId="0" quotePrefix="1" applyNumberFormat="1" applyFont="1" applyFill="1" applyBorder="1" applyAlignment="1">
      <alignment horizontal="center" vertical="center" wrapText="1"/>
    </xf>
    <xf numFmtId="49" fontId="5" fillId="0" borderId="36" xfId="0" quotePrefix="1" applyNumberFormat="1" applyFont="1" applyFill="1" applyBorder="1" applyAlignment="1">
      <alignment horizontal="center" vertical="center" wrapText="1"/>
    </xf>
    <xf numFmtId="1" fontId="5" fillId="0" borderId="22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wrapText="1"/>
    </xf>
    <xf numFmtId="170" fontId="5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1" fontId="5" fillId="0" borderId="28" xfId="0" applyNumberFormat="1" applyFont="1" applyFill="1" applyBorder="1" applyAlignment="1">
      <alignment wrapText="1"/>
    </xf>
    <xf numFmtId="0" fontId="5" fillId="0" borderId="66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28" xfId="0" applyFont="1" applyFill="1" applyBorder="1" applyAlignment="1">
      <alignment wrapText="1"/>
    </xf>
    <xf numFmtId="0" fontId="5" fillId="0" borderId="23" xfId="0" applyFont="1" applyFill="1" applyBorder="1" applyAlignment="1">
      <alignment horizontal="left" vertical="center" wrapText="1"/>
    </xf>
    <xf numFmtId="2" fontId="5" fillId="0" borderId="52" xfId="0" applyNumberFormat="1" applyFont="1" applyFill="1" applyBorder="1" applyAlignment="1">
      <alignment horizontal="center" wrapText="1"/>
    </xf>
    <xf numFmtId="171" fontId="19" fillId="0" borderId="21" xfId="0" applyNumberFormat="1" applyFont="1" applyFill="1" applyBorder="1" applyAlignment="1">
      <alignment wrapText="1"/>
    </xf>
    <xf numFmtId="2" fontId="5" fillId="0" borderId="53" xfId="0" applyNumberFormat="1" applyFont="1" applyFill="1" applyBorder="1" applyAlignment="1">
      <alignment horizontal="center" wrapText="1"/>
    </xf>
    <xf numFmtId="164" fontId="20" fillId="0" borderId="31" xfId="0" applyNumberFormat="1" applyFont="1" applyFill="1" applyBorder="1"/>
    <xf numFmtId="171" fontId="19" fillId="0" borderId="26" xfId="0" applyNumberFormat="1" applyFont="1" applyFill="1" applyBorder="1" applyAlignment="1">
      <alignment wrapText="1"/>
    </xf>
    <xf numFmtId="164" fontId="20" fillId="0" borderId="68" xfId="0" applyNumberFormat="1" applyFont="1" applyFill="1" applyBorder="1"/>
    <xf numFmtId="171" fontId="19" fillId="0" borderId="3" xfId="0" applyNumberFormat="1" applyFont="1" applyFill="1" applyBorder="1" applyAlignment="1">
      <alignment wrapText="1"/>
    </xf>
    <xf numFmtId="2" fontId="5" fillId="0" borderId="57" xfId="0" applyNumberFormat="1" applyFont="1" applyFill="1" applyBorder="1" applyAlignment="1">
      <alignment horizontal="center" wrapText="1"/>
    </xf>
    <xf numFmtId="164" fontId="20" fillId="0" borderId="3" xfId="0" applyNumberFormat="1" applyFont="1" applyFill="1" applyBorder="1"/>
    <xf numFmtId="164" fontId="20" fillId="0" borderId="32" xfId="0" applyNumberFormat="1" applyFont="1" applyFill="1" applyBorder="1"/>
    <xf numFmtId="171" fontId="19" fillId="0" borderId="9" xfId="0" applyNumberFormat="1" applyFont="1" applyFill="1" applyBorder="1" applyAlignment="1">
      <alignment wrapText="1"/>
    </xf>
    <xf numFmtId="2" fontId="5" fillId="0" borderId="69" xfId="0" applyNumberFormat="1" applyFont="1" applyFill="1" applyBorder="1" applyAlignment="1">
      <alignment horizontal="center" wrapText="1"/>
    </xf>
    <xf numFmtId="2" fontId="5" fillId="6" borderId="57" xfId="0" applyNumberFormat="1" applyFont="1" applyFill="1" applyBorder="1" applyAlignment="1">
      <alignment horizontal="center" wrapText="1"/>
    </xf>
    <xf numFmtId="2" fontId="5" fillId="6" borderId="52" xfId="0" applyNumberFormat="1" applyFont="1" applyFill="1" applyBorder="1" applyAlignment="1">
      <alignment horizontal="center" wrapText="1"/>
    </xf>
    <xf numFmtId="2" fontId="5" fillId="3" borderId="52" xfId="0" applyNumberFormat="1" applyFont="1" applyFill="1" applyBorder="1" applyAlignment="1">
      <alignment horizontal="center" wrapText="1"/>
    </xf>
    <xf numFmtId="172" fontId="17" fillId="3" borderId="32" xfId="0" applyNumberFormat="1" applyFont="1" applyFill="1" applyBorder="1" applyAlignment="1">
      <alignment wrapText="1"/>
    </xf>
    <xf numFmtId="0" fontId="16" fillId="0" borderId="68" xfId="0" applyFont="1" applyFill="1" applyBorder="1"/>
    <xf numFmtId="2" fontId="5" fillId="6" borderId="51" xfId="0" applyNumberFormat="1" applyFont="1" applyFill="1" applyBorder="1" applyAlignment="1">
      <alignment horizontal="center" wrapText="1"/>
    </xf>
    <xf numFmtId="168" fontId="17" fillId="0" borderId="32" xfId="0" applyNumberFormat="1" applyFont="1" applyFill="1" applyBorder="1" applyAlignment="1">
      <alignment wrapText="1"/>
    </xf>
    <xf numFmtId="164" fontId="20" fillId="3" borderId="32" xfId="0" applyNumberFormat="1" applyFont="1" applyFill="1" applyBorder="1" applyAlignment="1">
      <alignment wrapText="1"/>
    </xf>
    <xf numFmtId="171" fontId="19" fillId="3" borderId="9" xfId="0" applyNumberFormat="1" applyFont="1" applyFill="1" applyBorder="1" applyAlignment="1">
      <alignment wrapText="1"/>
    </xf>
    <xf numFmtId="172" fontId="17" fillId="3" borderId="68" xfId="0" applyNumberFormat="1" applyFont="1" applyFill="1" applyBorder="1" applyAlignment="1">
      <alignment wrapText="1"/>
    </xf>
    <xf numFmtId="164" fontId="20" fillId="0" borderId="70" xfId="0" applyNumberFormat="1" applyFont="1" applyFill="1" applyBorder="1"/>
    <xf numFmtId="164" fontId="20" fillId="0" borderId="70" xfId="0" applyNumberFormat="1" applyFont="1" applyFill="1" applyBorder="1" applyAlignment="1">
      <alignment horizontal="center" wrapText="1"/>
    </xf>
    <xf numFmtId="0" fontId="16" fillId="0" borderId="31" xfId="0" applyFont="1" applyFill="1" applyBorder="1"/>
    <xf numFmtId="164" fontId="20" fillId="0" borderId="71" xfId="0" applyNumberFormat="1" applyFont="1" applyFill="1" applyBorder="1"/>
    <xf numFmtId="171" fontId="19" fillId="0" borderId="64" xfId="0" applyNumberFormat="1" applyFont="1" applyFill="1" applyBorder="1" applyAlignment="1">
      <alignment wrapText="1"/>
    </xf>
    <xf numFmtId="172" fontId="17" fillId="3" borderId="31" xfId="0" applyNumberFormat="1" applyFont="1" applyFill="1" applyBorder="1" applyAlignment="1">
      <alignment wrapText="1"/>
    </xf>
    <xf numFmtId="164" fontId="20" fillId="0" borderId="21" xfId="0" applyNumberFormat="1" applyFont="1" applyFill="1" applyBorder="1"/>
    <xf numFmtId="164" fontId="20" fillId="0" borderId="26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2" fontId="4" fillId="0" borderId="70" xfId="0" applyNumberFormat="1" applyFont="1" applyFill="1" applyBorder="1" applyAlignment="1">
      <alignment horizontal="center" wrapText="1"/>
    </xf>
    <xf numFmtId="0" fontId="5" fillId="0" borderId="43" xfId="0" applyFont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wrapText="1"/>
    </xf>
    <xf numFmtId="1" fontId="15" fillId="0" borderId="8" xfId="0" applyNumberFormat="1" applyFont="1" applyFill="1" applyBorder="1" applyAlignment="1">
      <alignment wrapText="1"/>
    </xf>
    <xf numFmtId="1" fontId="15" fillId="0" borderId="8" xfId="0" applyNumberFormat="1" applyFont="1" applyFill="1" applyBorder="1" applyAlignment="1">
      <alignment vertical="center" wrapText="1"/>
    </xf>
    <xf numFmtId="1" fontId="15" fillId="0" borderId="8" xfId="0" applyNumberFormat="1" applyFont="1" applyFill="1" applyBorder="1" applyAlignment="1">
      <alignment horizontal="left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5" fillId="0" borderId="58" xfId="0" applyNumberFormat="1" applyFont="1" applyFill="1" applyBorder="1" applyAlignment="1">
      <alignment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46" xfId="0" applyFont="1" applyFill="1" applyBorder="1" applyAlignment="1">
      <alignment wrapText="1"/>
    </xf>
    <xf numFmtId="0" fontId="13" fillId="0" borderId="70" xfId="0" applyFont="1" applyFill="1" applyBorder="1" applyAlignment="1">
      <alignment horizontal="left" vertical="center" wrapText="1" indent="1"/>
    </xf>
    <xf numFmtId="0" fontId="15" fillId="0" borderId="54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left" vertical="center" wrapText="1" inden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left" vertical="center" wrapText="1" inden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2" fontId="13" fillId="2" borderId="19" xfId="0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2" fontId="15" fillId="0" borderId="13" xfId="0" applyNumberFormat="1" applyFont="1" applyFill="1" applyBorder="1" applyAlignment="1">
      <alignment horizontal="center" wrapText="1"/>
    </xf>
    <xf numFmtId="2" fontId="15" fillId="0" borderId="29" xfId="0" applyNumberFormat="1" applyFont="1" applyFill="1" applyBorder="1" applyAlignment="1">
      <alignment horizontal="center" wrapText="1"/>
    </xf>
    <xf numFmtId="2" fontId="15" fillId="0" borderId="21" xfId="0" applyNumberFormat="1" applyFont="1" applyFill="1" applyBorder="1" applyAlignment="1">
      <alignment horizontal="center" wrapText="1"/>
    </xf>
    <xf numFmtId="1" fontId="15" fillId="0" borderId="54" xfId="0" applyNumberFormat="1" applyFont="1" applyFill="1" applyBorder="1" applyAlignment="1" applyProtection="1">
      <alignment horizontal="center" wrapText="1"/>
      <protection locked="0"/>
    </xf>
    <xf numFmtId="1" fontId="15" fillId="0" borderId="32" xfId="0" applyNumberFormat="1" applyFont="1" applyFill="1" applyBorder="1" applyAlignment="1" applyProtection="1">
      <alignment horizontal="center" wrapText="1"/>
      <protection locked="0"/>
    </xf>
    <xf numFmtId="1" fontId="15" fillId="0" borderId="14" xfId="0" applyNumberFormat="1" applyFont="1" applyFill="1" applyBorder="1" applyAlignment="1" applyProtection="1">
      <alignment horizontal="center" wrapText="1"/>
      <protection locked="0"/>
    </xf>
    <xf numFmtId="1" fontId="15" fillId="0" borderId="72" xfId="0" applyNumberFormat="1" applyFont="1" applyFill="1" applyBorder="1" applyAlignment="1" applyProtection="1">
      <alignment horizontal="center" wrapText="1"/>
      <protection locked="0"/>
    </xf>
    <xf numFmtId="1" fontId="15" fillId="0" borderId="29" xfId="0" applyNumberFormat="1" applyFont="1" applyFill="1" applyBorder="1" applyAlignment="1" applyProtection="1">
      <alignment horizontal="center" wrapText="1"/>
      <protection locked="0"/>
    </xf>
    <xf numFmtId="1" fontId="15" fillId="0" borderId="15" xfId="0" applyNumberFormat="1" applyFont="1" applyFill="1" applyBorder="1" applyAlignment="1" applyProtection="1">
      <alignment horizontal="center" wrapText="1"/>
      <protection locked="0"/>
    </xf>
    <xf numFmtId="1" fontId="15" fillId="0" borderId="18" xfId="0" applyNumberFormat="1" applyFont="1" applyFill="1" applyBorder="1" applyAlignment="1" applyProtection="1">
      <alignment horizontal="center" wrapText="1"/>
      <protection locked="0"/>
    </xf>
    <xf numFmtId="2" fontId="13" fillId="0" borderId="24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wrapText="1"/>
    </xf>
    <xf numFmtId="0" fontId="13" fillId="0" borderId="5" xfId="0" applyFont="1" applyFill="1" applyBorder="1" applyAlignment="1">
      <alignment horizontal="center"/>
    </xf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58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/>
    <xf numFmtId="0" fontId="15" fillId="0" borderId="0" xfId="0" applyFont="1" applyFill="1"/>
    <xf numFmtId="0" fontId="23" fillId="0" borderId="25" xfId="0" applyFont="1" applyFill="1" applyBorder="1" applyAlignment="1">
      <alignment horizontal="center"/>
    </xf>
    <xf numFmtId="0" fontId="23" fillId="0" borderId="46" xfId="0" applyFont="1" applyFill="1" applyBorder="1" applyAlignment="1">
      <alignment horizontal="center"/>
    </xf>
    <xf numFmtId="0" fontId="15" fillId="0" borderId="7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73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1" fontId="15" fillId="0" borderId="32" xfId="0" applyNumberFormat="1" applyFont="1" applyFill="1" applyBorder="1" applyAlignment="1">
      <alignment horizontal="center" vertical="center"/>
    </xf>
    <xf numFmtId="1" fontId="15" fillId="0" borderId="31" xfId="0" applyNumberFormat="1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2" fontId="13" fillId="0" borderId="38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1" fontId="15" fillId="0" borderId="13" xfId="0" applyNumberFormat="1" applyFont="1" applyFill="1" applyBorder="1" applyAlignment="1">
      <alignment horizontal="center" wrapText="1"/>
    </xf>
    <xf numFmtId="1" fontId="15" fillId="0" borderId="29" xfId="0" applyNumberFormat="1" applyFont="1" applyFill="1" applyBorder="1" applyAlignment="1">
      <alignment horizontal="center" wrapText="1"/>
    </xf>
    <xf numFmtId="1" fontId="15" fillId="0" borderId="21" xfId="0" applyNumberFormat="1" applyFont="1" applyFill="1" applyBorder="1" applyAlignment="1">
      <alignment horizontal="center" wrapText="1"/>
    </xf>
    <xf numFmtId="1" fontId="15" fillId="0" borderId="52" xfId="0" applyNumberFormat="1" applyFont="1" applyFill="1" applyBorder="1" applyAlignment="1" applyProtection="1">
      <alignment horizontal="center" wrapText="1"/>
      <protection locked="0"/>
    </xf>
    <xf numFmtId="1" fontId="15" fillId="0" borderId="52" xfId="0" applyNumberFormat="1" applyFont="1" applyFill="1" applyBorder="1" applyAlignment="1">
      <alignment horizontal="center" wrapText="1"/>
    </xf>
    <xf numFmtId="1" fontId="15" fillId="0" borderId="4" xfId="0" applyNumberFormat="1" applyFont="1" applyFill="1" applyBorder="1" applyAlignment="1" applyProtection="1">
      <alignment horizontal="center" wrapText="1"/>
      <protection locked="0"/>
    </xf>
    <xf numFmtId="1" fontId="15" fillId="0" borderId="27" xfId="0" applyNumberFormat="1" applyFont="1" applyFill="1" applyBorder="1" applyAlignment="1" applyProtection="1">
      <alignment horizontal="center" wrapText="1"/>
      <protection locked="0"/>
    </xf>
    <xf numFmtId="1" fontId="15" fillId="0" borderId="70" xfId="0" applyNumberFormat="1" applyFont="1" applyFill="1" applyBorder="1" applyAlignment="1" applyProtection="1">
      <alignment horizontal="center" wrapText="1"/>
      <protection locked="0"/>
    </xf>
    <xf numFmtId="1" fontId="15" fillId="0" borderId="51" xfId="0" applyNumberFormat="1" applyFont="1" applyFill="1" applyBorder="1" applyAlignment="1" applyProtection="1">
      <alignment horizontal="center" wrapText="1"/>
      <protection locked="0"/>
    </xf>
    <xf numFmtId="1" fontId="15" fillId="0" borderId="69" xfId="0" applyNumberFormat="1" applyFont="1" applyFill="1" applyBorder="1" applyAlignment="1" applyProtection="1">
      <alignment horizontal="center" wrapText="1"/>
      <protection locked="0"/>
    </xf>
    <xf numFmtId="1" fontId="15" fillId="0" borderId="57" xfId="0" applyNumberFormat="1" applyFont="1" applyFill="1" applyBorder="1" applyAlignment="1" applyProtection="1">
      <alignment horizontal="center" wrapText="1"/>
      <protection locked="0"/>
    </xf>
    <xf numFmtId="1" fontId="15" fillId="0" borderId="25" xfId="0" applyNumberFormat="1" applyFont="1" applyFill="1" applyBorder="1" applyAlignment="1" applyProtection="1">
      <alignment horizontal="center" wrapText="1"/>
      <protection locked="0"/>
    </xf>
    <xf numFmtId="1" fontId="15" fillId="0" borderId="53" xfId="0" applyNumberFormat="1" applyFont="1" applyFill="1" applyBorder="1" applyAlignment="1" applyProtection="1">
      <alignment horizontal="center" wrapText="1"/>
      <protection locked="0"/>
    </xf>
    <xf numFmtId="2" fontId="13" fillId="0" borderId="46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54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5" fillId="0" borderId="55" xfId="0" applyFont="1" applyFill="1" applyBorder="1" applyAlignment="1">
      <alignment horizontal="center"/>
    </xf>
    <xf numFmtId="0" fontId="15" fillId="0" borderId="70" xfId="0" applyFont="1" applyFill="1" applyBorder="1" applyAlignment="1">
      <alignment horizontal="center"/>
    </xf>
    <xf numFmtId="0" fontId="15" fillId="0" borderId="68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0" fontId="15" fillId="0" borderId="57" xfId="0" applyFont="1" applyFill="1" applyBorder="1" applyAlignment="1">
      <alignment horizontal="center"/>
    </xf>
    <xf numFmtId="0" fontId="15" fillId="0" borderId="53" xfId="0" applyFont="1" applyFill="1" applyBorder="1" applyAlignment="1">
      <alignment horizontal="center"/>
    </xf>
    <xf numFmtId="2" fontId="13" fillId="0" borderId="46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 applyProtection="1">
      <alignment horizontal="center"/>
      <protection locked="0"/>
    </xf>
    <xf numFmtId="0" fontId="15" fillId="0" borderId="6" xfId="0" applyFont="1" applyFill="1" applyBorder="1"/>
    <xf numFmtId="0" fontId="15" fillId="0" borderId="8" xfId="0" applyFont="1" applyFill="1" applyBorder="1"/>
    <xf numFmtId="0" fontId="15" fillId="0" borderId="10" xfId="0" applyFont="1" applyFill="1" applyBorder="1"/>
    <xf numFmtId="0" fontId="13" fillId="0" borderId="4" xfId="0" applyFont="1" applyFill="1" applyBorder="1" applyAlignment="1">
      <alignment horizontal="center"/>
    </xf>
    <xf numFmtId="0" fontId="15" fillId="0" borderId="22" xfId="0" applyFont="1" applyFill="1" applyBorder="1"/>
    <xf numFmtId="0" fontId="13" fillId="0" borderId="5" xfId="0" applyFont="1" applyFill="1" applyBorder="1"/>
    <xf numFmtId="0" fontId="15" fillId="0" borderId="23" xfId="0" applyFont="1" applyFill="1" applyBorder="1" applyAlignment="1">
      <alignment wrapText="1"/>
    </xf>
    <xf numFmtId="1" fontId="15" fillId="0" borderId="14" xfId="0" applyNumberFormat="1" applyFont="1" applyFill="1" applyBorder="1" applyAlignment="1">
      <alignment horizontal="center" wrapText="1"/>
    </xf>
    <xf numFmtId="1" fontId="15" fillId="0" borderId="13" xfId="0" applyNumberFormat="1" applyFont="1" applyFill="1" applyBorder="1" applyAlignment="1" applyProtection="1">
      <alignment horizontal="center" wrapText="1"/>
      <protection locked="0"/>
    </xf>
    <xf numFmtId="1" fontId="15" fillId="4" borderId="49" xfId="0" applyNumberFormat="1" applyFont="1" applyFill="1" applyBorder="1" applyAlignment="1" applyProtection="1">
      <alignment horizontal="center" wrapText="1"/>
      <protection locked="0"/>
    </xf>
    <xf numFmtId="1" fontId="15" fillId="4" borderId="14" xfId="0" applyNumberFormat="1" applyFont="1" applyFill="1" applyBorder="1" applyAlignment="1" applyProtection="1">
      <alignment horizontal="center" wrapText="1"/>
      <protection locked="0"/>
    </xf>
    <xf numFmtId="1" fontId="15" fillId="4" borderId="44" xfId="0" applyNumberFormat="1" applyFont="1" applyFill="1" applyBorder="1" applyAlignment="1" applyProtection="1">
      <alignment horizontal="center" wrapText="1"/>
      <protection locked="0"/>
    </xf>
    <xf numFmtId="1" fontId="15" fillId="4" borderId="15" xfId="0" applyNumberFormat="1" applyFont="1" applyFill="1" applyBorder="1" applyAlignment="1" applyProtection="1">
      <alignment horizontal="center" wrapText="1"/>
      <protection locked="0"/>
    </xf>
    <xf numFmtId="1" fontId="15" fillId="4" borderId="16" xfId="0" applyNumberFormat="1" applyFont="1" applyFill="1" applyBorder="1" applyAlignment="1" applyProtection="1">
      <alignment horizontal="center" wrapText="1"/>
      <protection locked="0"/>
    </xf>
    <xf numFmtId="1" fontId="15" fillId="4" borderId="18" xfId="0" applyNumberFormat="1" applyFont="1" applyFill="1" applyBorder="1" applyAlignment="1" applyProtection="1">
      <alignment horizontal="center" wrapText="1"/>
      <protection locked="0"/>
    </xf>
    <xf numFmtId="1" fontId="15" fillId="0" borderId="16" xfId="0" applyNumberFormat="1" applyFont="1" applyFill="1" applyBorder="1" applyAlignment="1" applyProtection="1">
      <alignment horizontal="center" wrapText="1"/>
      <protection locked="0"/>
    </xf>
    <xf numFmtId="0" fontId="15" fillId="0" borderId="70" xfId="0" applyFont="1" applyFill="1" applyBorder="1" applyAlignment="1">
      <alignment horizontal="center" wrapText="1"/>
    </xf>
    <xf numFmtId="1" fontId="15" fillId="0" borderId="32" xfId="0" applyNumberFormat="1" applyFont="1" applyFill="1" applyBorder="1" applyAlignment="1">
      <alignment horizontal="center" wrapText="1"/>
    </xf>
    <xf numFmtId="0" fontId="15" fillId="0" borderId="69" xfId="0" applyFont="1" applyFill="1" applyBorder="1" applyAlignment="1">
      <alignment horizontal="center"/>
    </xf>
    <xf numFmtId="0" fontId="15" fillId="0" borderId="52" xfId="0" applyFont="1" applyFill="1" applyBorder="1" applyAlignment="1">
      <alignment horizontal="center"/>
    </xf>
    <xf numFmtId="0" fontId="15" fillId="0" borderId="68" xfId="0" applyFont="1" applyFill="1" applyBorder="1" applyAlignment="1">
      <alignment horizontal="center" wrapText="1"/>
    </xf>
    <xf numFmtId="0" fontId="15" fillId="0" borderId="55" xfId="0" applyFont="1" applyFill="1" applyBorder="1" applyAlignment="1">
      <alignment horizontal="center" wrapText="1"/>
    </xf>
    <xf numFmtId="0" fontId="15" fillId="0" borderId="27" xfId="0" applyFont="1" applyFill="1" applyBorder="1" applyAlignment="1">
      <alignment horizontal="center" wrapText="1"/>
    </xf>
    <xf numFmtId="2" fontId="13" fillId="0" borderId="24" xfId="0" applyNumberFormat="1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wrapText="1"/>
    </xf>
    <xf numFmtId="0" fontId="15" fillId="0" borderId="22" xfId="0" applyFont="1" applyFill="1" applyBorder="1" applyAlignment="1">
      <alignment wrapText="1"/>
    </xf>
    <xf numFmtId="1" fontId="15" fillId="0" borderId="8" xfId="0" applyNumberFormat="1" applyFont="1" applyFill="1" applyBorder="1" applyAlignment="1">
      <alignment horizontal="left" wrapText="1"/>
    </xf>
    <xf numFmtId="0" fontId="15" fillId="0" borderId="2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1" fontId="15" fillId="0" borderId="10" xfId="0" applyNumberFormat="1" applyFont="1" applyFill="1" applyBorder="1" applyAlignment="1">
      <alignment wrapText="1"/>
    </xf>
    <xf numFmtId="1" fontId="15" fillId="0" borderId="15" xfId="0" applyNumberFormat="1" applyFont="1" applyFill="1" applyBorder="1" applyAlignment="1">
      <alignment horizontal="center" wrapText="1"/>
    </xf>
    <xf numFmtId="1" fontId="15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6" xfId="0" applyNumberFormat="1" applyFont="1" applyFill="1" applyBorder="1" applyAlignment="1">
      <alignment horizontal="center" wrapText="1"/>
    </xf>
    <xf numFmtId="1" fontId="15" fillId="0" borderId="21" xfId="0" applyNumberFormat="1" applyFont="1" applyFill="1" applyBorder="1" applyAlignment="1" applyProtection="1">
      <alignment horizontal="center" wrapText="1"/>
      <protection locked="0"/>
    </xf>
    <xf numFmtId="1" fontId="15" fillId="0" borderId="48" xfId="0" applyNumberFormat="1" applyFont="1" applyFill="1" applyBorder="1" applyAlignment="1" applyProtection="1">
      <alignment horizontal="center" wrapText="1"/>
      <protection locked="0"/>
    </xf>
    <xf numFmtId="1" fontId="15" fillId="0" borderId="18" xfId="0" applyNumberFormat="1" applyFont="1" applyFill="1" applyBorder="1" applyAlignment="1">
      <alignment horizontal="center" wrapText="1"/>
    </xf>
    <xf numFmtId="1" fontId="15" fillId="0" borderId="44" xfId="0" applyNumberFormat="1" applyFont="1" applyFill="1" applyBorder="1" applyAlignment="1" applyProtection="1">
      <alignment horizontal="center" wrapText="1"/>
      <protection locked="0"/>
    </xf>
    <xf numFmtId="1" fontId="15" fillId="0" borderId="50" xfId="0" applyNumberFormat="1" applyFont="1" applyFill="1" applyBorder="1" applyAlignment="1" applyProtection="1">
      <alignment horizontal="center" wrapText="1"/>
      <protection locked="0"/>
    </xf>
    <xf numFmtId="2" fontId="15" fillId="0" borderId="0" xfId="0" applyNumberFormat="1" applyFont="1" applyFill="1" applyAlignment="1">
      <alignment horizontal="center" wrapText="1"/>
    </xf>
    <xf numFmtId="0" fontId="15" fillId="0" borderId="69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wrapText="1"/>
    </xf>
    <xf numFmtId="0" fontId="15" fillId="0" borderId="71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 wrapText="1"/>
    </xf>
    <xf numFmtId="0" fontId="15" fillId="0" borderId="73" xfId="0" applyFont="1" applyFill="1" applyBorder="1" applyAlignment="1">
      <alignment horizontal="center" wrapText="1"/>
    </xf>
    <xf numFmtId="0" fontId="15" fillId="0" borderId="0" xfId="0" applyFont="1" applyFill="1" applyBorder="1"/>
    <xf numFmtId="0" fontId="13" fillId="0" borderId="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0" fontId="15" fillId="0" borderId="58" xfId="0" applyFont="1" applyFill="1" applyBorder="1" applyAlignment="1">
      <alignment wrapText="1"/>
    </xf>
    <xf numFmtId="0" fontId="15" fillId="0" borderId="6" xfId="0" applyFont="1" applyFill="1" applyBorder="1" applyAlignment="1">
      <alignment horizontal="left" vertical="center" wrapText="1"/>
    </xf>
    <xf numFmtId="1" fontId="15" fillId="0" borderId="49" xfId="0" applyNumberFormat="1" applyFont="1" applyFill="1" applyBorder="1" applyAlignment="1" applyProtection="1">
      <alignment horizontal="center" wrapText="1"/>
      <protection locked="0"/>
    </xf>
    <xf numFmtId="1" fontId="15" fillId="0" borderId="44" xfId="0" applyNumberFormat="1" applyFont="1" applyFill="1" applyBorder="1" applyAlignment="1">
      <alignment horizontal="center" wrapText="1"/>
    </xf>
    <xf numFmtId="1" fontId="15" fillId="0" borderId="24" xfId="0" applyNumberFormat="1" applyFont="1" applyFill="1" applyBorder="1" applyAlignment="1">
      <alignment horizontal="center" wrapText="1"/>
    </xf>
    <xf numFmtId="1" fontId="15" fillId="0" borderId="19" xfId="0" applyNumberFormat="1" applyFont="1" applyFill="1" applyBorder="1" applyAlignment="1" applyProtection="1">
      <alignment horizontal="center" wrapText="1"/>
      <protection locked="0"/>
    </xf>
    <xf numFmtId="164" fontId="27" fillId="0" borderId="54" xfId="0" applyNumberFormat="1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center" vertical="center" wrapText="1"/>
    </xf>
    <xf numFmtId="170" fontId="5" fillId="0" borderId="5" xfId="0" applyNumberFormat="1" applyFont="1" applyFill="1" applyBorder="1" applyAlignment="1">
      <alignment horizontal="center" wrapText="1"/>
    </xf>
    <xf numFmtId="2" fontId="5" fillId="0" borderId="13" xfId="0" applyNumberFormat="1" applyFont="1" applyFill="1" applyBorder="1" applyAlignment="1">
      <alignment horizontal="right" wrapText="1"/>
    </xf>
    <xf numFmtId="0" fontId="15" fillId="0" borderId="46" xfId="0" applyFont="1" applyFill="1" applyBorder="1" applyAlignment="1">
      <alignment horizont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wrapText="1"/>
    </xf>
    <xf numFmtId="170" fontId="5" fillId="0" borderId="12" xfId="0" applyNumberFormat="1" applyFont="1" applyFill="1" applyBorder="1" applyAlignment="1">
      <alignment horizontal="center" wrapText="1"/>
    </xf>
    <xf numFmtId="2" fontId="5" fillId="0" borderId="12" xfId="0" applyNumberFormat="1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166" fontId="19" fillId="0" borderId="15" xfId="0" applyNumberFormat="1" applyFont="1" applyFill="1" applyBorder="1" applyAlignment="1">
      <alignment wrapText="1"/>
    </xf>
    <xf numFmtId="166" fontId="19" fillId="0" borderId="16" xfId="0" applyNumberFormat="1" applyFont="1" applyFill="1" applyBorder="1" applyAlignment="1">
      <alignment wrapText="1"/>
    </xf>
    <xf numFmtId="166" fontId="19" fillId="0" borderId="18" xfId="0" applyNumberFormat="1" applyFont="1" applyFill="1" applyBorder="1" applyAlignment="1">
      <alignment wrapText="1"/>
    </xf>
    <xf numFmtId="1" fontId="15" fillId="0" borderId="59" xfId="0" applyNumberFormat="1" applyFont="1" applyFill="1" applyBorder="1" applyAlignment="1" applyProtection="1">
      <alignment horizontal="center" wrapText="1"/>
      <protection locked="0"/>
    </xf>
    <xf numFmtId="1" fontId="15" fillId="0" borderId="60" xfId="0" applyNumberFormat="1" applyFont="1" applyFill="1" applyBorder="1" applyAlignment="1" applyProtection="1">
      <alignment horizontal="center" wrapText="1"/>
      <protection locked="0"/>
    </xf>
    <xf numFmtId="1" fontId="15" fillId="0" borderId="63" xfId="0" applyNumberFormat="1" applyFont="1" applyFill="1" applyBorder="1" applyAlignment="1" applyProtection="1">
      <alignment horizontal="center" wrapText="1"/>
      <protection locked="0"/>
    </xf>
    <xf numFmtId="165" fontId="28" fillId="0" borderId="5" xfId="0" applyNumberFormat="1" applyFont="1" applyFill="1" applyBorder="1" applyAlignment="1">
      <alignment wrapText="1"/>
    </xf>
    <xf numFmtId="165" fontId="28" fillId="0" borderId="12" xfId="0" applyNumberFormat="1" applyFont="1" applyFill="1" applyBorder="1" applyAlignment="1">
      <alignment wrapText="1"/>
    </xf>
    <xf numFmtId="2" fontId="29" fillId="0" borderId="25" xfId="0" applyNumberFormat="1" applyFont="1" applyFill="1" applyBorder="1" applyAlignment="1">
      <alignment horizontal="center" wrapText="1"/>
    </xf>
    <xf numFmtId="165" fontId="28" fillId="0" borderId="4" xfId="0" applyNumberFormat="1" applyFont="1" applyFill="1" applyBorder="1" applyAlignment="1">
      <alignment wrapText="1"/>
    </xf>
    <xf numFmtId="2" fontId="28" fillId="0" borderId="6" xfId="0" applyNumberFormat="1" applyFont="1" applyFill="1" applyBorder="1" applyAlignment="1">
      <alignment wrapText="1"/>
    </xf>
    <xf numFmtId="2" fontId="28" fillId="0" borderId="8" xfId="0" applyNumberFormat="1" applyFont="1" applyFill="1" applyBorder="1" applyAlignment="1">
      <alignment wrapText="1"/>
    </xf>
    <xf numFmtId="2" fontId="28" fillId="0" borderId="5" xfId="0" applyNumberFormat="1" applyFont="1" applyFill="1" applyBorder="1" applyAlignment="1">
      <alignment horizontal="right" wrapText="1"/>
    </xf>
    <xf numFmtId="2" fontId="28" fillId="0" borderId="10" xfId="0" applyNumberFormat="1" applyFont="1" applyFill="1" applyBorder="1" applyAlignment="1">
      <alignment wrapText="1"/>
    </xf>
    <xf numFmtId="2" fontId="28" fillId="0" borderId="12" xfId="0" applyNumberFormat="1" applyFont="1" applyFill="1" applyBorder="1" applyAlignment="1">
      <alignment wrapText="1"/>
    </xf>
    <xf numFmtId="2" fontId="28" fillId="0" borderId="0" xfId="0" applyNumberFormat="1" applyFont="1" applyFill="1" applyBorder="1" applyAlignment="1">
      <alignment wrapText="1"/>
    </xf>
    <xf numFmtId="165" fontId="28" fillId="0" borderId="0" xfId="0" applyNumberFormat="1" applyFont="1" applyFill="1" applyAlignment="1">
      <alignment wrapText="1"/>
    </xf>
    <xf numFmtId="2" fontId="30" fillId="0" borderId="2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wrapText="1"/>
    </xf>
    <xf numFmtId="0" fontId="20" fillId="0" borderId="21" xfId="0" applyFont="1" applyFill="1" applyBorder="1" applyAlignment="1">
      <alignment horizontal="center" wrapText="1"/>
    </xf>
    <xf numFmtId="2" fontId="4" fillId="0" borderId="46" xfId="0" applyNumberFormat="1" applyFont="1" applyFill="1" applyBorder="1" applyAlignment="1">
      <alignment horizontal="center" wrapText="1"/>
    </xf>
    <xf numFmtId="2" fontId="4" fillId="0" borderId="12" xfId="0" applyNumberFormat="1" applyFont="1" applyFill="1" applyBorder="1" applyAlignment="1">
      <alignment horizontal="center" wrapText="1"/>
    </xf>
    <xf numFmtId="2" fontId="4" fillId="0" borderId="29" xfId="0" applyNumberFormat="1" applyFont="1" applyFill="1" applyBorder="1" applyAlignment="1">
      <alignment horizontal="center" wrapText="1"/>
    </xf>
    <xf numFmtId="49" fontId="4" fillId="0" borderId="73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2" fontId="4" fillId="0" borderId="68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62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48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2" fontId="4" fillId="0" borderId="70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21" xfId="0" applyNumberFormat="1" applyFont="1" applyFill="1" applyBorder="1" applyAlignment="1">
      <alignment horizontal="center" wrapText="1"/>
    </xf>
    <xf numFmtId="0" fontId="5" fillId="0" borderId="38" xfId="0" applyFont="1" applyBorder="1" applyAlignment="1">
      <alignment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4" fillId="0" borderId="71" xfId="0" applyNumberFormat="1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49" fontId="4" fillId="0" borderId="64" xfId="0" applyNumberFormat="1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center" wrapText="1"/>
    </xf>
    <xf numFmtId="0" fontId="5" fillId="0" borderId="74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vertical="center"/>
    </xf>
    <xf numFmtId="1" fontId="15" fillId="7" borderId="2" xfId="0" applyNumberFormat="1" applyFont="1" applyFill="1" applyBorder="1" applyAlignment="1">
      <alignment wrapText="1"/>
    </xf>
  </cellXfs>
  <cellStyles count="3">
    <cellStyle name="Normal_DISTRIBUTORS 01.07.02" xfId="1"/>
    <cellStyle name="Обычный" xfId="0" builtinId="0"/>
    <cellStyle name="Обычный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.jpeg"/><Relationship Id="rId18" Type="http://schemas.openxmlformats.org/officeDocument/2006/relationships/image" Target="../media/image32.jpeg"/><Relationship Id="rId26" Type="http://schemas.openxmlformats.org/officeDocument/2006/relationships/image" Target="../media/image40.jpeg"/><Relationship Id="rId39" Type="http://schemas.openxmlformats.org/officeDocument/2006/relationships/image" Target="../media/image53.jpeg"/><Relationship Id="rId3" Type="http://schemas.openxmlformats.org/officeDocument/2006/relationships/image" Target="../media/image17.jpeg"/><Relationship Id="rId21" Type="http://schemas.openxmlformats.org/officeDocument/2006/relationships/image" Target="../media/image35.jpeg"/><Relationship Id="rId34" Type="http://schemas.openxmlformats.org/officeDocument/2006/relationships/image" Target="../media/image48.jpeg"/><Relationship Id="rId42" Type="http://schemas.openxmlformats.org/officeDocument/2006/relationships/image" Target="../media/image56.jpeg"/><Relationship Id="rId47" Type="http://schemas.openxmlformats.org/officeDocument/2006/relationships/image" Target="../media/image61.jpeg"/><Relationship Id="rId50" Type="http://schemas.openxmlformats.org/officeDocument/2006/relationships/image" Target="../media/image64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17" Type="http://schemas.openxmlformats.org/officeDocument/2006/relationships/image" Target="../media/image31.jpeg"/><Relationship Id="rId25" Type="http://schemas.openxmlformats.org/officeDocument/2006/relationships/image" Target="../media/image39.jpeg"/><Relationship Id="rId33" Type="http://schemas.openxmlformats.org/officeDocument/2006/relationships/image" Target="../media/image47.jpeg"/><Relationship Id="rId38" Type="http://schemas.openxmlformats.org/officeDocument/2006/relationships/image" Target="../media/image52.jpeg"/><Relationship Id="rId46" Type="http://schemas.openxmlformats.org/officeDocument/2006/relationships/image" Target="../media/image60.jpeg"/><Relationship Id="rId2" Type="http://schemas.openxmlformats.org/officeDocument/2006/relationships/image" Target="../media/image16.jpeg"/><Relationship Id="rId16" Type="http://schemas.openxmlformats.org/officeDocument/2006/relationships/image" Target="../media/image30.jpeg"/><Relationship Id="rId20" Type="http://schemas.openxmlformats.org/officeDocument/2006/relationships/image" Target="../media/image34.jpeg"/><Relationship Id="rId29" Type="http://schemas.openxmlformats.org/officeDocument/2006/relationships/image" Target="../media/image43.jpeg"/><Relationship Id="rId41" Type="http://schemas.openxmlformats.org/officeDocument/2006/relationships/image" Target="../media/image55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24" Type="http://schemas.openxmlformats.org/officeDocument/2006/relationships/image" Target="../media/image38.jpeg"/><Relationship Id="rId32" Type="http://schemas.openxmlformats.org/officeDocument/2006/relationships/image" Target="../media/image46.jpeg"/><Relationship Id="rId37" Type="http://schemas.openxmlformats.org/officeDocument/2006/relationships/image" Target="../media/image51.jpeg"/><Relationship Id="rId40" Type="http://schemas.openxmlformats.org/officeDocument/2006/relationships/image" Target="../media/image54.jpeg"/><Relationship Id="rId45" Type="http://schemas.openxmlformats.org/officeDocument/2006/relationships/image" Target="../media/image59.jpeg"/><Relationship Id="rId53" Type="http://schemas.openxmlformats.org/officeDocument/2006/relationships/image" Target="../media/image67.jpeg"/><Relationship Id="rId5" Type="http://schemas.openxmlformats.org/officeDocument/2006/relationships/image" Target="../media/image19.jpeg"/><Relationship Id="rId15" Type="http://schemas.openxmlformats.org/officeDocument/2006/relationships/image" Target="../media/image29.jpeg"/><Relationship Id="rId23" Type="http://schemas.openxmlformats.org/officeDocument/2006/relationships/image" Target="../media/image37.jpeg"/><Relationship Id="rId28" Type="http://schemas.openxmlformats.org/officeDocument/2006/relationships/image" Target="../media/image42.jpeg"/><Relationship Id="rId36" Type="http://schemas.openxmlformats.org/officeDocument/2006/relationships/image" Target="../media/image50.jpeg"/><Relationship Id="rId49" Type="http://schemas.openxmlformats.org/officeDocument/2006/relationships/image" Target="../media/image63.jpeg"/><Relationship Id="rId10" Type="http://schemas.openxmlformats.org/officeDocument/2006/relationships/image" Target="../media/image24.jpeg"/><Relationship Id="rId19" Type="http://schemas.openxmlformats.org/officeDocument/2006/relationships/image" Target="../media/image33.jpeg"/><Relationship Id="rId31" Type="http://schemas.openxmlformats.org/officeDocument/2006/relationships/image" Target="../media/image45.jpeg"/><Relationship Id="rId44" Type="http://schemas.openxmlformats.org/officeDocument/2006/relationships/image" Target="../media/image58.jpeg"/><Relationship Id="rId52" Type="http://schemas.openxmlformats.org/officeDocument/2006/relationships/image" Target="../media/image66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Relationship Id="rId22" Type="http://schemas.openxmlformats.org/officeDocument/2006/relationships/image" Target="../media/image36.jpeg"/><Relationship Id="rId27" Type="http://schemas.openxmlformats.org/officeDocument/2006/relationships/image" Target="../media/image41.jpeg"/><Relationship Id="rId30" Type="http://schemas.openxmlformats.org/officeDocument/2006/relationships/image" Target="../media/image44.jpeg"/><Relationship Id="rId35" Type="http://schemas.openxmlformats.org/officeDocument/2006/relationships/image" Target="../media/image49.jpeg"/><Relationship Id="rId43" Type="http://schemas.openxmlformats.org/officeDocument/2006/relationships/image" Target="../media/image57.jpeg"/><Relationship Id="rId48" Type="http://schemas.openxmlformats.org/officeDocument/2006/relationships/image" Target="../media/image62.jpeg"/><Relationship Id="rId8" Type="http://schemas.openxmlformats.org/officeDocument/2006/relationships/image" Target="../media/image22.jpeg"/><Relationship Id="rId51" Type="http://schemas.openxmlformats.org/officeDocument/2006/relationships/image" Target="../media/image6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80.jpeg"/><Relationship Id="rId3" Type="http://schemas.openxmlformats.org/officeDocument/2006/relationships/image" Target="../media/image70.jpeg"/><Relationship Id="rId7" Type="http://schemas.openxmlformats.org/officeDocument/2006/relationships/image" Target="../media/image74.jpeg"/><Relationship Id="rId12" Type="http://schemas.openxmlformats.org/officeDocument/2006/relationships/image" Target="../media/image79.jpeg"/><Relationship Id="rId2" Type="http://schemas.openxmlformats.org/officeDocument/2006/relationships/image" Target="../media/image69.jpeg"/><Relationship Id="rId16" Type="http://schemas.openxmlformats.org/officeDocument/2006/relationships/image" Target="../media/image83.jpeg"/><Relationship Id="rId1" Type="http://schemas.openxmlformats.org/officeDocument/2006/relationships/image" Target="../media/image68.jpeg"/><Relationship Id="rId6" Type="http://schemas.openxmlformats.org/officeDocument/2006/relationships/image" Target="../media/image73.jpeg"/><Relationship Id="rId11" Type="http://schemas.openxmlformats.org/officeDocument/2006/relationships/image" Target="../media/image78.jpeg"/><Relationship Id="rId5" Type="http://schemas.openxmlformats.org/officeDocument/2006/relationships/image" Target="../media/image72.jpeg"/><Relationship Id="rId15" Type="http://schemas.openxmlformats.org/officeDocument/2006/relationships/image" Target="../media/image82.jpeg"/><Relationship Id="rId10" Type="http://schemas.openxmlformats.org/officeDocument/2006/relationships/image" Target="../media/image77.jpeg"/><Relationship Id="rId4" Type="http://schemas.openxmlformats.org/officeDocument/2006/relationships/image" Target="../media/image71.jpeg"/><Relationship Id="rId9" Type="http://schemas.openxmlformats.org/officeDocument/2006/relationships/image" Target="../media/image76.jpeg"/><Relationship Id="rId14" Type="http://schemas.openxmlformats.org/officeDocument/2006/relationships/image" Target="../media/image8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jpeg"/><Relationship Id="rId13" Type="http://schemas.openxmlformats.org/officeDocument/2006/relationships/image" Target="../media/image96.jpeg"/><Relationship Id="rId18" Type="http://schemas.openxmlformats.org/officeDocument/2006/relationships/image" Target="../media/image101.jpeg"/><Relationship Id="rId3" Type="http://schemas.openxmlformats.org/officeDocument/2006/relationships/image" Target="../media/image86.jpeg"/><Relationship Id="rId21" Type="http://schemas.openxmlformats.org/officeDocument/2006/relationships/image" Target="../media/image104.jpeg"/><Relationship Id="rId7" Type="http://schemas.openxmlformats.org/officeDocument/2006/relationships/image" Target="../media/image90.jpeg"/><Relationship Id="rId12" Type="http://schemas.openxmlformats.org/officeDocument/2006/relationships/image" Target="../media/image95.jpeg"/><Relationship Id="rId17" Type="http://schemas.openxmlformats.org/officeDocument/2006/relationships/image" Target="../media/image100.jpeg"/><Relationship Id="rId25" Type="http://schemas.openxmlformats.org/officeDocument/2006/relationships/image" Target="../media/image108.jpeg"/><Relationship Id="rId2" Type="http://schemas.openxmlformats.org/officeDocument/2006/relationships/image" Target="../media/image85.jpeg"/><Relationship Id="rId16" Type="http://schemas.openxmlformats.org/officeDocument/2006/relationships/image" Target="../media/image99.jpeg"/><Relationship Id="rId20" Type="http://schemas.openxmlformats.org/officeDocument/2006/relationships/image" Target="../media/image103.jpeg"/><Relationship Id="rId1" Type="http://schemas.openxmlformats.org/officeDocument/2006/relationships/image" Target="../media/image84.jpeg"/><Relationship Id="rId6" Type="http://schemas.openxmlformats.org/officeDocument/2006/relationships/image" Target="../media/image89.jpeg"/><Relationship Id="rId11" Type="http://schemas.openxmlformats.org/officeDocument/2006/relationships/image" Target="../media/image94.jpeg"/><Relationship Id="rId24" Type="http://schemas.openxmlformats.org/officeDocument/2006/relationships/image" Target="../media/image107.jpeg"/><Relationship Id="rId5" Type="http://schemas.openxmlformats.org/officeDocument/2006/relationships/image" Target="../media/image88.jpeg"/><Relationship Id="rId15" Type="http://schemas.openxmlformats.org/officeDocument/2006/relationships/image" Target="../media/image98.jpeg"/><Relationship Id="rId23" Type="http://schemas.openxmlformats.org/officeDocument/2006/relationships/image" Target="../media/image106.jpeg"/><Relationship Id="rId10" Type="http://schemas.openxmlformats.org/officeDocument/2006/relationships/image" Target="../media/image93.jpeg"/><Relationship Id="rId19" Type="http://schemas.openxmlformats.org/officeDocument/2006/relationships/image" Target="../media/image102.jpeg"/><Relationship Id="rId4" Type="http://schemas.openxmlformats.org/officeDocument/2006/relationships/image" Target="../media/image87.jpeg"/><Relationship Id="rId9" Type="http://schemas.openxmlformats.org/officeDocument/2006/relationships/image" Target="../media/image92.jpeg"/><Relationship Id="rId14" Type="http://schemas.openxmlformats.org/officeDocument/2006/relationships/image" Target="../media/image97.jpeg"/><Relationship Id="rId22" Type="http://schemas.openxmlformats.org/officeDocument/2006/relationships/image" Target="../media/image10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6.jpeg"/><Relationship Id="rId13" Type="http://schemas.openxmlformats.org/officeDocument/2006/relationships/image" Target="../media/image121.jpeg"/><Relationship Id="rId18" Type="http://schemas.openxmlformats.org/officeDocument/2006/relationships/image" Target="../media/image126.jpeg"/><Relationship Id="rId3" Type="http://schemas.openxmlformats.org/officeDocument/2006/relationships/image" Target="../media/image111.jpeg"/><Relationship Id="rId21" Type="http://schemas.openxmlformats.org/officeDocument/2006/relationships/image" Target="../media/image129.jpeg"/><Relationship Id="rId7" Type="http://schemas.openxmlformats.org/officeDocument/2006/relationships/image" Target="../media/image115.jpeg"/><Relationship Id="rId12" Type="http://schemas.openxmlformats.org/officeDocument/2006/relationships/image" Target="../media/image120.jpeg"/><Relationship Id="rId17" Type="http://schemas.openxmlformats.org/officeDocument/2006/relationships/image" Target="../media/image125.jpeg"/><Relationship Id="rId2" Type="http://schemas.openxmlformats.org/officeDocument/2006/relationships/image" Target="../media/image110.jpeg"/><Relationship Id="rId16" Type="http://schemas.openxmlformats.org/officeDocument/2006/relationships/image" Target="../media/image124.jpeg"/><Relationship Id="rId20" Type="http://schemas.openxmlformats.org/officeDocument/2006/relationships/image" Target="../media/image128.jpeg"/><Relationship Id="rId1" Type="http://schemas.openxmlformats.org/officeDocument/2006/relationships/image" Target="../media/image109.jpeg"/><Relationship Id="rId6" Type="http://schemas.openxmlformats.org/officeDocument/2006/relationships/image" Target="../media/image114.jpeg"/><Relationship Id="rId11" Type="http://schemas.openxmlformats.org/officeDocument/2006/relationships/image" Target="../media/image119.jpeg"/><Relationship Id="rId5" Type="http://schemas.openxmlformats.org/officeDocument/2006/relationships/image" Target="../media/image113.jpeg"/><Relationship Id="rId15" Type="http://schemas.openxmlformats.org/officeDocument/2006/relationships/image" Target="../media/image123.jpeg"/><Relationship Id="rId10" Type="http://schemas.openxmlformats.org/officeDocument/2006/relationships/image" Target="../media/image118.jpeg"/><Relationship Id="rId19" Type="http://schemas.openxmlformats.org/officeDocument/2006/relationships/image" Target="../media/image127.jpeg"/><Relationship Id="rId4" Type="http://schemas.openxmlformats.org/officeDocument/2006/relationships/image" Target="../media/image112.jpeg"/><Relationship Id="rId9" Type="http://schemas.openxmlformats.org/officeDocument/2006/relationships/image" Target="../media/image117.jpeg"/><Relationship Id="rId14" Type="http://schemas.openxmlformats.org/officeDocument/2006/relationships/image" Target="../media/image122.jpeg"/><Relationship Id="rId22" Type="http://schemas.openxmlformats.org/officeDocument/2006/relationships/image" Target="../media/image1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4162425</xdr:colOff>
      <xdr:row>0</xdr:row>
      <xdr:rowOff>123825</xdr:rowOff>
    </xdr:from>
    <xdr:to>
      <xdr:col>14</xdr:col>
      <xdr:colOff>342900</xdr:colOff>
      <xdr:row>1</xdr:row>
      <xdr:rowOff>390525</xdr:rowOff>
    </xdr:to>
    <xdr:pic>
      <xdr:nvPicPr>
        <xdr:cNvPr id="2049" name="Picture 1" descr="LogoPEZ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50" y="123825"/>
          <a:ext cx="2724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4219575</xdr:colOff>
      <xdr:row>6</xdr:row>
      <xdr:rowOff>733425</xdr:rowOff>
    </xdr:from>
    <xdr:to>
      <xdr:col>11</xdr:col>
      <xdr:colOff>1019175</xdr:colOff>
      <xdr:row>7</xdr:row>
      <xdr:rowOff>847725</xdr:rowOff>
    </xdr:to>
    <xdr:pic>
      <xdr:nvPicPr>
        <xdr:cNvPr id="2050" name="Рисунок 10" descr="PEZ_candies-(8)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05600" y="3619500"/>
          <a:ext cx="1038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152400</xdr:colOff>
      <xdr:row>5</xdr:row>
      <xdr:rowOff>95250</xdr:rowOff>
    </xdr:from>
    <xdr:to>
      <xdr:col>12</xdr:col>
      <xdr:colOff>0</xdr:colOff>
      <xdr:row>6</xdr:row>
      <xdr:rowOff>19050</xdr:rowOff>
    </xdr:to>
    <xdr:pic>
      <xdr:nvPicPr>
        <xdr:cNvPr id="2051" name="Рисунок 11" descr="PEZ_candies-(10).jpg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877050" y="2076450"/>
          <a:ext cx="952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4229100</xdr:colOff>
      <xdr:row>5</xdr:row>
      <xdr:rowOff>9525</xdr:rowOff>
    </xdr:from>
    <xdr:to>
      <xdr:col>11</xdr:col>
      <xdr:colOff>619125</xdr:colOff>
      <xdr:row>5</xdr:row>
      <xdr:rowOff>466725</xdr:rowOff>
    </xdr:to>
    <xdr:pic>
      <xdr:nvPicPr>
        <xdr:cNvPr id="2052" name="Рисунок 12" descr="PEZ_candies-(5)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15125" y="1990725"/>
          <a:ext cx="6286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952500</xdr:colOff>
      <xdr:row>7</xdr:row>
      <xdr:rowOff>19050</xdr:rowOff>
    </xdr:to>
    <xdr:pic>
      <xdr:nvPicPr>
        <xdr:cNvPr id="2053" name="Рисунок 13" descr="PEZ_candies-(11).jpg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2886075"/>
          <a:ext cx="952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285750</xdr:colOff>
      <xdr:row>8</xdr:row>
      <xdr:rowOff>57150</xdr:rowOff>
    </xdr:from>
    <xdr:to>
      <xdr:col>11</xdr:col>
      <xdr:colOff>828675</xdr:colOff>
      <xdr:row>8</xdr:row>
      <xdr:rowOff>1333500</xdr:rowOff>
    </xdr:to>
    <xdr:pic>
      <xdr:nvPicPr>
        <xdr:cNvPr id="2054" name="Рисунок 14" descr="PEZ_candies-(13)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10400" y="4581525"/>
          <a:ext cx="5429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323850</xdr:colOff>
      <xdr:row>9</xdr:row>
      <xdr:rowOff>38100</xdr:rowOff>
    </xdr:from>
    <xdr:to>
      <xdr:col>11</xdr:col>
      <xdr:colOff>800100</xdr:colOff>
      <xdr:row>9</xdr:row>
      <xdr:rowOff>1304925</xdr:rowOff>
    </xdr:to>
    <xdr:pic>
      <xdr:nvPicPr>
        <xdr:cNvPr id="2055" name="Рисунок 15" descr="PEZ_candies-(12)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48500" y="5924550"/>
          <a:ext cx="4762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276225</xdr:colOff>
      <xdr:row>10</xdr:row>
      <xdr:rowOff>0</xdr:rowOff>
    </xdr:from>
    <xdr:to>
      <xdr:col>11</xdr:col>
      <xdr:colOff>800100</xdr:colOff>
      <xdr:row>11</xdr:row>
      <xdr:rowOff>9525</xdr:rowOff>
    </xdr:to>
    <xdr:pic>
      <xdr:nvPicPr>
        <xdr:cNvPr id="2056" name="Рисунок 16" descr="PEZ_candies-(2)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CFCFA"/>
            </a:clrFrom>
            <a:clrTo>
              <a:srgbClr val="FCFCFA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000875" y="7248525"/>
          <a:ext cx="5238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285750</xdr:colOff>
      <xdr:row>11</xdr:row>
      <xdr:rowOff>38100</xdr:rowOff>
    </xdr:from>
    <xdr:to>
      <xdr:col>11</xdr:col>
      <xdr:colOff>895350</xdr:colOff>
      <xdr:row>11</xdr:row>
      <xdr:rowOff>885825</xdr:rowOff>
    </xdr:to>
    <xdr:pic>
      <xdr:nvPicPr>
        <xdr:cNvPr id="2057" name="Рисунок 17" descr="-w9yGWUBUnQ-copy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010400" y="8524875"/>
          <a:ext cx="6096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257175</xdr:colOff>
      <xdr:row>13</xdr:row>
      <xdr:rowOff>66675</xdr:rowOff>
    </xdr:from>
    <xdr:to>
      <xdr:col>11</xdr:col>
      <xdr:colOff>866775</xdr:colOff>
      <xdr:row>13</xdr:row>
      <xdr:rowOff>857250</xdr:rowOff>
    </xdr:to>
    <xdr:pic>
      <xdr:nvPicPr>
        <xdr:cNvPr id="2058" name="Рисунок 18" descr="PEZ_candies-(9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81825" y="9753600"/>
          <a:ext cx="609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609600</xdr:colOff>
      <xdr:row>15</xdr:row>
      <xdr:rowOff>38100</xdr:rowOff>
    </xdr:from>
    <xdr:to>
      <xdr:col>11</xdr:col>
      <xdr:colOff>1085850</xdr:colOff>
      <xdr:row>15</xdr:row>
      <xdr:rowOff>1314450</xdr:rowOff>
    </xdr:to>
    <xdr:pic>
      <xdr:nvPicPr>
        <xdr:cNvPr id="2059" name="Рисунок 19" descr="frozen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334250" y="10944225"/>
          <a:ext cx="4762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15</xdr:row>
      <xdr:rowOff>38100</xdr:rowOff>
    </xdr:from>
    <xdr:to>
      <xdr:col>11</xdr:col>
      <xdr:colOff>523875</xdr:colOff>
      <xdr:row>15</xdr:row>
      <xdr:rowOff>1314450</xdr:rowOff>
    </xdr:to>
    <xdr:pic>
      <xdr:nvPicPr>
        <xdr:cNvPr id="2060" name="Рисунок 20" descr="pez2449_mickey.clubhouse_ebk_1_2-copy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53225" y="10944225"/>
          <a:ext cx="4953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16</xdr:row>
      <xdr:rowOff>47625</xdr:rowOff>
    </xdr:from>
    <xdr:to>
      <xdr:col>11</xdr:col>
      <xdr:colOff>1085850</xdr:colOff>
      <xdr:row>16</xdr:row>
      <xdr:rowOff>1162050</xdr:rowOff>
    </xdr:to>
    <xdr:pic>
      <xdr:nvPicPr>
        <xdr:cNvPr id="2061" name="Рисунок 21" descr="minions_kbk_1_2_072013m_frontal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15200" y="12306300"/>
          <a:ext cx="495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16</xdr:row>
      <xdr:rowOff>28575</xdr:rowOff>
    </xdr:from>
    <xdr:to>
      <xdr:col>11</xdr:col>
      <xdr:colOff>523875</xdr:colOff>
      <xdr:row>16</xdr:row>
      <xdr:rowOff>1143000</xdr:rowOff>
    </xdr:to>
    <xdr:pic>
      <xdr:nvPicPr>
        <xdr:cNvPr id="2062" name="Рисунок 22" descr="star_wars_kbk_1_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53225" y="12287250"/>
          <a:ext cx="4953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495300</xdr:colOff>
      <xdr:row>0</xdr:row>
      <xdr:rowOff>57150</xdr:rowOff>
    </xdr:from>
    <xdr:to>
      <xdr:col>14</xdr:col>
      <xdr:colOff>76200</xdr:colOff>
      <xdr:row>1</xdr:row>
      <xdr:rowOff>276225</xdr:rowOff>
    </xdr:to>
    <xdr:pic>
      <xdr:nvPicPr>
        <xdr:cNvPr id="3073" name="Picture 5" descr="HAAS (H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0550" y="57150"/>
          <a:ext cx="7905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5</xdr:row>
      <xdr:rowOff>0</xdr:rowOff>
    </xdr:from>
    <xdr:to>
      <xdr:col>11</xdr:col>
      <xdr:colOff>762000</xdr:colOff>
      <xdr:row>6</xdr:row>
      <xdr:rowOff>0</xdr:rowOff>
    </xdr:to>
    <xdr:pic>
      <xdr:nvPicPr>
        <xdr:cNvPr id="3074" name="Рисунок 2" descr="haas-(50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1743075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6</xdr:row>
      <xdr:rowOff>0</xdr:rowOff>
    </xdr:from>
    <xdr:to>
      <xdr:col>11</xdr:col>
      <xdr:colOff>762000</xdr:colOff>
      <xdr:row>6</xdr:row>
      <xdr:rowOff>942975</xdr:rowOff>
    </xdr:to>
    <xdr:pic>
      <xdr:nvPicPr>
        <xdr:cNvPr id="3075" name="Рисунок 3" descr="haas-(16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53250" y="2714625"/>
          <a:ext cx="733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6</xdr:row>
      <xdr:rowOff>962025</xdr:rowOff>
    </xdr:from>
    <xdr:to>
      <xdr:col>11</xdr:col>
      <xdr:colOff>762000</xdr:colOff>
      <xdr:row>7</xdr:row>
      <xdr:rowOff>933450</xdr:rowOff>
    </xdr:to>
    <xdr:pic>
      <xdr:nvPicPr>
        <xdr:cNvPr id="3076" name="Рисунок 4" descr="haas-(17)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53250" y="3676650"/>
          <a:ext cx="733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8</xdr:row>
      <xdr:rowOff>28575</xdr:rowOff>
    </xdr:from>
    <xdr:to>
      <xdr:col>11</xdr:col>
      <xdr:colOff>762000</xdr:colOff>
      <xdr:row>9</xdr:row>
      <xdr:rowOff>9525</xdr:rowOff>
    </xdr:to>
    <xdr:pic>
      <xdr:nvPicPr>
        <xdr:cNvPr id="3077" name="Рисунок 5" descr="haas-(52)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53250" y="4686300"/>
          <a:ext cx="7334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9</xdr:row>
      <xdr:rowOff>0</xdr:rowOff>
    </xdr:from>
    <xdr:to>
      <xdr:col>11</xdr:col>
      <xdr:colOff>762000</xdr:colOff>
      <xdr:row>9</xdr:row>
      <xdr:rowOff>933450</xdr:rowOff>
    </xdr:to>
    <xdr:pic>
      <xdr:nvPicPr>
        <xdr:cNvPr id="3078" name="Рисунок 6" descr="haas-(42)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53250" y="5629275"/>
          <a:ext cx="733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10</xdr:row>
      <xdr:rowOff>0</xdr:rowOff>
    </xdr:from>
    <xdr:to>
      <xdr:col>11</xdr:col>
      <xdr:colOff>762000</xdr:colOff>
      <xdr:row>11</xdr:row>
      <xdr:rowOff>0</xdr:rowOff>
    </xdr:to>
    <xdr:pic>
      <xdr:nvPicPr>
        <xdr:cNvPr id="3079" name="Рисунок 7" descr="haas-(7)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953250" y="6600825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11</xdr:row>
      <xdr:rowOff>19050</xdr:rowOff>
    </xdr:from>
    <xdr:to>
      <xdr:col>11</xdr:col>
      <xdr:colOff>762000</xdr:colOff>
      <xdr:row>11</xdr:row>
      <xdr:rowOff>933450</xdr:rowOff>
    </xdr:to>
    <xdr:pic>
      <xdr:nvPicPr>
        <xdr:cNvPr id="3080" name="Рисунок 8" descr="haas-(30)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953250" y="7591425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12</xdr:row>
      <xdr:rowOff>28575</xdr:rowOff>
    </xdr:from>
    <xdr:to>
      <xdr:col>11</xdr:col>
      <xdr:colOff>762000</xdr:colOff>
      <xdr:row>13</xdr:row>
      <xdr:rowOff>28575</xdr:rowOff>
    </xdr:to>
    <xdr:pic>
      <xdr:nvPicPr>
        <xdr:cNvPr id="3081" name="Рисунок 9" descr="haas-(51)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53250" y="8572500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12</xdr:row>
      <xdr:rowOff>952500</xdr:rowOff>
    </xdr:from>
    <xdr:to>
      <xdr:col>11</xdr:col>
      <xdr:colOff>762000</xdr:colOff>
      <xdr:row>13</xdr:row>
      <xdr:rowOff>952500</xdr:rowOff>
    </xdr:to>
    <xdr:pic>
      <xdr:nvPicPr>
        <xdr:cNvPr id="3082" name="Рисунок 10" descr="haas-(15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53250" y="9496425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14</xdr:row>
      <xdr:rowOff>19050</xdr:rowOff>
    </xdr:from>
    <xdr:to>
      <xdr:col>11</xdr:col>
      <xdr:colOff>762000</xdr:colOff>
      <xdr:row>15</xdr:row>
      <xdr:rowOff>9525</xdr:rowOff>
    </xdr:to>
    <xdr:pic>
      <xdr:nvPicPr>
        <xdr:cNvPr id="3083" name="Рисунок 11" descr="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953250" y="10506075"/>
          <a:ext cx="733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15</xdr:row>
      <xdr:rowOff>0</xdr:rowOff>
    </xdr:from>
    <xdr:to>
      <xdr:col>11</xdr:col>
      <xdr:colOff>762000</xdr:colOff>
      <xdr:row>16</xdr:row>
      <xdr:rowOff>0</xdr:rowOff>
    </xdr:to>
    <xdr:pic>
      <xdr:nvPicPr>
        <xdr:cNvPr id="3084" name="Рисунок 12" descr="haas-(29)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953250" y="11458575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16</xdr:row>
      <xdr:rowOff>19050</xdr:rowOff>
    </xdr:from>
    <xdr:to>
      <xdr:col>11</xdr:col>
      <xdr:colOff>762000</xdr:colOff>
      <xdr:row>16</xdr:row>
      <xdr:rowOff>952500</xdr:rowOff>
    </xdr:to>
    <xdr:pic>
      <xdr:nvPicPr>
        <xdr:cNvPr id="3085" name="Рисунок 13" descr="haas-(27)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953250" y="12449175"/>
          <a:ext cx="733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17</xdr:row>
      <xdr:rowOff>9525</xdr:rowOff>
    </xdr:from>
    <xdr:to>
      <xdr:col>11</xdr:col>
      <xdr:colOff>742950</xdr:colOff>
      <xdr:row>19</xdr:row>
      <xdr:rowOff>66675</xdr:rowOff>
    </xdr:to>
    <xdr:pic>
      <xdr:nvPicPr>
        <xdr:cNvPr id="3086" name="Рисунок 24" descr="haas-(13).jpg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953250" y="13411200"/>
          <a:ext cx="7143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19</xdr:row>
      <xdr:rowOff>0</xdr:rowOff>
    </xdr:from>
    <xdr:to>
      <xdr:col>12</xdr:col>
      <xdr:colOff>19050</xdr:colOff>
      <xdr:row>20</xdr:row>
      <xdr:rowOff>57150</xdr:rowOff>
    </xdr:to>
    <xdr:pic>
      <xdr:nvPicPr>
        <xdr:cNvPr id="3087" name="Рисунок 25" descr="haas-(8)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953250" y="14725650"/>
          <a:ext cx="781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20</xdr:row>
      <xdr:rowOff>0</xdr:rowOff>
    </xdr:from>
    <xdr:to>
      <xdr:col>11</xdr:col>
      <xdr:colOff>762000</xdr:colOff>
      <xdr:row>20</xdr:row>
      <xdr:rowOff>933450</xdr:rowOff>
    </xdr:to>
    <xdr:pic>
      <xdr:nvPicPr>
        <xdr:cNvPr id="3088" name="Рисунок 26" descr="haas-(5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953250" y="15697200"/>
          <a:ext cx="733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21</xdr:row>
      <xdr:rowOff>28575</xdr:rowOff>
    </xdr:from>
    <xdr:to>
      <xdr:col>11</xdr:col>
      <xdr:colOff>762000</xdr:colOff>
      <xdr:row>22</xdr:row>
      <xdr:rowOff>19050</xdr:rowOff>
    </xdr:to>
    <xdr:pic>
      <xdr:nvPicPr>
        <xdr:cNvPr id="3089" name="Рисунок 27" descr="haas-(4)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953250" y="16697325"/>
          <a:ext cx="733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22</xdr:row>
      <xdr:rowOff>19050</xdr:rowOff>
    </xdr:from>
    <xdr:to>
      <xdr:col>11</xdr:col>
      <xdr:colOff>762000</xdr:colOff>
      <xdr:row>23</xdr:row>
      <xdr:rowOff>9525</xdr:rowOff>
    </xdr:to>
    <xdr:pic>
      <xdr:nvPicPr>
        <xdr:cNvPr id="3090" name="Рисунок 28" descr="haas-(2)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953250" y="17659350"/>
          <a:ext cx="733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24</xdr:row>
      <xdr:rowOff>0</xdr:rowOff>
    </xdr:from>
    <xdr:to>
      <xdr:col>11</xdr:col>
      <xdr:colOff>762000</xdr:colOff>
      <xdr:row>24</xdr:row>
      <xdr:rowOff>942975</xdr:rowOff>
    </xdr:to>
    <xdr:pic>
      <xdr:nvPicPr>
        <xdr:cNvPr id="3091" name="Рисунок 29" descr="haas-(1)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953250" y="19583400"/>
          <a:ext cx="733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47625</xdr:colOff>
      <xdr:row>23</xdr:row>
      <xdr:rowOff>0</xdr:rowOff>
    </xdr:from>
    <xdr:to>
      <xdr:col>11</xdr:col>
      <xdr:colOff>771525</xdr:colOff>
      <xdr:row>23</xdr:row>
      <xdr:rowOff>952500</xdr:rowOff>
    </xdr:to>
    <xdr:pic>
      <xdr:nvPicPr>
        <xdr:cNvPr id="3092" name="Рисунок 30" descr="haas-(3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972300" y="18611850"/>
          <a:ext cx="723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24</xdr:row>
      <xdr:rowOff>933450</xdr:rowOff>
    </xdr:from>
    <xdr:to>
      <xdr:col>11</xdr:col>
      <xdr:colOff>762000</xdr:colOff>
      <xdr:row>25</xdr:row>
      <xdr:rowOff>895350</xdr:rowOff>
    </xdr:to>
    <xdr:pic>
      <xdr:nvPicPr>
        <xdr:cNvPr id="3093" name="Рисунок 31" descr="haas-(46)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953250" y="20516850"/>
          <a:ext cx="733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28</xdr:row>
      <xdr:rowOff>0</xdr:rowOff>
    </xdr:from>
    <xdr:to>
      <xdr:col>12</xdr:col>
      <xdr:colOff>19050</xdr:colOff>
      <xdr:row>29</xdr:row>
      <xdr:rowOff>0</xdr:rowOff>
    </xdr:to>
    <xdr:pic>
      <xdr:nvPicPr>
        <xdr:cNvPr id="3094" name="Рисунок 32" descr="крахмал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953250" y="22193250"/>
          <a:ext cx="781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25</xdr:row>
      <xdr:rowOff>952500</xdr:rowOff>
    </xdr:from>
    <xdr:to>
      <xdr:col>11</xdr:col>
      <xdr:colOff>771525</xdr:colOff>
      <xdr:row>28</xdr:row>
      <xdr:rowOff>0</xdr:rowOff>
    </xdr:to>
    <xdr:pic>
      <xdr:nvPicPr>
        <xdr:cNvPr id="3095" name="Рисунок 33" descr="haas-(12).jpg"/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953250" y="21507450"/>
          <a:ext cx="7429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771525</xdr:colOff>
      <xdr:row>30</xdr:row>
      <xdr:rowOff>942975</xdr:rowOff>
    </xdr:to>
    <xdr:pic>
      <xdr:nvPicPr>
        <xdr:cNvPr id="3096" name="Рисунок 35" descr="haas-(47)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924675" y="23374350"/>
          <a:ext cx="7715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31</xdr:row>
      <xdr:rowOff>0</xdr:rowOff>
    </xdr:from>
    <xdr:to>
      <xdr:col>11</xdr:col>
      <xdr:colOff>771525</xdr:colOff>
      <xdr:row>31</xdr:row>
      <xdr:rowOff>933450</xdr:rowOff>
    </xdr:to>
    <xdr:pic>
      <xdr:nvPicPr>
        <xdr:cNvPr id="3097" name="Рисунок 36" descr="haas-(33)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924675" y="24345900"/>
          <a:ext cx="771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32</xdr:row>
      <xdr:rowOff>9525</xdr:rowOff>
    </xdr:from>
    <xdr:to>
      <xdr:col>11</xdr:col>
      <xdr:colOff>771525</xdr:colOff>
      <xdr:row>32</xdr:row>
      <xdr:rowOff>952500</xdr:rowOff>
    </xdr:to>
    <xdr:pic>
      <xdr:nvPicPr>
        <xdr:cNvPr id="3098" name="Рисунок 37" descr="haas-(14)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924675" y="25326975"/>
          <a:ext cx="7715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723900</xdr:colOff>
      <xdr:row>35</xdr:row>
      <xdr:rowOff>9525</xdr:rowOff>
    </xdr:to>
    <xdr:pic>
      <xdr:nvPicPr>
        <xdr:cNvPr id="3099" name="Рисунок 38" descr="haas-(32)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924675" y="26498550"/>
          <a:ext cx="723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723900</xdr:colOff>
      <xdr:row>36</xdr:row>
      <xdr:rowOff>923925</xdr:rowOff>
    </xdr:to>
    <xdr:pic>
      <xdr:nvPicPr>
        <xdr:cNvPr id="3100" name="Рисунок 39" descr="haas-(21)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924675" y="2767965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723900</xdr:colOff>
      <xdr:row>37</xdr:row>
      <xdr:rowOff>933450</xdr:rowOff>
    </xdr:to>
    <xdr:pic>
      <xdr:nvPicPr>
        <xdr:cNvPr id="3101" name="Рисунок 40" descr="haas-(22)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924675" y="28651200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38</xdr:row>
      <xdr:rowOff>9525</xdr:rowOff>
    </xdr:from>
    <xdr:to>
      <xdr:col>11</xdr:col>
      <xdr:colOff>723900</xdr:colOff>
      <xdr:row>39</xdr:row>
      <xdr:rowOff>0</xdr:rowOff>
    </xdr:to>
    <xdr:pic>
      <xdr:nvPicPr>
        <xdr:cNvPr id="3102" name="Рисунок 41" descr="haas-(23)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924675" y="29632275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39</xdr:row>
      <xdr:rowOff>9525</xdr:rowOff>
    </xdr:from>
    <xdr:to>
      <xdr:col>11</xdr:col>
      <xdr:colOff>723900</xdr:colOff>
      <xdr:row>40</xdr:row>
      <xdr:rowOff>0</xdr:rowOff>
    </xdr:to>
    <xdr:pic>
      <xdr:nvPicPr>
        <xdr:cNvPr id="3103" name="Рисунок 42" descr="haas-(24)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924675" y="30603825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723900</xdr:colOff>
      <xdr:row>42</xdr:row>
      <xdr:rowOff>0</xdr:rowOff>
    </xdr:to>
    <xdr:pic>
      <xdr:nvPicPr>
        <xdr:cNvPr id="3104" name="Рисунок 43" descr="haas-(43)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924675" y="31775400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723900</xdr:colOff>
      <xdr:row>42</xdr:row>
      <xdr:rowOff>914400</xdr:rowOff>
    </xdr:to>
    <xdr:pic>
      <xdr:nvPicPr>
        <xdr:cNvPr id="3105" name="Рисунок 44" descr="haas-(44)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924675" y="32746950"/>
          <a:ext cx="723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723900</xdr:colOff>
      <xdr:row>45</xdr:row>
      <xdr:rowOff>9525</xdr:rowOff>
    </xdr:to>
    <xdr:pic>
      <xdr:nvPicPr>
        <xdr:cNvPr id="3106" name="Рисунок 45" descr="haas-(18)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924675" y="33928050"/>
          <a:ext cx="723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723900</xdr:colOff>
      <xdr:row>45</xdr:row>
      <xdr:rowOff>933450</xdr:rowOff>
    </xdr:to>
    <xdr:pic>
      <xdr:nvPicPr>
        <xdr:cNvPr id="3107" name="Рисунок 46" descr="haas-(6)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24675" y="34899600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9525</xdr:rowOff>
    </xdr:from>
    <xdr:to>
      <xdr:col>11</xdr:col>
      <xdr:colOff>723900</xdr:colOff>
      <xdr:row>47</xdr:row>
      <xdr:rowOff>9525</xdr:rowOff>
    </xdr:to>
    <xdr:pic>
      <xdr:nvPicPr>
        <xdr:cNvPr id="3108" name="Рисунок 47" descr="haas-(25)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924675" y="35880675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9525</xdr:rowOff>
    </xdr:from>
    <xdr:to>
      <xdr:col>11</xdr:col>
      <xdr:colOff>723900</xdr:colOff>
      <xdr:row>48</xdr:row>
      <xdr:rowOff>0</xdr:rowOff>
    </xdr:to>
    <xdr:pic>
      <xdr:nvPicPr>
        <xdr:cNvPr id="3109" name="Рисунок 48" descr="haas-(28)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924675" y="36852225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9525</xdr:rowOff>
    </xdr:from>
    <xdr:to>
      <xdr:col>11</xdr:col>
      <xdr:colOff>723900</xdr:colOff>
      <xdr:row>48</xdr:row>
      <xdr:rowOff>933450</xdr:rowOff>
    </xdr:to>
    <xdr:pic>
      <xdr:nvPicPr>
        <xdr:cNvPr id="3110" name="Рисунок 49" descr="haas-(26)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924675" y="37823775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19050</xdr:rowOff>
    </xdr:from>
    <xdr:to>
      <xdr:col>11</xdr:col>
      <xdr:colOff>723900</xdr:colOff>
      <xdr:row>50</xdr:row>
      <xdr:rowOff>9525</xdr:rowOff>
    </xdr:to>
    <xdr:pic>
      <xdr:nvPicPr>
        <xdr:cNvPr id="3111" name="Рисунок 50" descr="haas-(19)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924675" y="3880485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19050</xdr:rowOff>
    </xdr:from>
    <xdr:to>
      <xdr:col>11</xdr:col>
      <xdr:colOff>723900</xdr:colOff>
      <xdr:row>51</xdr:row>
      <xdr:rowOff>9525</xdr:rowOff>
    </xdr:to>
    <xdr:pic>
      <xdr:nvPicPr>
        <xdr:cNvPr id="3112" name="Рисунок 51" descr="haas-(49)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924675" y="3977640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19050</xdr:rowOff>
    </xdr:from>
    <xdr:to>
      <xdr:col>11</xdr:col>
      <xdr:colOff>723900</xdr:colOff>
      <xdr:row>52</xdr:row>
      <xdr:rowOff>19050</xdr:rowOff>
    </xdr:to>
    <xdr:pic>
      <xdr:nvPicPr>
        <xdr:cNvPr id="3113" name="Рисунок 52" descr="haas-(53)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924675" y="40747950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51</xdr:row>
      <xdr:rowOff>962025</xdr:rowOff>
    </xdr:from>
    <xdr:to>
      <xdr:col>11</xdr:col>
      <xdr:colOff>752475</xdr:colOff>
      <xdr:row>53</xdr:row>
      <xdr:rowOff>9525</xdr:rowOff>
    </xdr:to>
    <xdr:pic>
      <xdr:nvPicPr>
        <xdr:cNvPr id="3114" name="Рисунок 53" descr="haas-(48)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943725" y="41690925"/>
          <a:ext cx="733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723900</xdr:colOff>
      <xdr:row>54</xdr:row>
      <xdr:rowOff>942975</xdr:rowOff>
    </xdr:to>
    <xdr:pic>
      <xdr:nvPicPr>
        <xdr:cNvPr id="3115" name="Рисунок 54" descr="haas-(34)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924675" y="4288155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723900</xdr:colOff>
      <xdr:row>54</xdr:row>
      <xdr:rowOff>942975</xdr:rowOff>
    </xdr:to>
    <xdr:pic>
      <xdr:nvPicPr>
        <xdr:cNvPr id="3116" name="Рисунок 55" descr="haas-(35)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924675" y="42881550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55</xdr:row>
      <xdr:rowOff>9525</xdr:rowOff>
    </xdr:from>
    <xdr:to>
      <xdr:col>11</xdr:col>
      <xdr:colOff>723900</xdr:colOff>
      <xdr:row>55</xdr:row>
      <xdr:rowOff>942975</xdr:rowOff>
    </xdr:to>
    <xdr:pic>
      <xdr:nvPicPr>
        <xdr:cNvPr id="3117" name="Рисунок 56" descr="haas-(36)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924675" y="43862625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56</xdr:row>
      <xdr:rowOff>9525</xdr:rowOff>
    </xdr:from>
    <xdr:to>
      <xdr:col>11</xdr:col>
      <xdr:colOff>723900</xdr:colOff>
      <xdr:row>56</xdr:row>
      <xdr:rowOff>923925</xdr:rowOff>
    </xdr:to>
    <xdr:pic>
      <xdr:nvPicPr>
        <xdr:cNvPr id="3118" name="Рисунок 57" descr="haas-(37)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924675" y="44834175"/>
          <a:ext cx="723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57</xdr:row>
      <xdr:rowOff>9525</xdr:rowOff>
    </xdr:from>
    <xdr:to>
      <xdr:col>11</xdr:col>
      <xdr:colOff>723900</xdr:colOff>
      <xdr:row>58</xdr:row>
      <xdr:rowOff>9525</xdr:rowOff>
    </xdr:to>
    <xdr:pic>
      <xdr:nvPicPr>
        <xdr:cNvPr id="3119" name="Рисунок 58" descr="haas-(38)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924675" y="45805725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58</xdr:row>
      <xdr:rowOff>19050</xdr:rowOff>
    </xdr:from>
    <xdr:to>
      <xdr:col>11</xdr:col>
      <xdr:colOff>723900</xdr:colOff>
      <xdr:row>58</xdr:row>
      <xdr:rowOff>942975</xdr:rowOff>
    </xdr:to>
    <xdr:pic>
      <xdr:nvPicPr>
        <xdr:cNvPr id="3120" name="Рисунок 59" descr="haas-(39)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924675" y="4678680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59</xdr:row>
      <xdr:rowOff>19050</xdr:rowOff>
    </xdr:from>
    <xdr:to>
      <xdr:col>11</xdr:col>
      <xdr:colOff>723900</xdr:colOff>
      <xdr:row>60</xdr:row>
      <xdr:rowOff>9525</xdr:rowOff>
    </xdr:to>
    <xdr:pic>
      <xdr:nvPicPr>
        <xdr:cNvPr id="3121" name="Рисунок 60" descr="haas-(40)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924675" y="4775835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62</xdr:row>
      <xdr:rowOff>19050</xdr:rowOff>
    </xdr:from>
    <xdr:to>
      <xdr:col>11</xdr:col>
      <xdr:colOff>495300</xdr:colOff>
      <xdr:row>62</xdr:row>
      <xdr:rowOff>1076325</xdr:rowOff>
    </xdr:to>
    <xdr:pic>
      <xdr:nvPicPr>
        <xdr:cNvPr id="3122" name="Рисунок 61" descr="Haas_vitamin-(2)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62800" y="50168175"/>
          <a:ext cx="2571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180975</xdr:colOff>
      <xdr:row>61</xdr:row>
      <xdr:rowOff>19050</xdr:rowOff>
    </xdr:from>
    <xdr:to>
      <xdr:col>11</xdr:col>
      <xdr:colOff>495300</xdr:colOff>
      <xdr:row>62</xdr:row>
      <xdr:rowOff>19050</xdr:rowOff>
    </xdr:to>
    <xdr:pic>
      <xdr:nvPicPr>
        <xdr:cNvPr id="3123" name="Рисунок 62" descr="Haas_vitamin-(1)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105650" y="48939450"/>
          <a:ext cx="3143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64</xdr:row>
      <xdr:rowOff>47625</xdr:rowOff>
    </xdr:from>
    <xdr:to>
      <xdr:col>11</xdr:col>
      <xdr:colOff>733425</xdr:colOff>
      <xdr:row>64</xdr:row>
      <xdr:rowOff>923925</xdr:rowOff>
    </xdr:to>
    <xdr:pic>
      <xdr:nvPicPr>
        <xdr:cNvPr id="3124" name="Рисунок 63" descr="haas-(31)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943725" y="51539775"/>
          <a:ext cx="7143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</xdr:colOff>
      <xdr:row>65</xdr:row>
      <xdr:rowOff>47625</xdr:rowOff>
    </xdr:from>
    <xdr:to>
      <xdr:col>11</xdr:col>
      <xdr:colOff>714375</xdr:colOff>
      <xdr:row>65</xdr:row>
      <xdr:rowOff>923925</xdr:rowOff>
    </xdr:to>
    <xdr:pic>
      <xdr:nvPicPr>
        <xdr:cNvPr id="3125" name="Рисунок 64" descr="haas-(45)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981825" y="52511325"/>
          <a:ext cx="657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19050</xdr:rowOff>
    </xdr:from>
    <xdr:to>
      <xdr:col>14</xdr:col>
      <xdr:colOff>76200</xdr:colOff>
      <xdr:row>1</xdr:row>
      <xdr:rowOff>323850</xdr:rowOff>
    </xdr:to>
    <xdr:pic>
      <xdr:nvPicPr>
        <xdr:cNvPr id="1025" name="Picture 1" descr="HAAS (H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24850" y="19050"/>
          <a:ext cx="8382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11</xdr:col>
      <xdr:colOff>495300</xdr:colOff>
      <xdr:row>6</xdr:row>
      <xdr:rowOff>1352550</xdr:rowOff>
    </xdr:to>
    <xdr:pic>
      <xdr:nvPicPr>
        <xdr:cNvPr id="1026" name="Рисунок 5" descr="Haas_sous-(5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3219450"/>
          <a:ext cx="4191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47625</xdr:colOff>
      <xdr:row>10</xdr:row>
      <xdr:rowOff>9525</xdr:rowOff>
    </xdr:from>
    <xdr:to>
      <xdr:col>11</xdr:col>
      <xdr:colOff>666750</xdr:colOff>
      <xdr:row>10</xdr:row>
      <xdr:rowOff>809625</xdr:rowOff>
    </xdr:to>
    <xdr:pic>
      <xdr:nvPicPr>
        <xdr:cNvPr id="1027" name="Рисунок 6" descr="Haas_sous_glass-(2).jpg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134225" y="8220075"/>
          <a:ext cx="619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47625</xdr:colOff>
      <xdr:row>11</xdr:row>
      <xdr:rowOff>19050</xdr:rowOff>
    </xdr:from>
    <xdr:to>
      <xdr:col>11</xdr:col>
      <xdr:colOff>666750</xdr:colOff>
      <xdr:row>12</xdr:row>
      <xdr:rowOff>0</xdr:rowOff>
    </xdr:to>
    <xdr:pic>
      <xdr:nvPicPr>
        <xdr:cNvPr id="1028" name="Рисунок 7" descr="Haas_sous_glass-(3-аа)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134225" y="9048750"/>
          <a:ext cx="619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5</xdr:row>
      <xdr:rowOff>19050</xdr:rowOff>
    </xdr:from>
    <xdr:to>
      <xdr:col>11</xdr:col>
      <xdr:colOff>466725</xdr:colOff>
      <xdr:row>5</xdr:row>
      <xdr:rowOff>1428750</xdr:rowOff>
    </xdr:to>
    <xdr:pic>
      <xdr:nvPicPr>
        <xdr:cNvPr id="1029" name="Рисунок 9" descr="Haas_sous-(2)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24700" y="1800225"/>
          <a:ext cx="4286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6</xdr:row>
      <xdr:rowOff>19050</xdr:rowOff>
    </xdr:from>
    <xdr:to>
      <xdr:col>11</xdr:col>
      <xdr:colOff>457200</xdr:colOff>
      <xdr:row>6</xdr:row>
      <xdr:rowOff>1514475</xdr:rowOff>
    </xdr:to>
    <xdr:pic>
      <xdr:nvPicPr>
        <xdr:cNvPr id="1030" name="Рисунок 10" descr="Haas_sous-(1)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62800" y="3238500"/>
          <a:ext cx="3810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7</xdr:row>
      <xdr:rowOff>19050</xdr:rowOff>
    </xdr:from>
    <xdr:to>
      <xdr:col>11</xdr:col>
      <xdr:colOff>495300</xdr:colOff>
      <xdr:row>7</xdr:row>
      <xdr:rowOff>1514475</xdr:rowOff>
    </xdr:to>
    <xdr:pic>
      <xdr:nvPicPr>
        <xdr:cNvPr id="1031" name="Рисунок 11" descr="Haas_sous-(7)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00900" y="4791075"/>
          <a:ext cx="3810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8</xdr:row>
      <xdr:rowOff>38100</xdr:rowOff>
    </xdr:from>
    <xdr:to>
      <xdr:col>11</xdr:col>
      <xdr:colOff>495300</xdr:colOff>
      <xdr:row>8</xdr:row>
      <xdr:rowOff>1562100</xdr:rowOff>
    </xdr:to>
    <xdr:pic>
      <xdr:nvPicPr>
        <xdr:cNvPr id="1032" name="Рисунок 12" descr="Haas_sous-(8)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00900" y="6372225"/>
          <a:ext cx="381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16</xdr:row>
      <xdr:rowOff>76200</xdr:rowOff>
    </xdr:from>
    <xdr:to>
      <xdr:col>11</xdr:col>
      <xdr:colOff>647700</xdr:colOff>
      <xdr:row>16</xdr:row>
      <xdr:rowOff>828675</xdr:rowOff>
    </xdr:to>
    <xdr:pic>
      <xdr:nvPicPr>
        <xdr:cNvPr id="1033" name="Рисунок 14" descr="Haas_sous_glass-(1)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115175" y="12382500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13</xdr:row>
      <xdr:rowOff>0</xdr:rowOff>
    </xdr:from>
    <xdr:to>
      <xdr:col>11</xdr:col>
      <xdr:colOff>657225</xdr:colOff>
      <xdr:row>13</xdr:row>
      <xdr:rowOff>733425</xdr:rowOff>
    </xdr:to>
    <xdr:pic>
      <xdr:nvPicPr>
        <xdr:cNvPr id="1034" name="Рисунок 15" descr="Haas_sous_glass-(3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124700" y="1009650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13</xdr:row>
      <xdr:rowOff>828675</xdr:rowOff>
    </xdr:from>
    <xdr:to>
      <xdr:col>11</xdr:col>
      <xdr:colOff>638175</xdr:colOff>
      <xdr:row>15</xdr:row>
      <xdr:rowOff>0</xdr:rowOff>
    </xdr:to>
    <xdr:pic>
      <xdr:nvPicPr>
        <xdr:cNvPr id="1035" name="Рисунок 16" descr="Haas_sous_glass-(4).jpg"/>
        <xdr:cNvPicPr>
          <a:picLocks noChangeAspect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EFA"/>
            </a:clrFrom>
            <a:clrTo>
              <a:srgbClr val="FFFEFA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105650" y="10858500"/>
          <a:ext cx="619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14</xdr:row>
      <xdr:rowOff>781050</xdr:rowOff>
    </xdr:from>
    <xdr:to>
      <xdr:col>11</xdr:col>
      <xdr:colOff>638175</xdr:colOff>
      <xdr:row>15</xdr:row>
      <xdr:rowOff>695325</xdr:rowOff>
    </xdr:to>
    <xdr:pic>
      <xdr:nvPicPr>
        <xdr:cNvPr id="1036" name="Рисунок 17" descr="Haas_sous_glass-(1)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105650" y="11582400"/>
          <a:ext cx="619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133350</xdr:colOff>
      <xdr:row>18</xdr:row>
      <xdr:rowOff>38100</xdr:rowOff>
    </xdr:from>
    <xdr:to>
      <xdr:col>11</xdr:col>
      <xdr:colOff>561975</xdr:colOff>
      <xdr:row>18</xdr:row>
      <xdr:rowOff>1457325</xdr:rowOff>
    </xdr:to>
    <xdr:pic>
      <xdr:nvPicPr>
        <xdr:cNvPr id="1037" name="Рисунок 19" descr="Haas_sous-(4).jpg"/>
        <xdr:cNvPicPr>
          <a:picLocks noChangeAspect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19950" y="13449300"/>
          <a:ext cx="428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152400</xdr:colOff>
      <xdr:row>19</xdr:row>
      <xdr:rowOff>85725</xdr:rowOff>
    </xdr:from>
    <xdr:to>
      <xdr:col>11</xdr:col>
      <xdr:colOff>581025</xdr:colOff>
      <xdr:row>19</xdr:row>
      <xdr:rowOff>1571625</xdr:rowOff>
    </xdr:to>
    <xdr:pic>
      <xdr:nvPicPr>
        <xdr:cNvPr id="1038" name="Рисунок 20" descr="Haas_sous-(9).jpg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DFF"/>
            </a:clrFrom>
            <a:clrTo>
              <a:srgbClr val="FF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39000" y="14982825"/>
          <a:ext cx="4286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95250</xdr:colOff>
      <xdr:row>21</xdr:row>
      <xdr:rowOff>9525</xdr:rowOff>
    </xdr:from>
    <xdr:to>
      <xdr:col>12</xdr:col>
      <xdr:colOff>28575</xdr:colOff>
      <xdr:row>22</xdr:row>
      <xdr:rowOff>66675</xdr:rowOff>
    </xdr:to>
    <xdr:pic>
      <xdr:nvPicPr>
        <xdr:cNvPr id="1039" name="Рисунок 21" descr="Haas_sous-(6).jpg"/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181850" y="18059400"/>
          <a:ext cx="6191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20</xdr:row>
      <xdr:rowOff>95250</xdr:rowOff>
    </xdr:from>
    <xdr:to>
      <xdr:col>11</xdr:col>
      <xdr:colOff>552450</xdr:colOff>
      <xdr:row>20</xdr:row>
      <xdr:rowOff>1504950</xdr:rowOff>
    </xdr:to>
    <xdr:pic>
      <xdr:nvPicPr>
        <xdr:cNvPr id="1040" name="Рисунок 22" descr="Haas_sous-(6).jpg"/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58050" y="16592550"/>
          <a:ext cx="381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</xdr:row>
      <xdr:rowOff>161925</xdr:rowOff>
    </xdr:from>
    <xdr:to>
      <xdr:col>12</xdr:col>
      <xdr:colOff>400050</xdr:colOff>
      <xdr:row>1</xdr:row>
      <xdr:rowOff>400050</xdr:rowOff>
    </xdr:to>
    <xdr:pic>
      <xdr:nvPicPr>
        <xdr:cNvPr id="4097" name="Picture 1" descr="Sicili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6175" y="533400"/>
          <a:ext cx="1104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180975</xdr:colOff>
      <xdr:row>0</xdr:row>
      <xdr:rowOff>133350</xdr:rowOff>
    </xdr:from>
    <xdr:to>
      <xdr:col>14</xdr:col>
      <xdr:colOff>361950</xdr:colOff>
      <xdr:row>1</xdr:row>
      <xdr:rowOff>476250</xdr:rowOff>
    </xdr:to>
    <xdr:pic>
      <xdr:nvPicPr>
        <xdr:cNvPr id="4098" name="Picture 3" descr="CONTE DeCESA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15475" y="133350"/>
          <a:ext cx="876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323850</xdr:colOff>
      <xdr:row>5</xdr:row>
      <xdr:rowOff>9525</xdr:rowOff>
    </xdr:from>
    <xdr:to>
      <xdr:col>11</xdr:col>
      <xdr:colOff>723900</xdr:colOff>
      <xdr:row>5</xdr:row>
      <xdr:rowOff>819150</xdr:rowOff>
    </xdr:to>
    <xdr:pic>
      <xdr:nvPicPr>
        <xdr:cNvPr id="4099" name="Рисунок 11" descr="Sicilia-(2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00925" y="2038350"/>
          <a:ext cx="400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371475</xdr:colOff>
      <xdr:row>6</xdr:row>
      <xdr:rowOff>28575</xdr:rowOff>
    </xdr:from>
    <xdr:to>
      <xdr:col>11</xdr:col>
      <xdr:colOff>704850</xdr:colOff>
      <xdr:row>6</xdr:row>
      <xdr:rowOff>800100</xdr:rowOff>
    </xdr:to>
    <xdr:pic>
      <xdr:nvPicPr>
        <xdr:cNvPr id="4100" name="Рисунок 12" descr="Sicilia-(3)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48550" y="2905125"/>
          <a:ext cx="333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342900</xdr:colOff>
      <xdr:row>7</xdr:row>
      <xdr:rowOff>38100</xdr:rowOff>
    </xdr:from>
    <xdr:to>
      <xdr:col>11</xdr:col>
      <xdr:colOff>723900</xdr:colOff>
      <xdr:row>7</xdr:row>
      <xdr:rowOff>857250</xdr:rowOff>
    </xdr:to>
    <xdr:pic>
      <xdr:nvPicPr>
        <xdr:cNvPr id="4101" name="Рисунок 13" descr="Sicilia-(1)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19975" y="3752850"/>
          <a:ext cx="381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295275</xdr:colOff>
      <xdr:row>8</xdr:row>
      <xdr:rowOff>28575</xdr:rowOff>
    </xdr:from>
    <xdr:to>
      <xdr:col>11</xdr:col>
      <xdr:colOff>819150</xdr:colOff>
      <xdr:row>8</xdr:row>
      <xdr:rowOff>895350</xdr:rowOff>
    </xdr:to>
    <xdr:pic>
      <xdr:nvPicPr>
        <xdr:cNvPr id="4102" name="Рисунок 15" descr="evrofood3-copy.jpg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CFF"/>
            </a:clrFrom>
            <a:clrTo>
              <a:srgbClr val="FFFC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372350" y="4638675"/>
          <a:ext cx="5238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10</xdr:row>
      <xdr:rowOff>38100</xdr:rowOff>
    </xdr:from>
    <xdr:to>
      <xdr:col>11</xdr:col>
      <xdr:colOff>685800</xdr:colOff>
      <xdr:row>10</xdr:row>
      <xdr:rowOff>838200</xdr:rowOff>
    </xdr:to>
    <xdr:pic>
      <xdr:nvPicPr>
        <xdr:cNvPr id="4103" name="Рисунок 17" descr="CdeCesare-(7)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72375" y="5867400"/>
          <a:ext cx="190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11</xdr:row>
      <xdr:rowOff>38100</xdr:rowOff>
    </xdr:from>
    <xdr:to>
      <xdr:col>11</xdr:col>
      <xdr:colOff>685800</xdr:colOff>
      <xdr:row>11</xdr:row>
      <xdr:rowOff>800100</xdr:rowOff>
    </xdr:to>
    <xdr:pic>
      <xdr:nvPicPr>
        <xdr:cNvPr id="4104" name="Рисунок 18" descr="CdeCesare-(6)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72375" y="6724650"/>
          <a:ext cx="190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447675</xdr:colOff>
      <xdr:row>13</xdr:row>
      <xdr:rowOff>9525</xdr:rowOff>
    </xdr:from>
    <xdr:to>
      <xdr:col>11</xdr:col>
      <xdr:colOff>704850</xdr:colOff>
      <xdr:row>13</xdr:row>
      <xdr:rowOff>876300</xdr:rowOff>
    </xdr:to>
    <xdr:pic>
      <xdr:nvPicPr>
        <xdr:cNvPr id="4105" name="Рисунок 19" descr="CdeCesare-(1)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24750" y="8410575"/>
          <a:ext cx="257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12</xdr:row>
      <xdr:rowOff>38100</xdr:rowOff>
    </xdr:from>
    <xdr:to>
      <xdr:col>11</xdr:col>
      <xdr:colOff>685800</xdr:colOff>
      <xdr:row>12</xdr:row>
      <xdr:rowOff>800100</xdr:rowOff>
    </xdr:to>
    <xdr:pic>
      <xdr:nvPicPr>
        <xdr:cNvPr id="4106" name="Рисунок 20" descr="CdeCesare-(6)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72375" y="7581900"/>
          <a:ext cx="190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200025</xdr:colOff>
      <xdr:row>15</xdr:row>
      <xdr:rowOff>9525</xdr:rowOff>
    </xdr:from>
    <xdr:to>
      <xdr:col>11</xdr:col>
      <xdr:colOff>971550</xdr:colOff>
      <xdr:row>15</xdr:row>
      <xdr:rowOff>381000</xdr:rowOff>
    </xdr:to>
    <xdr:pic>
      <xdr:nvPicPr>
        <xdr:cNvPr id="4107" name="Рисунок 22" descr="Cioccafe-(3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77100" y="959167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190500</xdr:colOff>
      <xdr:row>16</xdr:row>
      <xdr:rowOff>19050</xdr:rowOff>
    </xdr:from>
    <xdr:to>
      <xdr:col>11</xdr:col>
      <xdr:colOff>952500</xdr:colOff>
      <xdr:row>16</xdr:row>
      <xdr:rowOff>381000</xdr:rowOff>
    </xdr:to>
    <xdr:pic>
      <xdr:nvPicPr>
        <xdr:cNvPr id="4108" name="Рисунок 23" descr="Cioccafe-(5)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67575" y="1003935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123825</xdr:colOff>
      <xdr:row>17</xdr:row>
      <xdr:rowOff>28575</xdr:rowOff>
    </xdr:from>
    <xdr:to>
      <xdr:col>11</xdr:col>
      <xdr:colOff>990600</xdr:colOff>
      <xdr:row>18</xdr:row>
      <xdr:rowOff>323850</xdr:rowOff>
    </xdr:to>
    <xdr:pic>
      <xdr:nvPicPr>
        <xdr:cNvPr id="4109" name="Рисунок 24" descr="Cioccafe-(10).jpg"/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00900" y="10525125"/>
          <a:ext cx="8667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161925</xdr:colOff>
      <xdr:row>19</xdr:row>
      <xdr:rowOff>38100</xdr:rowOff>
    </xdr:from>
    <xdr:to>
      <xdr:col>11</xdr:col>
      <xdr:colOff>971550</xdr:colOff>
      <xdr:row>19</xdr:row>
      <xdr:rowOff>781050</xdr:rowOff>
    </xdr:to>
    <xdr:pic>
      <xdr:nvPicPr>
        <xdr:cNvPr id="4110" name="Рисунок 25" descr="Cioccafe-(8)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39000" y="11515725"/>
          <a:ext cx="809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419100</xdr:colOff>
      <xdr:row>20</xdr:row>
      <xdr:rowOff>9525</xdr:rowOff>
    </xdr:from>
    <xdr:to>
      <xdr:col>11</xdr:col>
      <xdr:colOff>819150</xdr:colOff>
      <xdr:row>21</xdr:row>
      <xdr:rowOff>400050</xdr:rowOff>
    </xdr:to>
    <xdr:pic>
      <xdr:nvPicPr>
        <xdr:cNvPr id="4111" name="Рисунок 26" descr="Cioccafe-(2)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96175" y="12296775"/>
          <a:ext cx="4000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314325</xdr:colOff>
      <xdr:row>25</xdr:row>
      <xdr:rowOff>28575</xdr:rowOff>
    </xdr:from>
    <xdr:to>
      <xdr:col>11</xdr:col>
      <xdr:colOff>819150</xdr:colOff>
      <xdr:row>26</xdr:row>
      <xdr:rowOff>0</xdr:rowOff>
    </xdr:to>
    <xdr:pic>
      <xdr:nvPicPr>
        <xdr:cNvPr id="4112" name="Рисунок 27" descr="Daelmans-(2)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91400" y="14478000"/>
          <a:ext cx="504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295275</xdr:colOff>
      <xdr:row>26</xdr:row>
      <xdr:rowOff>28575</xdr:rowOff>
    </xdr:from>
    <xdr:to>
      <xdr:col>11</xdr:col>
      <xdr:colOff>838200</xdr:colOff>
      <xdr:row>26</xdr:row>
      <xdr:rowOff>647700</xdr:rowOff>
    </xdr:to>
    <xdr:pic>
      <xdr:nvPicPr>
        <xdr:cNvPr id="4113" name="Рисунок 28" descr="Daelmans-(3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72350" y="15278100"/>
          <a:ext cx="542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180975</xdr:colOff>
      <xdr:row>28</xdr:row>
      <xdr:rowOff>57150</xdr:rowOff>
    </xdr:from>
    <xdr:to>
      <xdr:col>11</xdr:col>
      <xdr:colOff>495300</xdr:colOff>
      <xdr:row>28</xdr:row>
      <xdr:rowOff>419100</xdr:rowOff>
    </xdr:to>
    <xdr:pic>
      <xdr:nvPicPr>
        <xdr:cNvPr id="4114" name="Рисунок 31" descr="Монпансье-(москва)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58050" y="16259175"/>
          <a:ext cx="314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28</xdr:row>
      <xdr:rowOff>66675</xdr:rowOff>
    </xdr:from>
    <xdr:to>
      <xdr:col>11</xdr:col>
      <xdr:colOff>895350</xdr:colOff>
      <xdr:row>28</xdr:row>
      <xdr:rowOff>419100</xdr:rowOff>
    </xdr:to>
    <xdr:pic>
      <xdr:nvPicPr>
        <xdr:cNvPr id="4115" name="Рисунок 32" descr="Монпансье-(сказки)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67625" y="16268700"/>
          <a:ext cx="304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361950</xdr:colOff>
      <xdr:row>29</xdr:row>
      <xdr:rowOff>57150</xdr:rowOff>
    </xdr:from>
    <xdr:to>
      <xdr:col>11</xdr:col>
      <xdr:colOff>704850</xdr:colOff>
      <xdr:row>29</xdr:row>
      <xdr:rowOff>457200</xdr:rowOff>
    </xdr:to>
    <xdr:pic>
      <xdr:nvPicPr>
        <xdr:cNvPr id="4116" name="Рисунок 33" descr="Монпансье-(котята)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439025" y="16725900"/>
          <a:ext cx="3429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361950</xdr:colOff>
      <xdr:row>30</xdr:row>
      <xdr:rowOff>57150</xdr:rowOff>
    </xdr:from>
    <xdr:to>
      <xdr:col>11</xdr:col>
      <xdr:colOff>723900</xdr:colOff>
      <xdr:row>30</xdr:row>
      <xdr:rowOff>419100</xdr:rowOff>
    </xdr:to>
    <xdr:pic>
      <xdr:nvPicPr>
        <xdr:cNvPr id="4117" name="Рисунок 34" descr="Монпансье-(щенки)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439025" y="17230725"/>
          <a:ext cx="361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352425</xdr:colOff>
      <xdr:row>32</xdr:row>
      <xdr:rowOff>9525</xdr:rowOff>
    </xdr:from>
    <xdr:to>
      <xdr:col>11</xdr:col>
      <xdr:colOff>762000</xdr:colOff>
      <xdr:row>32</xdr:row>
      <xdr:rowOff>704850</xdr:rowOff>
    </xdr:to>
    <xdr:pic>
      <xdr:nvPicPr>
        <xdr:cNvPr id="4118" name="Рисунок 35" descr="FruitApps_ClassicMix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429500" y="17878425"/>
          <a:ext cx="409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352425</xdr:colOff>
      <xdr:row>33</xdr:row>
      <xdr:rowOff>47625</xdr:rowOff>
    </xdr:from>
    <xdr:to>
      <xdr:col>11</xdr:col>
      <xdr:colOff>762000</xdr:colOff>
      <xdr:row>33</xdr:row>
      <xdr:rowOff>742950</xdr:rowOff>
    </xdr:to>
    <xdr:pic>
      <xdr:nvPicPr>
        <xdr:cNvPr id="4119" name="Рисунок 36" descr="FruitApps_BerryMix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429500" y="18630900"/>
          <a:ext cx="409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</xdr:colOff>
      <xdr:row>22</xdr:row>
      <xdr:rowOff>9525</xdr:rowOff>
    </xdr:from>
    <xdr:to>
      <xdr:col>11</xdr:col>
      <xdr:colOff>1085850</xdr:colOff>
      <xdr:row>24</xdr:row>
      <xdr:rowOff>38100</xdr:rowOff>
    </xdr:to>
    <xdr:pic>
      <xdr:nvPicPr>
        <xdr:cNvPr id="4120" name="Рисунок 38" descr="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134225" y="132111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209550</xdr:colOff>
      <xdr:row>0</xdr:row>
      <xdr:rowOff>133350</xdr:rowOff>
    </xdr:from>
    <xdr:to>
      <xdr:col>12</xdr:col>
      <xdr:colOff>685800</xdr:colOff>
      <xdr:row>1</xdr:row>
      <xdr:rowOff>57150</xdr:rowOff>
    </xdr:to>
    <xdr:pic>
      <xdr:nvPicPr>
        <xdr:cNvPr id="4121" name="Picture 5" descr="Logo Ciocaf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86625" y="133350"/>
          <a:ext cx="1600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447675</xdr:colOff>
      <xdr:row>0</xdr:row>
      <xdr:rowOff>19050</xdr:rowOff>
    </xdr:from>
    <xdr:to>
      <xdr:col>15</xdr:col>
      <xdr:colOff>514350</xdr:colOff>
      <xdr:row>1</xdr:row>
      <xdr:rowOff>476250</xdr:rowOff>
    </xdr:to>
    <xdr:pic>
      <xdr:nvPicPr>
        <xdr:cNvPr id="4122" name="Picture 25" descr="лого Daelmans_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77500" y="19050"/>
          <a:ext cx="7429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247650</xdr:colOff>
      <xdr:row>0</xdr:row>
      <xdr:rowOff>19050</xdr:rowOff>
    </xdr:from>
    <xdr:to>
      <xdr:col>14</xdr:col>
      <xdr:colOff>438150</xdr:colOff>
      <xdr:row>1</xdr:row>
      <xdr:rowOff>352425</xdr:rowOff>
    </xdr:to>
    <xdr:pic>
      <xdr:nvPicPr>
        <xdr:cNvPr id="5121" name="Picture 5" descr="SCHLERNL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2675" y="19050"/>
          <a:ext cx="885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323850</xdr:colOff>
      <xdr:row>6</xdr:row>
      <xdr:rowOff>38100</xdr:rowOff>
    </xdr:from>
    <xdr:to>
      <xdr:col>11</xdr:col>
      <xdr:colOff>885825</xdr:colOff>
      <xdr:row>9</xdr:row>
      <xdr:rowOff>180975</xdr:rowOff>
    </xdr:to>
    <xdr:pic>
      <xdr:nvPicPr>
        <xdr:cNvPr id="5122" name="Рисунок 2" descr="250g_QUA_NAPOLITANER_EU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01025" y="2076450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333375</xdr:colOff>
      <xdr:row>11</xdr:row>
      <xdr:rowOff>142875</xdr:rowOff>
    </xdr:from>
    <xdr:to>
      <xdr:col>11</xdr:col>
      <xdr:colOff>895350</xdr:colOff>
      <xdr:row>13</xdr:row>
      <xdr:rowOff>409575</xdr:rowOff>
    </xdr:to>
    <xdr:pic>
      <xdr:nvPicPr>
        <xdr:cNvPr id="5123" name="Рисунок 3" descr="220g_Raspberry_-Quadratini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10550" y="3409950"/>
          <a:ext cx="5619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381000</xdr:colOff>
      <xdr:row>15</xdr:row>
      <xdr:rowOff>19050</xdr:rowOff>
    </xdr:from>
    <xdr:to>
      <xdr:col>11</xdr:col>
      <xdr:colOff>819150</xdr:colOff>
      <xdr:row>17</xdr:row>
      <xdr:rowOff>219075</xdr:rowOff>
    </xdr:to>
    <xdr:pic>
      <xdr:nvPicPr>
        <xdr:cNvPr id="5124" name="Рисунок 4" descr="125g_QuadrVanilla.INT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58175" y="4648200"/>
          <a:ext cx="438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22</xdr:row>
      <xdr:rowOff>28575</xdr:rowOff>
    </xdr:from>
    <xdr:to>
      <xdr:col>12</xdr:col>
      <xdr:colOff>38100</xdr:colOff>
      <xdr:row>23</xdr:row>
      <xdr:rowOff>47625</xdr:rowOff>
    </xdr:to>
    <xdr:pic>
      <xdr:nvPicPr>
        <xdr:cNvPr id="5125" name="Рисунок 5" descr="150g_raspberry.jpg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15275" y="7353300"/>
          <a:ext cx="12573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18</xdr:row>
      <xdr:rowOff>257175</xdr:rowOff>
    </xdr:from>
    <xdr:to>
      <xdr:col>12</xdr:col>
      <xdr:colOff>0</xdr:colOff>
      <xdr:row>20</xdr:row>
      <xdr:rowOff>76200</xdr:rowOff>
    </xdr:to>
    <xdr:pic>
      <xdr:nvPicPr>
        <xdr:cNvPr id="5126" name="Рисунок 6" descr="175g-NAPOLITANER-INT.jpg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8FFFF"/>
            </a:clrFrom>
            <a:clrTo>
              <a:srgbClr val="F8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877175" y="5629275"/>
          <a:ext cx="12573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19</xdr:row>
      <xdr:rowOff>504825</xdr:rowOff>
    </xdr:from>
    <xdr:to>
      <xdr:col>12</xdr:col>
      <xdr:colOff>0</xdr:colOff>
      <xdr:row>21</xdr:row>
      <xdr:rowOff>28575</xdr:rowOff>
    </xdr:to>
    <xdr:pic>
      <xdr:nvPicPr>
        <xdr:cNvPr id="5127" name="Рисунок 7" descr="175g-VANILLE-INT.jpg"/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877175" y="6143625"/>
          <a:ext cx="12573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22</xdr:row>
      <xdr:rowOff>495300</xdr:rowOff>
    </xdr:from>
    <xdr:to>
      <xdr:col>12</xdr:col>
      <xdr:colOff>38100</xdr:colOff>
      <xdr:row>24</xdr:row>
      <xdr:rowOff>47625</xdr:rowOff>
    </xdr:to>
    <xdr:pic>
      <xdr:nvPicPr>
        <xdr:cNvPr id="5128" name="Рисунок 8" descr="175g-CREMKAKAO-INT.jpg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15275" y="7820025"/>
          <a:ext cx="12573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20</xdr:row>
      <xdr:rowOff>542925</xdr:rowOff>
    </xdr:from>
    <xdr:to>
      <xdr:col>12</xdr:col>
      <xdr:colOff>28575</xdr:colOff>
      <xdr:row>22</xdr:row>
      <xdr:rowOff>19050</xdr:rowOff>
    </xdr:to>
    <xdr:pic>
      <xdr:nvPicPr>
        <xdr:cNvPr id="5129" name="Рисунок 9" descr="175g-MILK-ITA.jpg"/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CFF"/>
            </a:clrFrom>
            <a:clrTo>
              <a:srgbClr val="FFFC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05750" y="6743700"/>
          <a:ext cx="12573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26</xdr:row>
      <xdr:rowOff>28575</xdr:rowOff>
    </xdr:from>
    <xdr:to>
      <xdr:col>12</xdr:col>
      <xdr:colOff>0</xdr:colOff>
      <xdr:row>26</xdr:row>
      <xdr:rowOff>628650</xdr:rowOff>
    </xdr:to>
    <xdr:pic>
      <xdr:nvPicPr>
        <xdr:cNvPr id="5130" name="Рисунок 10" descr="225g_Loacker-(1)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877175" y="9344025"/>
          <a:ext cx="12573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12</xdr:col>
      <xdr:colOff>0</xdr:colOff>
      <xdr:row>26</xdr:row>
      <xdr:rowOff>0</xdr:rowOff>
    </xdr:to>
    <xdr:pic>
      <xdr:nvPicPr>
        <xdr:cNvPr id="5131" name="Рисунок 11" descr="225g_Loacker-(2)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77175" y="8715375"/>
          <a:ext cx="12573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28</xdr:row>
      <xdr:rowOff>28575</xdr:rowOff>
    </xdr:from>
    <xdr:to>
      <xdr:col>11</xdr:col>
      <xdr:colOff>1104900</xdr:colOff>
      <xdr:row>28</xdr:row>
      <xdr:rowOff>466725</xdr:rowOff>
    </xdr:to>
    <xdr:pic>
      <xdr:nvPicPr>
        <xdr:cNvPr id="5132" name="Рисунок 12" descr="25g_Loacker-(5).jpg"/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CFEFF"/>
            </a:clrFrom>
            <a:clrTo>
              <a:srgbClr val="FC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115300" y="102584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29</xdr:row>
      <xdr:rowOff>47625</xdr:rowOff>
    </xdr:from>
    <xdr:to>
      <xdr:col>11</xdr:col>
      <xdr:colOff>1104900</xdr:colOff>
      <xdr:row>29</xdr:row>
      <xdr:rowOff>457200</xdr:rowOff>
    </xdr:to>
    <xdr:pic>
      <xdr:nvPicPr>
        <xdr:cNvPr id="5133" name="Рисунок 13" descr="25g_Loacker-(2).jpg"/>
        <xdr:cNvPicPr>
          <a:picLocks noChangeAspect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115300" y="10753725"/>
          <a:ext cx="866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31</xdr:row>
      <xdr:rowOff>76200</xdr:rowOff>
    </xdr:from>
    <xdr:to>
      <xdr:col>11</xdr:col>
      <xdr:colOff>1104900</xdr:colOff>
      <xdr:row>32</xdr:row>
      <xdr:rowOff>0</xdr:rowOff>
    </xdr:to>
    <xdr:pic>
      <xdr:nvPicPr>
        <xdr:cNvPr id="5134" name="Рисунок 14" descr="25g_Loacker-(4).jpg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AFE"/>
            </a:clrFrom>
            <a:clrTo>
              <a:srgbClr val="FFFA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105775" y="11734800"/>
          <a:ext cx="876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219075</xdr:colOff>
      <xdr:row>30</xdr:row>
      <xdr:rowOff>38100</xdr:rowOff>
    </xdr:from>
    <xdr:to>
      <xdr:col>11</xdr:col>
      <xdr:colOff>1085850</xdr:colOff>
      <xdr:row>30</xdr:row>
      <xdr:rowOff>466725</xdr:rowOff>
    </xdr:to>
    <xdr:pic>
      <xdr:nvPicPr>
        <xdr:cNvPr id="5135" name="Рисунок 15" descr="25g_Loacker-(3).jpg"/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96250" y="1122045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161925</xdr:colOff>
      <xdr:row>33</xdr:row>
      <xdr:rowOff>57150</xdr:rowOff>
    </xdr:from>
    <xdr:to>
      <xdr:col>11</xdr:col>
      <xdr:colOff>1114425</xdr:colOff>
      <xdr:row>33</xdr:row>
      <xdr:rowOff>504825</xdr:rowOff>
    </xdr:to>
    <xdr:pic>
      <xdr:nvPicPr>
        <xdr:cNvPr id="5136" name="Рисунок 16" descr="37,5g_Loacker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039100" y="12439650"/>
          <a:ext cx="9525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209550</xdr:colOff>
      <xdr:row>35</xdr:row>
      <xdr:rowOff>9525</xdr:rowOff>
    </xdr:from>
    <xdr:to>
      <xdr:col>11</xdr:col>
      <xdr:colOff>1143000</xdr:colOff>
      <xdr:row>35</xdr:row>
      <xdr:rowOff>419100</xdr:rowOff>
    </xdr:to>
    <xdr:pic>
      <xdr:nvPicPr>
        <xdr:cNvPr id="5137" name="Рисунок 17" descr="90g-VANILLE-INT.jpg"/>
        <xdr:cNvPicPr>
          <a:picLocks noChangeAspect="1"/>
        </xdr:cNvPicPr>
      </xdr:nvPicPr>
      <xdr:blipFill>
        <a:blip xmlns:r="http://schemas.openxmlformats.org/officeDocument/2006/relationships" r:embed="rId17" cstate="print">
          <a:clrChange>
            <a:clrFrom>
              <a:srgbClr val="FDFEF9"/>
            </a:clrFrom>
            <a:clrTo>
              <a:srgbClr val="FDFEF9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86725" y="13211175"/>
          <a:ext cx="933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36</xdr:row>
      <xdr:rowOff>38100</xdr:rowOff>
    </xdr:from>
    <xdr:to>
      <xdr:col>11</xdr:col>
      <xdr:colOff>1171575</xdr:colOff>
      <xdr:row>37</xdr:row>
      <xdr:rowOff>0</xdr:rowOff>
    </xdr:to>
    <xdr:pic>
      <xdr:nvPicPr>
        <xdr:cNvPr id="5138" name="Рисунок 18" descr="90g-CREMKAKAO-INT.jpg"/>
        <xdr:cNvPicPr>
          <a:picLocks noChangeAspect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EFB"/>
            </a:clrFrom>
            <a:clrTo>
              <a:srgbClr val="FFFEFB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105775" y="13706475"/>
          <a:ext cx="942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37</xdr:row>
      <xdr:rowOff>38100</xdr:rowOff>
    </xdr:from>
    <xdr:to>
      <xdr:col>11</xdr:col>
      <xdr:colOff>1171575</xdr:colOff>
      <xdr:row>37</xdr:row>
      <xdr:rowOff>447675</xdr:rowOff>
    </xdr:to>
    <xdr:pic>
      <xdr:nvPicPr>
        <xdr:cNvPr id="5139" name="Рисунок 19" descr="90g-NAPOLITANER-INT.jpg"/>
        <xdr:cNvPicPr>
          <a:picLocks noChangeAspect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DFF"/>
            </a:clrFrom>
            <a:clrTo>
              <a:srgbClr val="FF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105775" y="14154150"/>
          <a:ext cx="942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66675</xdr:colOff>
      <xdr:row>40</xdr:row>
      <xdr:rowOff>0</xdr:rowOff>
    </xdr:from>
    <xdr:to>
      <xdr:col>11</xdr:col>
      <xdr:colOff>1171575</xdr:colOff>
      <xdr:row>41</xdr:row>
      <xdr:rowOff>47625</xdr:rowOff>
    </xdr:to>
    <xdr:pic>
      <xdr:nvPicPr>
        <xdr:cNvPr id="5140" name="Рисунок 20" descr="100g_CAPP.jpg"/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43850" y="15078075"/>
          <a:ext cx="1104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95250</xdr:colOff>
      <xdr:row>40</xdr:row>
      <xdr:rowOff>457200</xdr:rowOff>
    </xdr:from>
    <xdr:to>
      <xdr:col>11</xdr:col>
      <xdr:colOff>1200150</xdr:colOff>
      <xdr:row>42</xdr:row>
      <xdr:rowOff>9525</xdr:rowOff>
    </xdr:to>
    <xdr:pic>
      <xdr:nvPicPr>
        <xdr:cNvPr id="5141" name="Рисунок 21" descr="100g_NOIR_OR.jpg"/>
        <xdr:cNvPicPr>
          <a:picLocks noChangeAspect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72425" y="15535275"/>
          <a:ext cx="11049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85725</xdr:colOff>
      <xdr:row>42</xdr:row>
      <xdr:rowOff>0</xdr:rowOff>
    </xdr:from>
    <xdr:to>
      <xdr:col>11</xdr:col>
      <xdr:colOff>1181100</xdr:colOff>
      <xdr:row>43</xdr:row>
      <xdr:rowOff>0</xdr:rowOff>
    </xdr:to>
    <xdr:pic>
      <xdr:nvPicPr>
        <xdr:cNvPr id="5142" name="Рисунок 22" descr="100g_Creme_Noisette.jpg"/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EFFFB"/>
            </a:clrFrom>
            <a:clrTo>
              <a:srgbClr val="FEFFFB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62900" y="16049625"/>
          <a:ext cx="1095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/&#1044;&#1080;&#1089;&#1090;&#1088;&#1080;&#1073;&#1100;&#1102;&#1090;&#1086;&#1088;/PRICE%20DISTRIBUTORS%2012.11.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Z"/>
      <sheetName val="HAAS "/>
      <sheetName val="СОУСЫ"/>
      <sheetName val="разное"/>
      <sheetName val="Лоакер"/>
      <sheetName val="наборы"/>
      <sheetName val="Камея"/>
      <sheetName val="Dole"/>
      <sheetName val="Buitoni"/>
      <sheetName val="Комментарии"/>
    </sheetNames>
    <sheetDataSet>
      <sheetData sheetId="0" refreshError="1">
        <row r="1">
          <cell r="R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1"/>
  <sheetViews>
    <sheetView showZeros="0" tabSelected="1" view="pageBreakPreview" topLeftCell="A10" zoomScale="50" zoomScaleNormal="90" zoomScaleSheetLayoutView="50" workbookViewId="0">
      <selection activeCell="K1" sqref="K1"/>
    </sheetView>
  </sheetViews>
  <sheetFormatPr defaultColWidth="6.7109375" defaultRowHeight="18" outlineLevelCol="1"/>
  <cols>
    <col min="1" max="1" width="11.42578125" style="629" customWidth="1"/>
    <col min="2" max="2" width="7.28515625" style="116" customWidth="1"/>
    <col min="3" max="4" width="7.42578125" style="116" hidden="1" customWidth="1" outlineLevel="1"/>
    <col min="5" max="5" width="18.5703125" style="116" bestFit="1" customWidth="1" collapsed="1"/>
    <col min="6" max="6" width="9.28515625" style="116" hidden="1" customWidth="1" outlineLevel="1"/>
    <col min="7" max="7" width="10" style="116" hidden="1" customWidth="1" outlineLevel="1"/>
    <col min="8" max="8" width="8.85546875" style="116" hidden="1" customWidth="1" outlineLevel="1"/>
    <col min="9" max="9" width="16.42578125" style="116" hidden="1" customWidth="1" outlineLevel="1"/>
    <col min="10" max="10" width="20.5703125" style="116" hidden="1" customWidth="1" outlineLevel="1"/>
    <col min="11" max="11" width="63.5703125" style="629" bestFit="1" customWidth="1" collapsed="1"/>
    <col min="12" max="12" width="16.5703125" style="88" customWidth="1"/>
    <col min="13" max="13" width="8.140625" style="29" customWidth="1"/>
    <col min="14" max="15" width="9.85546875" style="29" customWidth="1"/>
    <col min="16" max="16" width="11.7109375" style="654" customWidth="1"/>
    <col min="17" max="17" width="12.42578125" style="29" customWidth="1"/>
    <col min="18" max="18" width="12.5703125" style="222" hidden="1" customWidth="1" outlineLevel="1"/>
    <col min="19" max="19" width="11.28515625" style="223" hidden="1" customWidth="1" outlineLevel="1"/>
    <col min="20" max="20" width="5" style="86" customWidth="1" collapsed="1"/>
    <col min="21" max="21" width="14.28515625" style="88" customWidth="1"/>
    <col min="22" max="22" width="15" style="88" bestFit="1" customWidth="1"/>
    <col min="23" max="16384" width="6.7109375" style="88"/>
  </cols>
  <sheetData>
    <row r="1" spans="1:22" ht="42" customHeight="1" thickBot="1">
      <c r="A1" s="630">
        <v>1.18</v>
      </c>
      <c r="B1" s="85"/>
      <c r="C1" s="85"/>
      <c r="D1" s="85"/>
      <c r="E1" s="85"/>
      <c r="F1" s="85"/>
      <c r="G1" s="85"/>
      <c r="H1" s="85"/>
      <c r="I1" s="85"/>
      <c r="J1" s="85"/>
      <c r="K1" s="340" t="s">
        <v>309</v>
      </c>
      <c r="L1" s="340"/>
      <c r="M1" s="80"/>
      <c r="N1" s="7"/>
      <c r="O1" s="7"/>
      <c r="P1" s="643"/>
      <c r="Q1" s="87" t="s">
        <v>0</v>
      </c>
      <c r="R1" s="778">
        <f>COLUMN()</f>
        <v>18</v>
      </c>
      <c r="S1" s="209">
        <v>1.2</v>
      </c>
      <c r="U1" s="16" t="s">
        <v>81</v>
      </c>
      <c r="V1" s="87" t="s">
        <v>82</v>
      </c>
    </row>
    <row r="2" spans="1:22" ht="41.45" customHeight="1" thickBot="1">
      <c r="A2" s="631"/>
      <c r="B2" s="31"/>
      <c r="C2" s="31"/>
      <c r="D2" s="31"/>
      <c r="E2" s="31"/>
      <c r="F2" s="31"/>
      <c r="G2" s="31"/>
      <c r="H2" s="31"/>
      <c r="I2" s="31"/>
      <c r="J2" s="31"/>
      <c r="K2" s="341" t="s">
        <v>310</v>
      </c>
      <c r="L2" s="341"/>
      <c r="M2" s="26"/>
      <c r="N2" s="26"/>
      <c r="O2" s="26"/>
      <c r="P2" s="644"/>
      <c r="Q2" s="806">
        <f>Q4+'HAAS '!Q4+СОУСЫ!Q4+разное!Q4+Лоакер!Q4</f>
        <v>0</v>
      </c>
      <c r="R2" s="210"/>
      <c r="S2" s="211"/>
      <c r="U2" s="89">
        <f>U3+'HAAS '!U3+СОУСЫ!U3+разное!U3+Лоакер!U3</f>
        <v>0</v>
      </c>
      <c r="V2" s="90">
        <f>V3+'HAAS '!V3+СОУСЫ!V3+разное!V3+Лоакер!V3</f>
        <v>0</v>
      </c>
    </row>
    <row r="3" spans="1:22" s="93" customFormat="1" ht="27.75" customHeight="1" thickBot="1">
      <c r="A3" s="815" t="s">
        <v>42</v>
      </c>
      <c r="B3" s="616" t="s">
        <v>43</v>
      </c>
      <c r="C3" s="808" t="s">
        <v>68</v>
      </c>
      <c r="D3" s="197" t="s">
        <v>51</v>
      </c>
      <c r="E3" s="822" t="s">
        <v>50</v>
      </c>
      <c r="F3" s="810" t="s">
        <v>69</v>
      </c>
      <c r="G3" s="811"/>
      <c r="H3" s="812"/>
      <c r="I3" s="813" t="s">
        <v>70</v>
      </c>
      <c r="J3" s="813" t="s">
        <v>74</v>
      </c>
      <c r="K3" s="808" t="s">
        <v>1</v>
      </c>
      <c r="L3" s="808" t="s">
        <v>282</v>
      </c>
      <c r="M3" s="819" t="s">
        <v>45</v>
      </c>
      <c r="N3" s="820"/>
      <c r="O3" s="821"/>
      <c r="P3" s="824" t="s">
        <v>2</v>
      </c>
      <c r="Q3" s="1" t="s">
        <v>3</v>
      </c>
      <c r="R3" s="212"/>
      <c r="S3" s="213"/>
      <c r="T3" s="91"/>
      <c r="U3" s="92">
        <f>U18</f>
        <v>0</v>
      </c>
      <c r="V3" s="30">
        <f>V18</f>
        <v>0</v>
      </c>
    </row>
    <row r="4" spans="1:22" s="93" customFormat="1" ht="26.25" thickBot="1">
      <c r="A4" s="816"/>
      <c r="B4" s="617" t="s">
        <v>25</v>
      </c>
      <c r="C4" s="809"/>
      <c r="D4" s="615"/>
      <c r="E4" s="823"/>
      <c r="F4" s="618" t="s">
        <v>71</v>
      </c>
      <c r="G4" s="618" t="s">
        <v>72</v>
      </c>
      <c r="H4" s="618" t="s">
        <v>73</v>
      </c>
      <c r="I4" s="814"/>
      <c r="J4" s="814"/>
      <c r="K4" s="809"/>
      <c r="L4" s="809"/>
      <c r="M4" s="16" t="s">
        <v>65</v>
      </c>
      <c r="N4" s="16" t="s">
        <v>66</v>
      </c>
      <c r="O4" s="121" t="s">
        <v>67</v>
      </c>
      <c r="P4" s="824"/>
      <c r="Q4" s="94">
        <f>Q18</f>
        <v>0</v>
      </c>
      <c r="R4" s="817" t="s">
        <v>80</v>
      </c>
      <c r="S4" s="818"/>
      <c r="T4" s="95"/>
      <c r="U4" s="59" t="s">
        <v>75</v>
      </c>
      <c r="V4" s="59" t="s">
        <v>76</v>
      </c>
    </row>
    <row r="5" spans="1:22" s="101" customFormat="1" ht="18.75" thickBot="1">
      <c r="A5" s="632"/>
      <c r="B5" s="96"/>
      <c r="C5" s="96"/>
      <c r="D5" s="96"/>
      <c r="E5" s="96"/>
      <c r="F5" s="96"/>
      <c r="G5" s="96"/>
      <c r="H5" s="96"/>
      <c r="I5" s="96"/>
      <c r="J5" s="96"/>
      <c r="K5" s="619" t="s">
        <v>4</v>
      </c>
      <c r="L5" s="97"/>
      <c r="M5" s="98"/>
      <c r="N5" s="99"/>
      <c r="O5" s="100"/>
      <c r="P5" s="645"/>
      <c r="Q5" s="54"/>
      <c r="R5" s="214" t="s">
        <v>5</v>
      </c>
      <c r="S5" s="215" t="s">
        <v>44</v>
      </c>
      <c r="T5" s="47"/>
      <c r="U5" s="58" t="s">
        <v>77</v>
      </c>
      <c r="V5" s="58" t="s">
        <v>78</v>
      </c>
    </row>
    <row r="6" spans="1:22" ht="71.25" customHeight="1">
      <c r="A6" s="633">
        <v>21101</v>
      </c>
      <c r="B6" s="253" t="s">
        <v>6</v>
      </c>
      <c r="C6" s="253" t="s">
        <v>7</v>
      </c>
      <c r="D6" s="102" t="s">
        <v>52</v>
      </c>
      <c r="E6" s="102">
        <v>90444470</v>
      </c>
      <c r="F6" s="102">
        <v>265</v>
      </c>
      <c r="G6" s="102">
        <v>185</v>
      </c>
      <c r="H6" s="102">
        <v>170</v>
      </c>
      <c r="I6" s="103">
        <v>7.0979999999999984E-3</v>
      </c>
      <c r="J6" s="104">
        <v>5.9</v>
      </c>
      <c r="K6" s="620" t="s">
        <v>218</v>
      </c>
      <c r="L6" s="46"/>
      <c r="M6" s="18">
        <f t="shared" ref="M6:M12" si="0">ROUND((ROUND(S6,2)*$S$1),2)</f>
        <v>5.05</v>
      </c>
      <c r="N6" s="18">
        <f t="shared" ref="N6:N12" si="1">C6*M6</f>
        <v>3030</v>
      </c>
      <c r="O6" s="19">
        <f t="shared" ref="O6:O12" si="2">N6/$A$1</f>
        <v>2567.7966101694915</v>
      </c>
      <c r="P6" s="646"/>
      <c r="Q6" s="157">
        <f>P6*N6</f>
        <v>0</v>
      </c>
      <c r="R6" s="255">
        <v>3.5669491525423758</v>
      </c>
      <c r="S6" s="221">
        <f t="shared" ref="S6:S12" si="3">R6*1.18</f>
        <v>4.2090000000000032</v>
      </c>
      <c r="T6" s="105"/>
      <c r="U6" s="48">
        <f t="shared" ref="U6:U12" si="4">P6*I6</f>
        <v>0</v>
      </c>
      <c r="V6" s="51">
        <f t="shared" ref="V6:V12" si="5">P6*J6</f>
        <v>0</v>
      </c>
    </row>
    <row r="7" spans="1:22" ht="61.5" customHeight="1">
      <c r="A7" s="634">
        <v>21102</v>
      </c>
      <c r="B7" s="149" t="s">
        <v>253</v>
      </c>
      <c r="C7" s="149" t="s">
        <v>7</v>
      </c>
      <c r="D7" s="106" t="s">
        <v>52</v>
      </c>
      <c r="E7" s="106">
        <v>9044400802049</v>
      </c>
      <c r="F7" s="106">
        <v>265</v>
      </c>
      <c r="G7" s="106">
        <v>185</v>
      </c>
      <c r="H7" s="106">
        <v>170</v>
      </c>
      <c r="I7" s="107">
        <v>7.0979999999999984E-3</v>
      </c>
      <c r="J7" s="108">
        <v>5.9</v>
      </c>
      <c r="K7" s="621" t="s">
        <v>218</v>
      </c>
      <c r="L7" s="326"/>
      <c r="M7" s="22">
        <f t="shared" si="0"/>
        <v>6.35</v>
      </c>
      <c r="N7" s="22">
        <f>C7*M7</f>
        <v>3810</v>
      </c>
      <c r="O7" s="23">
        <f>N7/$A$1</f>
        <v>3228.8135593220341</v>
      </c>
      <c r="P7" s="647"/>
      <c r="Q7" s="159">
        <f>P7*N7</f>
        <v>0</v>
      </c>
      <c r="R7" s="217">
        <v>4.4849999999999994</v>
      </c>
      <c r="S7" s="217">
        <f t="shared" si="3"/>
        <v>5.2922999999999991</v>
      </c>
      <c r="T7" s="105"/>
      <c r="U7" s="49">
        <f>P7*I7</f>
        <v>0</v>
      </c>
      <c r="V7" s="52">
        <f t="shared" si="5"/>
        <v>0</v>
      </c>
    </row>
    <row r="8" spans="1:22" s="292" customFormat="1" ht="67.5" customHeight="1">
      <c r="A8" s="634">
        <v>21113</v>
      </c>
      <c r="B8" s="149" t="s">
        <v>9</v>
      </c>
      <c r="C8" s="149" t="s">
        <v>10</v>
      </c>
      <c r="D8" s="106" t="s">
        <v>52</v>
      </c>
      <c r="E8" s="106">
        <v>5997255704171</v>
      </c>
      <c r="F8" s="106">
        <v>200</v>
      </c>
      <c r="G8" s="106">
        <v>205</v>
      </c>
      <c r="H8" s="106">
        <v>96</v>
      </c>
      <c r="I8" s="107">
        <v>3.9360000000000003E-3</v>
      </c>
      <c r="J8" s="108">
        <v>2.2000000000000002</v>
      </c>
      <c r="K8" s="621" t="s">
        <v>219</v>
      </c>
      <c r="L8" s="326"/>
      <c r="M8" s="22">
        <f t="shared" si="0"/>
        <v>31.39</v>
      </c>
      <c r="N8" s="22">
        <f t="shared" si="1"/>
        <v>1412.55</v>
      </c>
      <c r="O8" s="23">
        <f t="shared" si="2"/>
        <v>1197.0762711864406</v>
      </c>
      <c r="P8" s="647"/>
      <c r="Q8" s="291">
        <f t="shared" ref="Q8:Q14" si="6">P8*N8</f>
        <v>0</v>
      </c>
      <c r="R8" s="261">
        <v>22.171610169491576</v>
      </c>
      <c r="S8" s="261">
        <f t="shared" si="3"/>
        <v>26.162500000000058</v>
      </c>
      <c r="T8" s="273"/>
      <c r="U8" s="263">
        <f t="shared" si="4"/>
        <v>0</v>
      </c>
      <c r="V8" s="260">
        <f t="shared" si="5"/>
        <v>0</v>
      </c>
    </row>
    <row r="9" spans="1:22" s="292" customFormat="1" ht="107.25" customHeight="1">
      <c r="A9" s="634">
        <v>52481</v>
      </c>
      <c r="B9" s="149" t="s">
        <v>13</v>
      </c>
      <c r="C9" s="149" t="s">
        <v>14</v>
      </c>
      <c r="D9" s="106" t="s">
        <v>52</v>
      </c>
      <c r="E9" s="106">
        <v>5997255707417</v>
      </c>
      <c r="F9" s="106">
        <v>159</v>
      </c>
      <c r="G9" s="106">
        <v>162</v>
      </c>
      <c r="H9" s="106">
        <v>220</v>
      </c>
      <c r="I9" s="107">
        <v>5.6667599999999999E-3</v>
      </c>
      <c r="J9" s="108">
        <v>2.12</v>
      </c>
      <c r="K9" s="621" t="s">
        <v>220</v>
      </c>
      <c r="L9" s="326"/>
      <c r="M9" s="22">
        <f t="shared" si="0"/>
        <v>41.15</v>
      </c>
      <c r="N9" s="22">
        <f t="shared" si="1"/>
        <v>987.59999999999991</v>
      </c>
      <c r="O9" s="23">
        <f t="shared" si="2"/>
        <v>836.94915254237287</v>
      </c>
      <c r="P9" s="647"/>
      <c r="Q9" s="291">
        <f t="shared" si="6"/>
        <v>0</v>
      </c>
      <c r="R9" s="261">
        <v>29.061864406779698</v>
      </c>
      <c r="S9" s="261">
        <f t="shared" si="3"/>
        <v>34.293000000000042</v>
      </c>
      <c r="T9" s="273"/>
      <c r="U9" s="263">
        <f t="shared" si="4"/>
        <v>0</v>
      </c>
      <c r="V9" s="260">
        <f t="shared" si="5"/>
        <v>0</v>
      </c>
    </row>
    <row r="10" spans="1:22" s="292" customFormat="1" ht="107.25" customHeight="1">
      <c r="A10" s="634">
        <v>52487</v>
      </c>
      <c r="B10" s="149" t="s">
        <v>13</v>
      </c>
      <c r="C10" s="149" t="s">
        <v>14</v>
      </c>
      <c r="D10" s="106" t="s">
        <v>52</v>
      </c>
      <c r="E10" s="106">
        <v>5997255707394</v>
      </c>
      <c r="F10" s="106">
        <v>159</v>
      </c>
      <c r="G10" s="106">
        <v>162</v>
      </c>
      <c r="H10" s="106">
        <v>220</v>
      </c>
      <c r="I10" s="107">
        <v>5.6667599999999999E-3</v>
      </c>
      <c r="J10" s="108">
        <v>2.12</v>
      </c>
      <c r="K10" s="621" t="s">
        <v>221</v>
      </c>
      <c r="L10" s="326"/>
      <c r="M10" s="22">
        <f t="shared" si="0"/>
        <v>45.02</v>
      </c>
      <c r="N10" s="22">
        <f t="shared" si="1"/>
        <v>1080.48</v>
      </c>
      <c r="O10" s="23">
        <f t="shared" si="2"/>
        <v>915.66101694915255</v>
      </c>
      <c r="P10" s="647"/>
      <c r="Q10" s="291">
        <f t="shared" si="6"/>
        <v>0</v>
      </c>
      <c r="R10" s="261">
        <v>31.800423728813605</v>
      </c>
      <c r="S10" s="261">
        <f t="shared" si="3"/>
        <v>37.524500000000053</v>
      </c>
      <c r="T10" s="273"/>
      <c r="U10" s="263">
        <f t="shared" si="4"/>
        <v>0</v>
      </c>
      <c r="V10" s="260">
        <f t="shared" si="5"/>
        <v>0</v>
      </c>
    </row>
    <row r="11" spans="1:22" s="292" customFormat="1" ht="97.5" customHeight="1">
      <c r="A11" s="634">
        <v>52488</v>
      </c>
      <c r="B11" s="149" t="s">
        <v>13</v>
      </c>
      <c r="C11" s="149" t="s">
        <v>14</v>
      </c>
      <c r="D11" s="106" t="s">
        <v>52</v>
      </c>
      <c r="E11" s="106">
        <v>5997255707400</v>
      </c>
      <c r="F11" s="106">
        <v>159</v>
      </c>
      <c r="G11" s="106">
        <v>162</v>
      </c>
      <c r="H11" s="106">
        <v>220</v>
      </c>
      <c r="I11" s="107">
        <v>5.6667599999999999E-3</v>
      </c>
      <c r="J11" s="108">
        <v>2.12</v>
      </c>
      <c r="K11" s="622" t="s">
        <v>222</v>
      </c>
      <c r="L11" s="546"/>
      <c r="M11" s="22">
        <f t="shared" si="0"/>
        <v>41.83</v>
      </c>
      <c r="N11" s="22">
        <f t="shared" si="1"/>
        <v>1003.92</v>
      </c>
      <c r="O11" s="23">
        <f t="shared" si="2"/>
        <v>850.77966101694915</v>
      </c>
      <c r="P11" s="647"/>
      <c r="Q11" s="291">
        <f t="shared" si="6"/>
        <v>0</v>
      </c>
      <c r="R11" s="261">
        <v>29.539406779661014</v>
      </c>
      <c r="S11" s="261">
        <f t="shared" si="3"/>
        <v>34.856499999999997</v>
      </c>
      <c r="T11" s="273"/>
      <c r="U11" s="263">
        <f t="shared" si="4"/>
        <v>0</v>
      </c>
      <c r="V11" s="260">
        <f t="shared" si="5"/>
        <v>0</v>
      </c>
    </row>
    <row r="12" spans="1:22" s="292" customFormat="1" ht="75" customHeight="1" thickBot="1">
      <c r="A12" s="635">
        <v>23811</v>
      </c>
      <c r="B12" s="485" t="s">
        <v>16</v>
      </c>
      <c r="C12" s="485" t="s">
        <v>17</v>
      </c>
      <c r="D12" s="106" t="s">
        <v>60</v>
      </c>
      <c r="E12" s="106">
        <v>90444043</v>
      </c>
      <c r="F12" s="106">
        <v>140</v>
      </c>
      <c r="G12" s="106">
        <v>147</v>
      </c>
      <c r="H12" s="106">
        <v>172</v>
      </c>
      <c r="I12" s="107">
        <v>3.5397600000000003E-3</v>
      </c>
      <c r="J12" s="108">
        <v>1.278</v>
      </c>
      <c r="K12" s="623" t="s">
        <v>223</v>
      </c>
      <c r="L12" s="547"/>
      <c r="M12" s="22">
        <f t="shared" si="0"/>
        <v>21.44</v>
      </c>
      <c r="N12" s="22">
        <f t="shared" si="1"/>
        <v>1029.1200000000001</v>
      </c>
      <c r="O12" s="23">
        <f t="shared" si="2"/>
        <v>872.13559322033916</v>
      </c>
      <c r="P12" s="647"/>
      <c r="Q12" s="291">
        <f t="shared" si="6"/>
        <v>0</v>
      </c>
      <c r="R12" s="261">
        <v>15.144915254237254</v>
      </c>
      <c r="S12" s="261">
        <f t="shared" si="3"/>
        <v>17.87099999999996</v>
      </c>
      <c r="T12" s="273"/>
      <c r="U12" s="263">
        <f t="shared" si="4"/>
        <v>0</v>
      </c>
      <c r="V12" s="260">
        <f t="shared" si="5"/>
        <v>0</v>
      </c>
    </row>
    <row r="13" spans="1:22" s="101" customFormat="1" ht="19.5" customHeight="1" thickBot="1">
      <c r="A13" s="636"/>
      <c r="B13" s="548"/>
      <c r="C13" s="548"/>
      <c r="D13" s="506"/>
      <c r="E13" s="506"/>
      <c r="F13" s="506"/>
      <c r="G13" s="506"/>
      <c r="H13" s="506"/>
      <c r="I13" s="508"/>
      <c r="J13" s="509"/>
      <c r="K13" s="624" t="s">
        <v>15</v>
      </c>
      <c r="L13" s="549"/>
      <c r="M13" s="7"/>
      <c r="N13" s="7"/>
      <c r="O13" s="511"/>
      <c r="P13" s="648"/>
      <c r="Q13" s="54"/>
      <c r="R13" s="218" t="e">
        <v>#N/A</v>
      </c>
      <c r="S13" s="219"/>
      <c r="T13" s="113"/>
      <c r="U13" s="49"/>
      <c r="V13" s="52"/>
    </row>
    <row r="14" spans="1:22" s="292" customFormat="1" ht="73.5" customHeight="1" thickBot="1">
      <c r="A14" s="637">
        <v>21215</v>
      </c>
      <c r="B14" s="550" t="s">
        <v>11</v>
      </c>
      <c r="C14" s="551" t="s">
        <v>12</v>
      </c>
      <c r="D14" s="552" t="s">
        <v>52</v>
      </c>
      <c r="E14" s="552">
        <v>5997255702047</v>
      </c>
      <c r="F14" s="552">
        <v>202</v>
      </c>
      <c r="G14" s="552">
        <v>202</v>
      </c>
      <c r="H14" s="552">
        <v>94</v>
      </c>
      <c r="I14" s="553">
        <v>4.2199999999999998E-3</v>
      </c>
      <c r="J14" s="554">
        <v>1.1000000000000001</v>
      </c>
      <c r="K14" s="625" t="s">
        <v>224</v>
      </c>
      <c r="L14" s="555"/>
      <c r="M14" s="556">
        <f>ROUND((ROUND(S14,2)*$S$1),2)</f>
        <v>28.97</v>
      </c>
      <c r="N14" s="556">
        <f>C14*M14</f>
        <v>869.09999999999991</v>
      </c>
      <c r="O14" s="557">
        <f>N14/$A$1</f>
        <v>736.52542372881351</v>
      </c>
      <c r="P14" s="649"/>
      <c r="Q14" s="349">
        <f t="shared" si="6"/>
        <v>0</v>
      </c>
      <c r="R14" s="350">
        <v>20.456355932203344</v>
      </c>
      <c r="S14" s="351">
        <f>R14*1.18</f>
        <v>24.138499999999944</v>
      </c>
      <c r="T14" s="273"/>
      <c r="U14" s="263">
        <f>P14*I14</f>
        <v>0</v>
      </c>
      <c r="V14" s="260">
        <f>P14*J14</f>
        <v>0</v>
      </c>
    </row>
    <row r="15" spans="1:22" s="101" customFormat="1" ht="23.1" customHeight="1" thickBot="1">
      <c r="A15" s="638"/>
      <c r="B15" s="558"/>
      <c r="C15" s="558"/>
      <c r="D15" s="558"/>
      <c r="E15" s="558"/>
      <c r="F15" s="558"/>
      <c r="G15" s="558"/>
      <c r="H15" s="558"/>
      <c r="I15" s="559"/>
      <c r="J15" s="560"/>
      <c r="K15" s="626" t="s">
        <v>18</v>
      </c>
      <c r="L15" s="561"/>
      <c r="M15" s="26"/>
      <c r="N15" s="26"/>
      <c r="O15" s="562"/>
      <c r="P15" s="650"/>
      <c r="Q15" s="54"/>
      <c r="R15" s="339"/>
      <c r="S15" s="352"/>
      <c r="T15" s="113"/>
      <c r="U15" s="49"/>
      <c r="V15" s="52"/>
    </row>
    <row r="16" spans="1:22" s="292" customFormat="1" ht="106.5" customHeight="1">
      <c r="A16" s="639">
        <v>21332</v>
      </c>
      <c r="B16" s="563" t="s">
        <v>19</v>
      </c>
      <c r="C16" s="450" t="s">
        <v>20</v>
      </c>
      <c r="D16" s="114" t="s">
        <v>52</v>
      </c>
      <c r="E16" s="114">
        <v>5997255700104</v>
      </c>
      <c r="F16" s="114">
        <v>205</v>
      </c>
      <c r="G16" s="114">
        <v>205</v>
      </c>
      <c r="H16" s="114">
        <v>227</v>
      </c>
      <c r="I16" s="115">
        <v>9.5396749999999992E-3</v>
      </c>
      <c r="J16" s="501">
        <v>0.69499999999999995</v>
      </c>
      <c r="K16" s="879" t="s">
        <v>225</v>
      </c>
      <c r="L16" s="571"/>
      <c r="M16" s="494">
        <f>ROUND((ROUND(S16,2)*$S$1),2)</f>
        <v>89.27</v>
      </c>
      <c r="N16" s="2">
        <f>C16*M16</f>
        <v>1071.24</v>
      </c>
      <c r="O16" s="493">
        <f>N16/$A$1</f>
        <v>907.83050847457628</v>
      </c>
      <c r="P16" s="651"/>
      <c r="Q16" s="254">
        <f>P16*N16</f>
        <v>0</v>
      </c>
      <c r="R16" s="255">
        <v>63.045338983050861</v>
      </c>
      <c r="S16" s="298">
        <f>R16*1.18</f>
        <v>74.393500000000017</v>
      </c>
      <c r="T16" s="273"/>
      <c r="U16" s="269">
        <f>P16*I16</f>
        <v>0</v>
      </c>
      <c r="V16" s="270">
        <f>P16*J16</f>
        <v>0</v>
      </c>
    </row>
    <row r="17" spans="1:22" s="292" customFormat="1" ht="96.75" customHeight="1" thickBot="1">
      <c r="A17" s="640" t="s">
        <v>112</v>
      </c>
      <c r="B17" s="564" t="s">
        <v>113</v>
      </c>
      <c r="C17" s="454" t="s">
        <v>114</v>
      </c>
      <c r="D17" s="109" t="s">
        <v>52</v>
      </c>
      <c r="E17" s="109">
        <v>5997255700104</v>
      </c>
      <c r="F17" s="109">
        <v>220</v>
      </c>
      <c r="G17" s="109">
        <v>560</v>
      </c>
      <c r="H17" s="109">
        <v>370</v>
      </c>
      <c r="I17" s="503">
        <v>5.2218396E-2</v>
      </c>
      <c r="J17" s="504">
        <v>4.53</v>
      </c>
      <c r="K17" s="627" t="s">
        <v>284</v>
      </c>
      <c r="L17" s="565"/>
      <c r="M17" s="81">
        <f>ROUND((ROUND(S17,2)*$S$1),2)</f>
        <v>89.27</v>
      </c>
      <c r="N17" s="81">
        <f>C17*M17</f>
        <v>6427.44</v>
      </c>
      <c r="O17" s="495">
        <f>N17/$A$1</f>
        <v>5446.9830508474579</v>
      </c>
      <c r="P17" s="652"/>
      <c r="Q17" s="264">
        <f>P17*N17</f>
        <v>0</v>
      </c>
      <c r="R17" s="353">
        <v>63.045338983050861</v>
      </c>
      <c r="S17" s="299">
        <f>R17*1.18</f>
        <v>74.393500000000017</v>
      </c>
      <c r="T17" s="273"/>
      <c r="U17" s="266">
        <f>P17*I17</f>
        <v>0</v>
      </c>
      <c r="V17" s="264">
        <f>P17*J17</f>
        <v>0</v>
      </c>
    </row>
    <row r="18" spans="1:22" ht="21" customHeight="1" thickBot="1">
      <c r="A18" s="641" t="s">
        <v>0</v>
      </c>
      <c r="B18" s="191"/>
      <c r="C18" s="191"/>
      <c r="D18" s="191"/>
      <c r="E18" s="191"/>
      <c r="F18" s="191"/>
      <c r="G18" s="191"/>
      <c r="H18" s="191"/>
      <c r="I18" s="192"/>
      <c r="J18" s="193"/>
      <c r="K18" s="628"/>
      <c r="L18" s="194"/>
      <c r="M18" s="195"/>
      <c r="N18" s="195"/>
      <c r="O18" s="196"/>
      <c r="P18" s="653">
        <f>SUM(P6:P17)</f>
        <v>0</v>
      </c>
      <c r="Q18" s="47">
        <f>SUM(Q6:Q17)</f>
        <v>0</v>
      </c>
      <c r="U18" s="73">
        <f>SUM(U6:U17)</f>
        <v>0</v>
      </c>
      <c r="V18" s="47">
        <f>SUM(V6:V17)</f>
        <v>0</v>
      </c>
    </row>
    <row r="19" spans="1:22">
      <c r="I19" s="117"/>
      <c r="J19" s="29"/>
      <c r="M19" s="118"/>
      <c r="N19" s="118"/>
      <c r="Q19" s="12"/>
    </row>
    <row r="20" spans="1:22">
      <c r="I20" s="117"/>
      <c r="J20" s="29"/>
      <c r="M20" s="118"/>
      <c r="N20" s="118"/>
      <c r="Q20" s="12"/>
    </row>
    <row r="21" spans="1:22">
      <c r="I21" s="117"/>
      <c r="J21" s="29"/>
      <c r="Q21" s="12"/>
    </row>
    <row r="22" spans="1:22">
      <c r="I22" s="117"/>
      <c r="J22" s="29"/>
      <c r="Q22" s="12"/>
    </row>
    <row r="23" spans="1:22">
      <c r="A23" s="642"/>
      <c r="Q23" s="12"/>
    </row>
    <row r="24" spans="1:22" ht="15" customHeight="1">
      <c r="A24" s="807"/>
      <c r="B24" s="807"/>
      <c r="C24" s="807"/>
      <c r="D24" s="807"/>
      <c r="E24" s="807"/>
      <c r="F24" s="807"/>
      <c r="G24" s="807"/>
      <c r="H24" s="807"/>
      <c r="I24" s="807"/>
      <c r="J24" s="807"/>
      <c r="K24" s="807"/>
      <c r="L24" s="570"/>
      <c r="Q24" s="12"/>
    </row>
    <row r="25" spans="1:22" ht="27" customHeight="1">
      <c r="A25" s="807"/>
      <c r="B25" s="807"/>
      <c r="C25" s="807"/>
      <c r="D25" s="807"/>
      <c r="E25" s="807"/>
      <c r="F25" s="807"/>
      <c r="G25" s="807"/>
      <c r="H25" s="807"/>
      <c r="I25" s="807"/>
      <c r="J25" s="807"/>
      <c r="K25" s="807"/>
      <c r="L25" s="570"/>
      <c r="Q25" s="12"/>
    </row>
    <row r="26" spans="1:22" ht="23.25" customHeight="1">
      <c r="A26" s="807"/>
      <c r="B26" s="807"/>
      <c r="C26" s="807"/>
      <c r="D26" s="807"/>
      <c r="E26" s="807"/>
      <c r="F26" s="807"/>
      <c r="G26" s="807"/>
      <c r="H26" s="807"/>
      <c r="I26" s="807"/>
      <c r="J26" s="807"/>
      <c r="K26" s="807"/>
      <c r="L26" s="570"/>
      <c r="Q26" s="12"/>
    </row>
    <row r="27" spans="1:22">
      <c r="Q27" s="12"/>
    </row>
    <row r="28" spans="1:22">
      <c r="Q28" s="12"/>
    </row>
    <row r="29" spans="1:22">
      <c r="Q29" s="12"/>
    </row>
    <row r="30" spans="1:22">
      <c r="Q30" s="12"/>
    </row>
    <row r="31" spans="1:22">
      <c r="Q31" s="12"/>
    </row>
    <row r="32" spans="1:22">
      <c r="Q32" s="12"/>
    </row>
    <row r="33" spans="17:17">
      <c r="Q33" s="12"/>
    </row>
    <row r="34" spans="17:17">
      <c r="Q34" s="12"/>
    </row>
    <row r="35" spans="17:17">
      <c r="Q35" s="12"/>
    </row>
    <row r="36" spans="17:17">
      <c r="Q36" s="12"/>
    </row>
    <row r="37" spans="17:17">
      <c r="Q37" s="12"/>
    </row>
    <row r="38" spans="17:17">
      <c r="Q38" s="12"/>
    </row>
    <row r="39" spans="17:17">
      <c r="Q39" s="12"/>
    </row>
    <row r="40" spans="17:17">
      <c r="Q40" s="12"/>
    </row>
    <row r="41" spans="17:17">
      <c r="Q41" s="12"/>
    </row>
    <row r="42" spans="17:17">
      <c r="Q42" s="12"/>
    </row>
    <row r="43" spans="17:17">
      <c r="Q43" s="12"/>
    </row>
    <row r="44" spans="17:17">
      <c r="Q44" s="12"/>
    </row>
    <row r="45" spans="17:17">
      <c r="Q45" s="12"/>
    </row>
    <row r="46" spans="17:17">
      <c r="Q46" s="12"/>
    </row>
    <row r="47" spans="17:17">
      <c r="Q47" s="12"/>
    </row>
    <row r="48" spans="17:17">
      <c r="Q48" s="12"/>
    </row>
    <row r="49" spans="17:17">
      <c r="Q49" s="12"/>
    </row>
    <row r="50" spans="17:17">
      <c r="Q50" s="12"/>
    </row>
    <row r="51" spans="17:17">
      <c r="Q51" s="12"/>
    </row>
    <row r="52" spans="17:17">
      <c r="Q52" s="12"/>
    </row>
    <row r="53" spans="17:17">
      <c r="Q53" s="12"/>
    </row>
    <row r="54" spans="17:17">
      <c r="Q54" s="12"/>
    </row>
    <row r="55" spans="17:17">
      <c r="Q55" s="12"/>
    </row>
    <row r="56" spans="17:17">
      <c r="Q56" s="12"/>
    </row>
    <row r="57" spans="17:17">
      <c r="Q57" s="12"/>
    </row>
    <row r="58" spans="17:17">
      <c r="Q58" s="12"/>
    </row>
    <row r="59" spans="17:17">
      <c r="Q59" s="12"/>
    </row>
    <row r="60" spans="17:17">
      <c r="Q60" s="12"/>
    </row>
    <row r="61" spans="17:17">
      <c r="Q61" s="12"/>
    </row>
    <row r="62" spans="17:17">
      <c r="Q62" s="12"/>
    </row>
    <row r="63" spans="17:17">
      <c r="Q63" s="12"/>
    </row>
    <row r="64" spans="17:17">
      <c r="Q64" s="12"/>
    </row>
    <row r="65" spans="17:17">
      <c r="Q65" s="12"/>
    </row>
    <row r="66" spans="17:17">
      <c r="Q66" s="12"/>
    </row>
    <row r="67" spans="17:17">
      <c r="Q67" s="12"/>
    </row>
    <row r="68" spans="17:17">
      <c r="Q68" s="12"/>
    </row>
    <row r="69" spans="17:17">
      <c r="Q69" s="12"/>
    </row>
    <row r="70" spans="17:17">
      <c r="Q70" s="12"/>
    </row>
    <row r="71" spans="17:17">
      <c r="Q71" s="12"/>
    </row>
    <row r="72" spans="17:17">
      <c r="Q72" s="12"/>
    </row>
    <row r="73" spans="17:17">
      <c r="Q73" s="12"/>
    </row>
    <row r="74" spans="17:17">
      <c r="Q74" s="12"/>
    </row>
    <row r="75" spans="17:17">
      <c r="Q75" s="12"/>
    </row>
    <row r="76" spans="17:17">
      <c r="Q76" s="12"/>
    </row>
    <row r="77" spans="17:17">
      <c r="Q77" s="12"/>
    </row>
    <row r="78" spans="17:17">
      <c r="Q78" s="12"/>
    </row>
    <row r="79" spans="17:17">
      <c r="Q79" s="12"/>
    </row>
    <row r="80" spans="17:17">
      <c r="Q80" s="12"/>
    </row>
    <row r="81" spans="17:17">
      <c r="Q81" s="12"/>
    </row>
    <row r="82" spans="17:17">
      <c r="Q82" s="12"/>
    </row>
    <row r="83" spans="17:17">
      <c r="Q83" s="12"/>
    </row>
    <row r="84" spans="17:17">
      <c r="Q84" s="12"/>
    </row>
    <row r="85" spans="17:17">
      <c r="Q85" s="12"/>
    </row>
    <row r="86" spans="17:17">
      <c r="Q86" s="12"/>
    </row>
    <row r="87" spans="17:17">
      <c r="Q87" s="12"/>
    </row>
    <row r="88" spans="17:17">
      <c r="Q88" s="12"/>
    </row>
    <row r="89" spans="17:17">
      <c r="Q89" s="12"/>
    </row>
    <row r="90" spans="17:17">
      <c r="Q90" s="12"/>
    </row>
    <row r="91" spans="17:17">
      <c r="Q91" s="12"/>
    </row>
    <row r="92" spans="17:17">
      <c r="Q92" s="12"/>
    </row>
    <row r="93" spans="17:17">
      <c r="Q93" s="12"/>
    </row>
    <row r="94" spans="17:17">
      <c r="Q94" s="12"/>
    </row>
    <row r="95" spans="17:17">
      <c r="Q95" s="12"/>
    </row>
    <row r="96" spans="17:17">
      <c r="Q96" s="12"/>
    </row>
    <row r="97" spans="17:17">
      <c r="Q97" s="12"/>
    </row>
    <row r="98" spans="17:17">
      <c r="Q98" s="12"/>
    </row>
    <row r="99" spans="17:17">
      <c r="Q99" s="12"/>
    </row>
    <row r="100" spans="17:17">
      <c r="Q100" s="12"/>
    </row>
    <row r="101" spans="17:17">
      <c r="Q101" s="12"/>
    </row>
    <row r="102" spans="17:17">
      <c r="Q102" s="12"/>
    </row>
    <row r="103" spans="17:17">
      <c r="Q103" s="12"/>
    </row>
    <row r="104" spans="17:17">
      <c r="Q104" s="12"/>
    </row>
    <row r="105" spans="17:17">
      <c r="Q105" s="12"/>
    </row>
    <row r="106" spans="17:17">
      <c r="Q106" s="12"/>
    </row>
    <row r="107" spans="17:17">
      <c r="Q107" s="12"/>
    </row>
    <row r="108" spans="17:17">
      <c r="Q108" s="12"/>
    </row>
    <row r="109" spans="17:17">
      <c r="Q109" s="12"/>
    </row>
    <row r="110" spans="17:17">
      <c r="Q110" s="12"/>
    </row>
    <row r="111" spans="17:17">
      <c r="Q111" s="12"/>
    </row>
  </sheetData>
  <mergeCells count="14">
    <mergeCell ref="R4:S4"/>
    <mergeCell ref="K3:K4"/>
    <mergeCell ref="M3:O3"/>
    <mergeCell ref="E3:E4"/>
    <mergeCell ref="P3:P4"/>
    <mergeCell ref="L3:L4"/>
    <mergeCell ref="A26:K26"/>
    <mergeCell ref="C3:C4"/>
    <mergeCell ref="F3:H3"/>
    <mergeCell ref="I3:I4"/>
    <mergeCell ref="J3:J4"/>
    <mergeCell ref="A24:K24"/>
    <mergeCell ref="A25:K25"/>
    <mergeCell ref="A3:A4"/>
  </mergeCells>
  <phoneticPr fontId="0" type="noConversion"/>
  <pageMargins left="0.31496062992125984" right="0.27559055118110237" top="0.15748031496062992" bottom="0.19685039370078741" header="0.15748031496062992" footer="0.15748031496062992"/>
  <pageSetup paperSize="9" scale="63" orientation="portrait" r:id="rId1"/>
  <headerFooter alignWithMargins="0">
    <oddFooter>&amp;C&amp;"Tahoma,полужирный"&amp;11ВАШ ПОСТАВЩИК: ООО "ПЕЦ-ХААС" 105082 Москва, ул. Бакунинская, 92, стр.2, Тел. (495) 502-99-69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81"/>
  <sheetViews>
    <sheetView showZeros="0" view="pageBreakPreview" topLeftCell="A73" zoomScale="60" zoomScaleNormal="90" workbookViewId="0">
      <selection activeCell="K63" sqref="K63"/>
    </sheetView>
  </sheetViews>
  <sheetFormatPr defaultColWidth="5.85546875" defaultRowHeight="18" outlineLevelCol="1"/>
  <cols>
    <col min="1" max="1" width="9.85546875" style="685" customWidth="1"/>
    <col min="2" max="2" width="11.42578125" style="27" bestFit="1" customWidth="1"/>
    <col min="3" max="3" width="12.85546875" style="27" hidden="1" customWidth="1" outlineLevel="1"/>
    <col min="4" max="4" width="21.7109375" style="140" hidden="1" customWidth="1" outlineLevel="1"/>
    <col min="5" max="5" width="14.85546875" style="27" bestFit="1" customWidth="1" collapsed="1"/>
    <col min="6" max="6" width="7.28515625" style="27" hidden="1" customWidth="1" outlineLevel="1"/>
    <col min="7" max="7" width="8.7109375" style="27" hidden="1" customWidth="1" outlineLevel="1"/>
    <col min="8" max="8" width="8.28515625" style="27" hidden="1" customWidth="1" outlineLevel="1"/>
    <col min="9" max="9" width="15.140625" style="27" hidden="1" customWidth="1" outlineLevel="1"/>
    <col min="10" max="10" width="14.85546875" style="27" hidden="1" customWidth="1" outlineLevel="1"/>
    <col min="11" max="11" width="67.7109375" style="668" bestFit="1" customWidth="1" collapsed="1"/>
    <col min="12" max="12" width="11.85546875" style="28" customWidth="1"/>
    <col min="13" max="13" width="8.7109375" style="29" customWidth="1"/>
    <col min="14" max="14" width="9.42578125" style="29" customWidth="1"/>
    <col min="15" max="15" width="9" style="28" customWidth="1"/>
    <col min="16" max="16" width="9.140625" style="654" customWidth="1"/>
    <col min="17" max="17" width="12.5703125" style="29" customWidth="1"/>
    <col min="18" max="18" width="5.7109375" style="232" customWidth="1" outlineLevel="1"/>
    <col min="19" max="19" width="5.7109375" style="233" customWidth="1" outlineLevel="1"/>
    <col min="20" max="20" width="9.140625" style="9" bestFit="1" customWidth="1"/>
    <col min="21" max="21" width="12.28515625" style="9" customWidth="1"/>
    <col min="22" max="22" width="14" style="9" customWidth="1"/>
    <col min="23" max="23" width="5.85546875" style="9" customWidth="1"/>
    <col min="24" max="16384" width="5.85546875" style="9"/>
  </cols>
  <sheetData>
    <row r="1" spans="1:22" ht="27.75" customHeight="1" thickBot="1">
      <c r="A1" s="669">
        <v>1.18</v>
      </c>
      <c r="B1" s="5"/>
      <c r="C1" s="5"/>
      <c r="D1" s="128"/>
      <c r="E1" s="5"/>
      <c r="F1" s="5"/>
      <c r="G1" s="5"/>
      <c r="H1" s="5"/>
      <c r="I1" s="5"/>
      <c r="J1" s="5"/>
      <c r="K1" s="655" t="str">
        <f>PEZ!$K$1</f>
        <v>ПРАЙС-ЛИСТ 2016 ДЛЯ ДИСТРИБУТОРОВ</v>
      </c>
      <c r="L1" s="6"/>
      <c r="M1" s="7"/>
      <c r="N1" s="7"/>
      <c r="O1" s="8"/>
      <c r="P1" s="686"/>
      <c r="Q1" s="87" t="s">
        <v>0</v>
      </c>
      <c r="R1" s="224"/>
      <c r="S1" s="225"/>
      <c r="T1" s="8"/>
      <c r="U1" s="129"/>
      <c r="V1" s="129"/>
    </row>
    <row r="2" spans="1:22" ht="25.5" customHeight="1" thickBot="1">
      <c r="A2" s="670">
        <v>1.1000000000000001</v>
      </c>
      <c r="B2" s="176"/>
      <c r="C2" s="176"/>
      <c r="D2" s="180"/>
      <c r="E2" s="176"/>
      <c r="F2" s="176"/>
      <c r="G2" s="176"/>
      <c r="H2" s="176"/>
      <c r="I2" s="176"/>
      <c r="J2" s="176"/>
      <c r="K2" s="656" t="str">
        <f>PEZ!K2</f>
        <v>Цены в РУБЛЯХ действительны с 01.03.2016</v>
      </c>
      <c r="L2" s="177"/>
      <c r="M2" s="26"/>
      <c r="N2" s="26"/>
      <c r="O2" s="181"/>
      <c r="P2" s="687"/>
      <c r="Q2" s="74">
        <f>PEZ!Q2</f>
        <v>0</v>
      </c>
      <c r="R2" s="226"/>
      <c r="S2" s="227"/>
      <c r="U2" s="86"/>
      <c r="V2" s="86"/>
    </row>
    <row r="3" spans="1:22" s="131" customFormat="1" ht="13.5" customHeight="1" thickBot="1">
      <c r="A3" s="825" t="s">
        <v>158</v>
      </c>
      <c r="B3" s="827" t="s">
        <v>159</v>
      </c>
      <c r="C3" s="827" t="s">
        <v>68</v>
      </c>
      <c r="D3" s="827" t="s">
        <v>160</v>
      </c>
      <c r="E3" s="612" t="s">
        <v>161</v>
      </c>
      <c r="F3" s="827" t="s">
        <v>69</v>
      </c>
      <c r="G3" s="827"/>
      <c r="H3" s="827"/>
      <c r="I3" s="827" t="s">
        <v>70</v>
      </c>
      <c r="J3" s="834" t="s">
        <v>74</v>
      </c>
      <c r="K3" s="829" t="s">
        <v>1</v>
      </c>
      <c r="L3" s="808" t="s">
        <v>282</v>
      </c>
      <c r="M3" s="831" t="s">
        <v>45</v>
      </c>
      <c r="N3" s="832"/>
      <c r="O3" s="833"/>
      <c r="P3" s="836" t="s">
        <v>2</v>
      </c>
      <c r="Q3" s="37" t="s">
        <v>24</v>
      </c>
      <c r="R3" s="228"/>
      <c r="S3" s="229"/>
      <c r="U3" s="73">
        <f>U67</f>
        <v>0</v>
      </c>
      <c r="V3" s="47">
        <f>V67</f>
        <v>0</v>
      </c>
    </row>
    <row r="4" spans="1:22" s="131" customFormat="1" ht="42.75" customHeight="1" thickBot="1">
      <c r="A4" s="826"/>
      <c r="B4" s="828"/>
      <c r="C4" s="828"/>
      <c r="D4" s="828"/>
      <c r="E4" s="613" t="s">
        <v>162</v>
      </c>
      <c r="F4" s="613" t="s">
        <v>194</v>
      </c>
      <c r="G4" s="613" t="s">
        <v>71</v>
      </c>
      <c r="H4" s="613" t="s">
        <v>73</v>
      </c>
      <c r="I4" s="828"/>
      <c r="J4" s="835"/>
      <c r="K4" s="830"/>
      <c r="L4" s="809"/>
      <c r="M4" s="153" t="s">
        <v>65</v>
      </c>
      <c r="N4" s="154" t="s">
        <v>66</v>
      </c>
      <c r="O4" s="155" t="s">
        <v>67</v>
      </c>
      <c r="P4" s="837"/>
      <c r="Q4" s="161">
        <f>Q67</f>
        <v>0</v>
      </c>
      <c r="R4" s="838" t="s">
        <v>80</v>
      </c>
      <c r="S4" s="839"/>
      <c r="U4" s="59" t="s">
        <v>75</v>
      </c>
      <c r="V4" s="59" t="s">
        <v>76</v>
      </c>
    </row>
    <row r="5" spans="1:22" ht="27.75" customHeight="1" thickBot="1">
      <c r="A5" s="671"/>
      <c r="B5" s="175"/>
      <c r="C5" s="175"/>
      <c r="D5" s="179"/>
      <c r="E5" s="179"/>
      <c r="F5" s="179"/>
      <c r="G5" s="179"/>
      <c r="H5" s="179"/>
      <c r="I5" s="179"/>
      <c r="J5" s="179"/>
      <c r="K5" s="657" t="s">
        <v>26</v>
      </c>
      <c r="L5" s="174"/>
      <c r="M5" s="4"/>
      <c r="N5" s="4"/>
      <c r="O5" s="122"/>
      <c r="P5" s="688"/>
      <c r="Q5" s="569"/>
      <c r="R5" s="603" t="s">
        <v>5</v>
      </c>
      <c r="S5" s="245" t="s">
        <v>44</v>
      </c>
      <c r="U5" s="132" t="s">
        <v>77</v>
      </c>
      <c r="V5" s="16" t="s">
        <v>78</v>
      </c>
    </row>
    <row r="6" spans="1:22" ht="77.099999999999994" customHeight="1">
      <c r="A6" s="672">
        <v>233901</v>
      </c>
      <c r="B6" s="126" t="s">
        <v>203</v>
      </c>
      <c r="C6" s="126" t="s">
        <v>204</v>
      </c>
      <c r="D6" s="106" t="s">
        <v>53</v>
      </c>
      <c r="E6" s="106">
        <v>4607195850272</v>
      </c>
      <c r="F6" s="106">
        <v>165</v>
      </c>
      <c r="G6" s="106">
        <v>138</v>
      </c>
      <c r="H6" s="106">
        <v>118</v>
      </c>
      <c r="I6" s="107">
        <f>F6*G6*H6/1000/1000/1000</f>
        <v>2.6868600000000001E-3</v>
      </c>
      <c r="J6" s="108">
        <v>0.54239999999999988</v>
      </c>
      <c r="K6" s="658" t="s">
        <v>164</v>
      </c>
      <c r="L6" s="252"/>
      <c r="M6" s="22">
        <f>ROUND((ROUND(S6,2)*PEZ!$S$1),2)</f>
        <v>5.59</v>
      </c>
      <c r="N6" s="22">
        <f>C6*M6</f>
        <v>391.3</v>
      </c>
      <c r="O6" s="23">
        <f t="shared" ref="O6:O23" si="0">N6/$A$1</f>
        <v>331.61016949152543</v>
      </c>
      <c r="P6" s="689"/>
      <c r="Q6" s="597">
        <f>P6*N6</f>
        <v>0</v>
      </c>
      <c r="R6" s="601">
        <v>3.9499050000000002</v>
      </c>
      <c r="S6" s="586">
        <f>R6*1.18</f>
        <v>4.6608878999999996</v>
      </c>
      <c r="T6" s="133"/>
      <c r="U6" s="158">
        <f t="shared" ref="U6:U13" si="1">P6*I6</f>
        <v>0</v>
      </c>
      <c r="V6" s="159">
        <f t="shared" ref="V6:V13" si="2">P6*J6</f>
        <v>0</v>
      </c>
    </row>
    <row r="7" spans="1:22" ht="77.099999999999994" customHeight="1">
      <c r="A7" s="672">
        <v>233062</v>
      </c>
      <c r="B7" s="126" t="s">
        <v>203</v>
      </c>
      <c r="C7" s="126" t="s">
        <v>204</v>
      </c>
      <c r="D7" s="106" t="s">
        <v>52</v>
      </c>
      <c r="E7" s="106">
        <v>4607195850517</v>
      </c>
      <c r="F7" s="106">
        <v>165</v>
      </c>
      <c r="G7" s="106">
        <v>138</v>
      </c>
      <c r="H7" s="106">
        <v>118</v>
      </c>
      <c r="I7" s="107">
        <f t="shared" ref="I7:I29" si="3">F7*G7*H7/1000/1000/1000</f>
        <v>2.6868600000000001E-3</v>
      </c>
      <c r="J7" s="108">
        <v>0.92</v>
      </c>
      <c r="K7" s="658" t="s">
        <v>165</v>
      </c>
      <c r="L7" s="252"/>
      <c r="M7" s="22">
        <f>ROUND((ROUND(S7,2)*PEZ!$S$1),2)</f>
        <v>3.52</v>
      </c>
      <c r="N7" s="22">
        <f>M7*C7</f>
        <v>246.4</v>
      </c>
      <c r="O7" s="23">
        <f t="shared" si="0"/>
        <v>208.81355932203391</v>
      </c>
      <c r="P7" s="689"/>
      <c r="Q7" s="593">
        <f>P7*N7</f>
        <v>0</v>
      </c>
      <c r="R7" s="589">
        <v>2.4831812255541088</v>
      </c>
      <c r="S7" s="590">
        <f t="shared" ref="S7:S26" si="4">R7*1.18</f>
        <v>2.9301538461538481</v>
      </c>
      <c r="T7" s="133"/>
      <c r="U7" s="158">
        <f t="shared" si="1"/>
        <v>0</v>
      </c>
      <c r="V7" s="159">
        <f t="shared" si="2"/>
        <v>0</v>
      </c>
    </row>
    <row r="8" spans="1:22" ht="77.099999999999994" customHeight="1">
      <c r="A8" s="672">
        <v>240010</v>
      </c>
      <c r="B8" s="126" t="s">
        <v>132</v>
      </c>
      <c r="C8" s="126" t="s">
        <v>133</v>
      </c>
      <c r="D8" s="106" t="s">
        <v>52</v>
      </c>
      <c r="E8" s="106">
        <v>4607195851286</v>
      </c>
      <c r="F8" s="106">
        <v>118</v>
      </c>
      <c r="G8" s="106">
        <v>148</v>
      </c>
      <c r="H8" s="106">
        <v>155</v>
      </c>
      <c r="I8" s="107">
        <f t="shared" si="3"/>
        <v>2.7069200000000002E-3</v>
      </c>
      <c r="J8" s="108">
        <v>0.435</v>
      </c>
      <c r="K8" s="700" t="s">
        <v>296</v>
      </c>
      <c r="L8" s="252"/>
      <c r="M8" s="22">
        <f>ROUND((ROUND(S8,2)*PEZ!$S$1),2)</f>
        <v>11.41</v>
      </c>
      <c r="N8" s="22">
        <f t="shared" ref="N8:N13" si="5">M8*C8</f>
        <v>285.25</v>
      </c>
      <c r="O8" s="23">
        <f t="shared" si="0"/>
        <v>241.73728813559325</v>
      </c>
      <c r="P8" s="689"/>
      <c r="Q8" s="593">
        <f>P8*N8</f>
        <v>0</v>
      </c>
      <c r="R8" s="589">
        <v>8.0563885267275204</v>
      </c>
      <c r="S8" s="590">
        <f>R8*1.18</f>
        <v>9.506538461538474</v>
      </c>
      <c r="T8" s="133"/>
      <c r="U8" s="158">
        <f t="shared" si="1"/>
        <v>0</v>
      </c>
      <c r="V8" s="159">
        <f t="shared" si="2"/>
        <v>0</v>
      </c>
    </row>
    <row r="9" spans="1:22" ht="77.099999999999994" customHeight="1">
      <c r="A9" s="672">
        <v>240021</v>
      </c>
      <c r="B9" s="126" t="s">
        <v>233</v>
      </c>
      <c r="C9" s="126" t="s">
        <v>37</v>
      </c>
      <c r="D9" s="106" t="s">
        <v>53</v>
      </c>
      <c r="E9" s="106">
        <v>4607195851217</v>
      </c>
      <c r="F9" s="106">
        <v>118</v>
      </c>
      <c r="G9" s="106">
        <v>148</v>
      </c>
      <c r="H9" s="106">
        <v>155</v>
      </c>
      <c r="I9" s="107">
        <f t="shared" si="3"/>
        <v>2.7069200000000002E-3</v>
      </c>
      <c r="J9" s="108">
        <v>0.65999999999999992</v>
      </c>
      <c r="K9" s="658" t="s">
        <v>261</v>
      </c>
      <c r="L9" s="252"/>
      <c r="M9" s="22">
        <f>ROUND((ROUND(S9,2)*PEZ!$S$1),2)</f>
        <v>8.69</v>
      </c>
      <c r="N9" s="22">
        <f t="shared" si="5"/>
        <v>130.35</v>
      </c>
      <c r="O9" s="23">
        <f t="shared" si="0"/>
        <v>110.46610169491525</v>
      </c>
      <c r="P9" s="689"/>
      <c r="Q9" s="593">
        <f>P9*N9</f>
        <v>0</v>
      </c>
      <c r="R9" s="595">
        <v>6.1388981999999999</v>
      </c>
      <c r="S9" s="590">
        <f t="shared" si="4"/>
        <v>7.2438998759999995</v>
      </c>
      <c r="T9" s="133"/>
      <c r="U9" s="158">
        <f t="shared" si="1"/>
        <v>0</v>
      </c>
      <c r="V9" s="159">
        <f t="shared" si="2"/>
        <v>0</v>
      </c>
    </row>
    <row r="10" spans="1:22" ht="77.099999999999994" customHeight="1">
      <c r="A10" s="672">
        <v>240030</v>
      </c>
      <c r="B10" s="126" t="s">
        <v>27</v>
      </c>
      <c r="C10" s="126" t="s">
        <v>28</v>
      </c>
      <c r="D10" s="106" t="s">
        <v>53</v>
      </c>
      <c r="E10" s="106">
        <v>4607195851583</v>
      </c>
      <c r="F10" s="106">
        <v>165</v>
      </c>
      <c r="G10" s="106">
        <v>138</v>
      </c>
      <c r="H10" s="106">
        <v>118</v>
      </c>
      <c r="I10" s="107">
        <f t="shared" si="3"/>
        <v>2.6868600000000001E-3</v>
      </c>
      <c r="J10" s="108">
        <f>I10+0.06</f>
        <v>6.2686859999999997E-2</v>
      </c>
      <c r="K10" s="658" t="s">
        <v>262</v>
      </c>
      <c r="L10" s="252"/>
      <c r="M10" s="22">
        <f>ROUND((ROUND(S10,2)*PEZ!$S$1),2)</f>
        <v>6.42</v>
      </c>
      <c r="N10" s="22">
        <f t="shared" si="5"/>
        <v>321</v>
      </c>
      <c r="O10" s="23">
        <f t="shared" si="0"/>
        <v>272.03389830508473</v>
      </c>
      <c r="P10" s="689"/>
      <c r="Q10" s="593">
        <f>P10*N10</f>
        <v>0</v>
      </c>
      <c r="R10" s="589">
        <v>4.5338983050847466</v>
      </c>
      <c r="S10" s="590">
        <f t="shared" si="4"/>
        <v>5.3500000000000005</v>
      </c>
      <c r="T10" s="133"/>
      <c r="U10" s="158">
        <f t="shared" si="1"/>
        <v>0</v>
      </c>
      <c r="V10" s="159">
        <f t="shared" si="2"/>
        <v>0</v>
      </c>
    </row>
    <row r="11" spans="1:22" ht="77.099999999999994" customHeight="1">
      <c r="A11" s="672">
        <v>240050</v>
      </c>
      <c r="B11" s="126" t="s">
        <v>27</v>
      </c>
      <c r="C11" s="126" t="s">
        <v>28</v>
      </c>
      <c r="D11" s="106" t="s">
        <v>55</v>
      </c>
      <c r="E11" s="106">
        <v>4607195851521</v>
      </c>
      <c r="F11" s="106">
        <v>165</v>
      </c>
      <c r="G11" s="106">
        <v>138</v>
      </c>
      <c r="H11" s="106">
        <v>118</v>
      </c>
      <c r="I11" s="107">
        <f>F11*G11*H11/1000/1000/1000</f>
        <v>2.6868600000000001E-3</v>
      </c>
      <c r="J11" s="108">
        <f>I11+0.06</f>
        <v>6.2686859999999997E-2</v>
      </c>
      <c r="K11" s="658" t="s">
        <v>263</v>
      </c>
      <c r="L11" s="252"/>
      <c r="M11" s="22">
        <f>ROUND((ROUND(S11,2)*PEZ!$S$1),2)</f>
        <v>3.91</v>
      </c>
      <c r="N11" s="22">
        <f t="shared" si="5"/>
        <v>195.5</v>
      </c>
      <c r="O11" s="23">
        <f t="shared" si="0"/>
        <v>165.67796610169492</v>
      </c>
      <c r="P11" s="689"/>
      <c r="Q11" s="593">
        <f t="shared" ref="Q11:Q22" si="6">P11*N11</f>
        <v>0</v>
      </c>
      <c r="R11" s="595">
        <v>2.7652245335800005</v>
      </c>
      <c r="S11" s="590">
        <f t="shared" si="4"/>
        <v>3.2629649496244006</v>
      </c>
      <c r="T11" s="133"/>
      <c r="U11" s="158">
        <f t="shared" si="1"/>
        <v>0</v>
      </c>
      <c r="V11" s="159">
        <f t="shared" si="2"/>
        <v>0</v>
      </c>
    </row>
    <row r="12" spans="1:22" ht="77.099999999999994" customHeight="1">
      <c r="A12" s="672">
        <v>240040</v>
      </c>
      <c r="B12" s="126" t="s">
        <v>27</v>
      </c>
      <c r="C12" s="126" t="s">
        <v>28</v>
      </c>
      <c r="D12" s="106" t="s">
        <v>53</v>
      </c>
      <c r="E12" s="106">
        <v>4607195852016</v>
      </c>
      <c r="F12" s="106">
        <v>165</v>
      </c>
      <c r="G12" s="106">
        <v>138</v>
      </c>
      <c r="H12" s="106">
        <v>118</v>
      </c>
      <c r="I12" s="107">
        <f>F12*G12*H12/1000/1000/1000</f>
        <v>2.6868600000000001E-3</v>
      </c>
      <c r="J12" s="108">
        <v>0.56000000000000005</v>
      </c>
      <c r="K12" s="658" t="s">
        <v>264</v>
      </c>
      <c r="L12" s="252"/>
      <c r="M12" s="22">
        <f>ROUND((ROUND(S12,2)*PEZ!$S$1),2)</f>
        <v>4.84</v>
      </c>
      <c r="N12" s="22">
        <f t="shared" si="5"/>
        <v>242</v>
      </c>
      <c r="O12" s="23">
        <f t="shared" si="0"/>
        <v>205.08474576271186</v>
      </c>
      <c r="P12" s="689"/>
      <c r="Q12" s="593">
        <f t="shared" si="6"/>
        <v>0</v>
      </c>
      <c r="R12" s="589">
        <v>3.4178617992177327</v>
      </c>
      <c r="S12" s="590">
        <f t="shared" si="4"/>
        <v>4.0330769230769246</v>
      </c>
      <c r="T12" s="133"/>
      <c r="U12" s="158">
        <f t="shared" si="1"/>
        <v>0</v>
      </c>
      <c r="V12" s="159">
        <f t="shared" si="2"/>
        <v>0</v>
      </c>
    </row>
    <row r="13" spans="1:22" ht="77.099999999999994" customHeight="1">
      <c r="A13" s="672">
        <v>240060</v>
      </c>
      <c r="B13" s="126" t="s">
        <v>233</v>
      </c>
      <c r="C13" s="126" t="s">
        <v>37</v>
      </c>
      <c r="D13" s="106" t="s">
        <v>53</v>
      </c>
      <c r="E13" s="106">
        <v>4607195851798</v>
      </c>
      <c r="F13" s="106">
        <v>165</v>
      </c>
      <c r="G13" s="106">
        <v>138</v>
      </c>
      <c r="H13" s="106">
        <v>118</v>
      </c>
      <c r="I13" s="107">
        <f>F13*G13*H13/1000/1000/1000</f>
        <v>2.6868600000000001E-3</v>
      </c>
      <c r="J13" s="108">
        <v>1.56</v>
      </c>
      <c r="K13" s="658" t="s">
        <v>243</v>
      </c>
      <c r="L13" s="252"/>
      <c r="M13" s="22">
        <f>ROUND((ROUND(S13,2)*PEZ!$S$1),2)</f>
        <v>10.67</v>
      </c>
      <c r="N13" s="22">
        <f t="shared" si="5"/>
        <v>160.05000000000001</v>
      </c>
      <c r="O13" s="23">
        <f>N13/$A$1</f>
        <v>135.63559322033899</v>
      </c>
      <c r="P13" s="689"/>
      <c r="Q13" s="593">
        <f t="shared" si="6"/>
        <v>0</v>
      </c>
      <c r="R13" s="589">
        <v>7.5353387999999999</v>
      </c>
      <c r="S13" s="590">
        <f>R13*1.18</f>
        <v>8.8916997840000001</v>
      </c>
      <c r="T13" s="133"/>
      <c r="U13" s="158">
        <f t="shared" si="1"/>
        <v>0</v>
      </c>
      <c r="V13" s="159">
        <f t="shared" si="2"/>
        <v>0</v>
      </c>
    </row>
    <row r="14" spans="1:22" ht="77.099999999999994" customHeight="1">
      <c r="A14" s="672">
        <v>252100</v>
      </c>
      <c r="B14" s="126" t="s">
        <v>157</v>
      </c>
      <c r="C14" s="126" t="s">
        <v>88</v>
      </c>
      <c r="D14" s="106" t="s">
        <v>55</v>
      </c>
      <c r="E14" s="106">
        <v>4607195850531</v>
      </c>
      <c r="F14" s="106">
        <v>165</v>
      </c>
      <c r="G14" s="106">
        <v>138</v>
      </c>
      <c r="H14" s="106">
        <v>118</v>
      </c>
      <c r="I14" s="107">
        <f t="shared" si="3"/>
        <v>2.6868600000000001E-3</v>
      </c>
      <c r="J14" s="108">
        <v>0.24</v>
      </c>
      <c r="K14" s="658" t="s">
        <v>166</v>
      </c>
      <c r="L14" s="252"/>
      <c r="M14" s="22">
        <f>ROUND((ROUND(S14,2)*PEZ!$S$1),2)</f>
        <v>2.76</v>
      </c>
      <c r="N14" s="22">
        <f t="shared" ref="N14:N29" si="7">M14*C14</f>
        <v>331.2</v>
      </c>
      <c r="O14" s="23">
        <f t="shared" si="0"/>
        <v>280.67796610169489</v>
      </c>
      <c r="P14" s="689"/>
      <c r="Q14" s="593">
        <f t="shared" si="6"/>
        <v>0</v>
      </c>
      <c r="R14" s="589">
        <v>1.9530638852672719</v>
      </c>
      <c r="S14" s="590">
        <f t="shared" si="4"/>
        <v>2.304615384615381</v>
      </c>
      <c r="T14" s="133"/>
      <c r="U14" s="158">
        <f t="shared" ref="U14:U22" si="8">P14*I14</f>
        <v>0</v>
      </c>
      <c r="V14" s="159">
        <f t="shared" ref="V14:V22" si="9">P14*J14</f>
        <v>0</v>
      </c>
    </row>
    <row r="15" spans="1:22" ht="77.099999999999994" customHeight="1">
      <c r="A15" s="672">
        <v>252020</v>
      </c>
      <c r="B15" s="126" t="s">
        <v>27</v>
      </c>
      <c r="C15" s="126" t="s">
        <v>28</v>
      </c>
      <c r="D15" s="106" t="s">
        <v>53</v>
      </c>
      <c r="E15" s="106">
        <v>4607195850296</v>
      </c>
      <c r="F15" s="106">
        <v>165</v>
      </c>
      <c r="G15" s="106">
        <v>138</v>
      </c>
      <c r="H15" s="106">
        <v>118</v>
      </c>
      <c r="I15" s="107">
        <f t="shared" si="3"/>
        <v>2.6868600000000001E-3</v>
      </c>
      <c r="J15" s="108">
        <v>0.57999999999999996</v>
      </c>
      <c r="K15" s="658" t="s">
        <v>167</v>
      </c>
      <c r="L15" s="252"/>
      <c r="M15" s="22">
        <f>ROUND((ROUND(S15,2)*PEZ!$S$1),2)</f>
        <v>4.4800000000000004</v>
      </c>
      <c r="N15" s="22">
        <f t="shared" si="7"/>
        <v>224.00000000000003</v>
      </c>
      <c r="O15" s="23">
        <f t="shared" si="0"/>
        <v>189.83050847457631</v>
      </c>
      <c r="P15" s="689"/>
      <c r="Q15" s="593">
        <f t="shared" si="6"/>
        <v>0</v>
      </c>
      <c r="R15" s="589">
        <v>3.1597783572359806</v>
      </c>
      <c r="S15" s="590">
        <f t="shared" si="4"/>
        <v>3.7285384615384567</v>
      </c>
      <c r="T15" s="133"/>
      <c r="U15" s="158">
        <f t="shared" si="8"/>
        <v>0</v>
      </c>
      <c r="V15" s="159">
        <f t="shared" si="9"/>
        <v>0</v>
      </c>
    </row>
    <row r="16" spans="1:22" ht="77.099999999999994" customHeight="1">
      <c r="A16" s="672">
        <v>223020</v>
      </c>
      <c r="B16" s="126" t="s">
        <v>27</v>
      </c>
      <c r="C16" s="126" t="s">
        <v>28</v>
      </c>
      <c r="D16" s="106" t="s">
        <v>53</v>
      </c>
      <c r="E16" s="106">
        <v>4607195850098</v>
      </c>
      <c r="F16" s="106">
        <v>165</v>
      </c>
      <c r="G16" s="106">
        <v>138</v>
      </c>
      <c r="H16" s="106">
        <v>118</v>
      </c>
      <c r="I16" s="107">
        <f t="shared" si="3"/>
        <v>2.6868600000000001E-3</v>
      </c>
      <c r="J16" s="108">
        <v>0.62149999999999983</v>
      </c>
      <c r="K16" s="658" t="s">
        <v>168</v>
      </c>
      <c r="L16" s="252"/>
      <c r="M16" s="22">
        <f>ROUND((ROUND(S16,2)*PEZ!$S$1),2)</f>
        <v>12.91</v>
      </c>
      <c r="N16" s="22">
        <f t="shared" si="7"/>
        <v>645.5</v>
      </c>
      <c r="O16" s="23">
        <f t="shared" si="0"/>
        <v>547.03389830508479</v>
      </c>
      <c r="P16" s="689"/>
      <c r="Q16" s="593">
        <f t="shared" si="6"/>
        <v>0</v>
      </c>
      <c r="R16" s="589">
        <v>9.1196497191329513</v>
      </c>
      <c r="S16" s="590">
        <f t="shared" si="4"/>
        <v>10.761186668576881</v>
      </c>
      <c r="T16" s="133"/>
      <c r="U16" s="158">
        <f t="shared" si="8"/>
        <v>0</v>
      </c>
      <c r="V16" s="159">
        <f t="shared" si="9"/>
        <v>0</v>
      </c>
    </row>
    <row r="17" spans="1:29" ht="77.099999999999994" customHeight="1">
      <c r="A17" s="672">
        <v>223040</v>
      </c>
      <c r="B17" s="126" t="s">
        <v>212</v>
      </c>
      <c r="C17" s="126" t="s">
        <v>214</v>
      </c>
      <c r="D17" s="106" t="s">
        <v>53</v>
      </c>
      <c r="E17" s="106">
        <v>4607195850258</v>
      </c>
      <c r="F17" s="106">
        <v>165</v>
      </c>
      <c r="G17" s="106">
        <v>138</v>
      </c>
      <c r="H17" s="106">
        <v>118</v>
      </c>
      <c r="I17" s="107">
        <f t="shared" si="3"/>
        <v>2.6868600000000001E-3</v>
      </c>
      <c r="J17" s="108">
        <v>0.95</v>
      </c>
      <c r="K17" s="658" t="s">
        <v>213</v>
      </c>
      <c r="L17" s="252"/>
      <c r="M17" s="22">
        <f>ROUND((ROUND(S17,2)*PEZ!$S$1),2)</f>
        <v>12.91</v>
      </c>
      <c r="N17" s="22">
        <f t="shared" si="7"/>
        <v>1032.8</v>
      </c>
      <c r="O17" s="23">
        <f t="shared" si="0"/>
        <v>875.25423728813564</v>
      </c>
      <c r="P17" s="689"/>
      <c r="Q17" s="593">
        <f t="shared" si="6"/>
        <v>0</v>
      </c>
      <c r="R17" s="589">
        <v>9.1196497191329513</v>
      </c>
      <c r="S17" s="590">
        <f t="shared" si="4"/>
        <v>10.761186668576881</v>
      </c>
      <c r="T17" s="133"/>
      <c r="U17" s="158">
        <f t="shared" si="8"/>
        <v>0</v>
      </c>
      <c r="V17" s="159">
        <f t="shared" si="9"/>
        <v>0</v>
      </c>
    </row>
    <row r="18" spans="1:29" ht="48.75" customHeight="1">
      <c r="A18" s="672" t="s">
        <v>169</v>
      </c>
      <c r="B18" s="126" t="s">
        <v>31</v>
      </c>
      <c r="C18" s="126" t="s">
        <v>32</v>
      </c>
      <c r="D18" s="106" t="s">
        <v>52</v>
      </c>
      <c r="E18" s="106">
        <v>4607195850234</v>
      </c>
      <c r="F18" s="106"/>
      <c r="G18" s="106"/>
      <c r="H18" s="106"/>
      <c r="I18" s="107">
        <f t="shared" si="3"/>
        <v>0</v>
      </c>
      <c r="J18" s="108"/>
      <c r="K18" s="658" t="s">
        <v>170</v>
      </c>
      <c r="L18" s="840"/>
      <c r="M18" s="22">
        <f>ROUND((ROUND(S18,2)*PEZ!$S$1),2)</f>
        <v>113.42</v>
      </c>
      <c r="N18" s="22">
        <f t="shared" si="7"/>
        <v>680.52</v>
      </c>
      <c r="O18" s="23">
        <f t="shared" si="0"/>
        <v>576.71186440677968</v>
      </c>
      <c r="P18" s="689"/>
      <c r="Q18" s="593">
        <f t="shared" si="6"/>
        <v>0</v>
      </c>
      <c r="R18" s="589">
        <v>85.930727272727282</v>
      </c>
      <c r="S18" s="590">
        <f>R18*1.1</f>
        <v>94.523800000000023</v>
      </c>
      <c r="T18" s="133"/>
      <c r="U18" s="158">
        <f t="shared" si="8"/>
        <v>0</v>
      </c>
      <c r="V18" s="159">
        <f t="shared" si="9"/>
        <v>0</v>
      </c>
    </row>
    <row r="19" spans="1:29" ht="55.5" customHeight="1">
      <c r="A19" s="672" t="s">
        <v>235</v>
      </c>
      <c r="B19" s="126" t="s">
        <v>31</v>
      </c>
      <c r="C19" s="126" t="s">
        <v>32</v>
      </c>
      <c r="D19" s="106" t="s">
        <v>52</v>
      </c>
      <c r="E19" s="106">
        <v>4607195851835</v>
      </c>
      <c r="F19" s="106"/>
      <c r="G19" s="106"/>
      <c r="H19" s="106"/>
      <c r="I19" s="107">
        <f>F19*G19*H19/1000/1000/1000</f>
        <v>0</v>
      </c>
      <c r="J19" s="108"/>
      <c r="K19" s="658" t="s">
        <v>265</v>
      </c>
      <c r="L19" s="841"/>
      <c r="M19" s="22">
        <f>ROUND((ROUND(S19,2)*PEZ!$S$1),2)</f>
        <v>167.41</v>
      </c>
      <c r="N19" s="22">
        <f t="shared" si="7"/>
        <v>1004.46</v>
      </c>
      <c r="O19" s="23">
        <f t="shared" si="0"/>
        <v>851.2372881355933</v>
      </c>
      <c r="P19" s="689"/>
      <c r="Q19" s="593">
        <f t="shared" si="6"/>
        <v>0</v>
      </c>
      <c r="R19" s="589">
        <v>126.82867132867094</v>
      </c>
      <c r="S19" s="590">
        <f t="shared" ref="S19:S25" si="10">R19*1.1</f>
        <v>139.51153846153804</v>
      </c>
      <c r="T19" s="133"/>
      <c r="U19" s="158">
        <f t="shared" si="8"/>
        <v>0</v>
      </c>
      <c r="V19" s="159">
        <f t="shared" si="9"/>
        <v>0</v>
      </c>
    </row>
    <row r="20" spans="1:29" ht="77.099999999999994" customHeight="1">
      <c r="A20" s="672">
        <v>236081</v>
      </c>
      <c r="B20" s="126" t="s">
        <v>22</v>
      </c>
      <c r="C20" s="126" t="s">
        <v>23</v>
      </c>
      <c r="D20" s="106" t="s">
        <v>52</v>
      </c>
      <c r="E20" s="106">
        <v>4607195850135</v>
      </c>
      <c r="F20" s="106">
        <v>350</v>
      </c>
      <c r="G20" s="106">
        <v>240</v>
      </c>
      <c r="H20" s="106">
        <v>145</v>
      </c>
      <c r="I20" s="107">
        <f t="shared" si="3"/>
        <v>1.218E-2</v>
      </c>
      <c r="J20" s="108">
        <v>4.8</v>
      </c>
      <c r="K20" s="658" t="s">
        <v>171</v>
      </c>
      <c r="L20" s="252"/>
      <c r="M20" s="22">
        <f>ROUND((ROUND(S20,2)*PEZ!$S$1),2)</f>
        <v>30.44</v>
      </c>
      <c r="N20" s="22">
        <f t="shared" si="7"/>
        <v>547.92000000000007</v>
      </c>
      <c r="O20" s="23">
        <f t="shared" si="0"/>
        <v>464.33898305084756</v>
      </c>
      <c r="P20" s="689"/>
      <c r="Q20" s="593">
        <f t="shared" si="6"/>
        <v>0</v>
      </c>
      <c r="R20" s="589">
        <v>23.063363636363686</v>
      </c>
      <c r="S20" s="590">
        <f t="shared" si="10"/>
        <v>25.369700000000055</v>
      </c>
      <c r="T20" s="133"/>
      <c r="U20" s="158">
        <f t="shared" si="8"/>
        <v>0</v>
      </c>
      <c r="V20" s="159">
        <f t="shared" si="9"/>
        <v>0</v>
      </c>
    </row>
    <row r="21" spans="1:29" ht="77.099999999999994" customHeight="1">
      <c r="A21" s="672" t="s">
        <v>244</v>
      </c>
      <c r="B21" s="126" t="s">
        <v>234</v>
      </c>
      <c r="C21" s="126" t="s">
        <v>245</v>
      </c>
      <c r="D21" s="106" t="s">
        <v>53</v>
      </c>
      <c r="E21" s="106">
        <v>4607195851811</v>
      </c>
      <c r="F21" s="106">
        <v>148</v>
      </c>
      <c r="G21" s="106">
        <v>118</v>
      </c>
      <c r="H21" s="106">
        <v>155</v>
      </c>
      <c r="I21" s="107">
        <f>F21*G21*H21/1000/1000/1000</f>
        <v>2.7069200000000002E-3</v>
      </c>
      <c r="J21" s="108">
        <v>3.26</v>
      </c>
      <c r="K21" s="658" t="s">
        <v>285</v>
      </c>
      <c r="L21" s="252"/>
      <c r="M21" s="22">
        <f>ROUND((ROUND(S21,2)*PEZ!$S$1),2)</f>
        <v>19.079999999999998</v>
      </c>
      <c r="N21" s="22">
        <f t="shared" si="7"/>
        <v>190.79999999999998</v>
      </c>
      <c r="O21" s="23">
        <f>N21/$A$1</f>
        <v>161.69491525423729</v>
      </c>
      <c r="P21" s="689"/>
      <c r="Q21" s="593">
        <f t="shared" si="6"/>
        <v>0</v>
      </c>
      <c r="R21" s="589">
        <v>14.456223776223812</v>
      </c>
      <c r="S21" s="590">
        <f>R21*1.1</f>
        <v>15.901846153846195</v>
      </c>
      <c r="T21" s="133"/>
      <c r="U21" s="158">
        <f t="shared" si="8"/>
        <v>0</v>
      </c>
      <c r="V21" s="159">
        <f t="shared" si="9"/>
        <v>0</v>
      </c>
    </row>
    <row r="22" spans="1:29" ht="77.099999999999994" customHeight="1">
      <c r="A22" s="672">
        <v>240070</v>
      </c>
      <c r="B22" s="126" t="s">
        <v>234</v>
      </c>
      <c r="C22" s="126" t="s">
        <v>245</v>
      </c>
      <c r="D22" s="106" t="s">
        <v>53</v>
      </c>
      <c r="E22" s="106">
        <v>4607195851859</v>
      </c>
      <c r="F22" s="106">
        <v>148</v>
      </c>
      <c r="G22" s="106">
        <v>118</v>
      </c>
      <c r="H22" s="106">
        <v>155</v>
      </c>
      <c r="I22" s="107">
        <f>F22*G22*H22/1000/1000/1000</f>
        <v>2.7069200000000002E-3</v>
      </c>
      <c r="J22" s="108">
        <v>4.26</v>
      </c>
      <c r="K22" s="658" t="s">
        <v>266</v>
      </c>
      <c r="L22" s="252"/>
      <c r="M22" s="22">
        <f>ROUND((ROUND(S22,2)*PEZ!$S$1),2)</f>
        <v>22.49</v>
      </c>
      <c r="N22" s="22">
        <f t="shared" si="7"/>
        <v>224.89999999999998</v>
      </c>
      <c r="O22" s="23">
        <f>N22/$A$1</f>
        <v>190.59322033898303</v>
      </c>
      <c r="P22" s="689"/>
      <c r="Q22" s="593">
        <f t="shared" si="6"/>
        <v>0</v>
      </c>
      <c r="R22" s="589">
        <v>17.037692307692293</v>
      </c>
      <c r="S22" s="590">
        <f t="shared" si="10"/>
        <v>18.741461538461525</v>
      </c>
      <c r="T22" s="133"/>
      <c r="U22" s="158">
        <f t="shared" si="8"/>
        <v>0</v>
      </c>
      <c r="V22" s="159">
        <f t="shared" si="9"/>
        <v>0</v>
      </c>
    </row>
    <row r="23" spans="1:29" ht="77.099999999999994" customHeight="1">
      <c r="A23" s="672" t="s">
        <v>198</v>
      </c>
      <c r="B23" s="126" t="s">
        <v>132</v>
      </c>
      <c r="C23" s="126" t="s">
        <v>133</v>
      </c>
      <c r="D23" s="106" t="s">
        <v>52</v>
      </c>
      <c r="E23" s="106">
        <v>4607195850111</v>
      </c>
      <c r="F23" s="106">
        <v>350</v>
      </c>
      <c r="G23" s="106">
        <v>118</v>
      </c>
      <c r="H23" s="106">
        <v>155</v>
      </c>
      <c r="I23" s="107">
        <f t="shared" si="3"/>
        <v>6.4015000000000001E-3</v>
      </c>
      <c r="J23" s="108">
        <v>2.1</v>
      </c>
      <c r="K23" s="658" t="s">
        <v>172</v>
      </c>
      <c r="L23" s="252"/>
      <c r="M23" s="22">
        <f>ROUND((ROUND(S23,2)*PEZ!$S$1),2)</f>
        <v>14.71</v>
      </c>
      <c r="N23" s="22">
        <f t="shared" si="7"/>
        <v>367.75</v>
      </c>
      <c r="O23" s="23">
        <f t="shared" si="0"/>
        <v>311.65254237288138</v>
      </c>
      <c r="P23" s="689"/>
      <c r="Q23" s="593">
        <f t="shared" ref="Q23:Q29" si="11">P23*N23</f>
        <v>0</v>
      </c>
      <c r="R23" s="589">
        <v>11.141468531468577</v>
      </c>
      <c r="S23" s="590">
        <f t="shared" si="10"/>
        <v>12.255615384615435</v>
      </c>
      <c r="T23" s="133"/>
      <c r="U23" s="158">
        <f t="shared" ref="U23:U29" si="12">P23*I23</f>
        <v>0</v>
      </c>
      <c r="V23" s="159">
        <f t="shared" ref="V23:V29" si="13">P23*J23</f>
        <v>0</v>
      </c>
    </row>
    <row r="24" spans="1:29" ht="77.099999999999994" customHeight="1">
      <c r="A24" s="672" t="s">
        <v>197</v>
      </c>
      <c r="B24" s="126" t="s">
        <v>132</v>
      </c>
      <c r="C24" s="126" t="s">
        <v>133</v>
      </c>
      <c r="D24" s="106" t="s">
        <v>53</v>
      </c>
      <c r="E24" s="106">
        <v>4607195850173</v>
      </c>
      <c r="F24" s="106">
        <v>350</v>
      </c>
      <c r="G24" s="106">
        <v>118</v>
      </c>
      <c r="H24" s="106">
        <v>155</v>
      </c>
      <c r="I24" s="107">
        <f t="shared" si="3"/>
        <v>6.4015000000000001E-3</v>
      </c>
      <c r="J24" s="108">
        <v>2.1</v>
      </c>
      <c r="K24" s="658" t="s">
        <v>173</v>
      </c>
      <c r="L24" s="252"/>
      <c r="M24" s="22">
        <f>ROUND((ROUND(S24,2)*PEZ!$S$1),2)</f>
        <v>14.56</v>
      </c>
      <c r="N24" s="22">
        <f t="shared" si="7"/>
        <v>364</v>
      </c>
      <c r="O24" s="23">
        <f>N24/$A$2</f>
        <v>330.90909090909088</v>
      </c>
      <c r="P24" s="689"/>
      <c r="Q24" s="593">
        <f t="shared" si="11"/>
        <v>0</v>
      </c>
      <c r="R24" s="589">
        <v>11.0307263</v>
      </c>
      <c r="S24" s="590">
        <f>R24*1.1</f>
        <v>12.133798930000001</v>
      </c>
      <c r="T24" s="134"/>
      <c r="U24" s="158">
        <f t="shared" si="12"/>
        <v>0</v>
      </c>
      <c r="V24" s="159">
        <f t="shared" si="13"/>
        <v>0</v>
      </c>
    </row>
    <row r="25" spans="1:29" ht="77.099999999999994" customHeight="1">
      <c r="A25" s="672" t="s">
        <v>196</v>
      </c>
      <c r="B25" s="126" t="s">
        <v>132</v>
      </c>
      <c r="C25" s="126" t="s">
        <v>133</v>
      </c>
      <c r="D25" s="106" t="s">
        <v>53</v>
      </c>
      <c r="E25" s="106">
        <v>4607195850159</v>
      </c>
      <c r="F25" s="106">
        <v>350</v>
      </c>
      <c r="G25" s="106">
        <v>118</v>
      </c>
      <c r="H25" s="106">
        <v>155</v>
      </c>
      <c r="I25" s="107">
        <f t="shared" si="3"/>
        <v>6.4015000000000001E-3</v>
      </c>
      <c r="J25" s="108">
        <v>2.1</v>
      </c>
      <c r="K25" s="658" t="s">
        <v>174</v>
      </c>
      <c r="L25" s="252"/>
      <c r="M25" s="22">
        <f>ROUND((ROUND(S25,2)*PEZ!$S$1),2)</f>
        <v>14.77</v>
      </c>
      <c r="N25" s="22">
        <f t="shared" si="7"/>
        <v>369.25</v>
      </c>
      <c r="O25" s="23">
        <f>N25/$A$2</f>
        <v>335.68181818181813</v>
      </c>
      <c r="P25" s="689"/>
      <c r="Q25" s="593">
        <f t="shared" si="11"/>
        <v>0</v>
      </c>
      <c r="R25" s="589">
        <v>11.193846153846147</v>
      </c>
      <c r="S25" s="590">
        <f t="shared" si="10"/>
        <v>12.313230769230763</v>
      </c>
      <c r="T25" s="134"/>
      <c r="U25" s="158">
        <f t="shared" si="12"/>
        <v>0</v>
      </c>
      <c r="V25" s="159">
        <f t="shared" si="13"/>
        <v>0</v>
      </c>
    </row>
    <row r="26" spans="1:29" ht="77.099999999999994" customHeight="1">
      <c r="A26" s="672">
        <v>237080</v>
      </c>
      <c r="B26" s="126" t="s">
        <v>27</v>
      </c>
      <c r="C26" s="126" t="s">
        <v>28</v>
      </c>
      <c r="D26" s="106" t="s">
        <v>55</v>
      </c>
      <c r="E26" s="106">
        <v>4607195851644</v>
      </c>
      <c r="F26" s="106">
        <v>165</v>
      </c>
      <c r="G26" s="106">
        <v>138</v>
      </c>
      <c r="H26" s="106">
        <v>118</v>
      </c>
      <c r="I26" s="107">
        <f t="shared" si="3"/>
        <v>2.6868600000000001E-3</v>
      </c>
      <c r="J26" s="108">
        <v>0.56499999999999995</v>
      </c>
      <c r="K26" s="659" t="s">
        <v>175</v>
      </c>
      <c r="L26" s="519"/>
      <c r="M26" s="22">
        <f>ROUND((ROUND(S26,2)*PEZ!$S$1),2)</f>
        <v>5.16</v>
      </c>
      <c r="N26" s="22">
        <f t="shared" si="7"/>
        <v>258</v>
      </c>
      <c r="O26" s="23">
        <f>N26/$A$2</f>
        <v>234.54545454545453</v>
      </c>
      <c r="P26" s="689"/>
      <c r="Q26" s="593">
        <f t="shared" si="11"/>
        <v>0</v>
      </c>
      <c r="R26" s="598">
        <v>3.6407820000000006</v>
      </c>
      <c r="S26" s="590">
        <f t="shared" si="4"/>
        <v>4.2961227600000003</v>
      </c>
      <c r="T26" s="134"/>
      <c r="U26" s="158">
        <f t="shared" si="12"/>
        <v>0</v>
      </c>
      <c r="V26" s="159">
        <f t="shared" si="13"/>
        <v>0</v>
      </c>
    </row>
    <row r="27" spans="1:29" s="259" customFormat="1" ht="27.75" customHeight="1">
      <c r="A27" s="672">
        <v>23702</v>
      </c>
      <c r="B27" s="126" t="s">
        <v>13</v>
      </c>
      <c r="C27" s="126" t="s">
        <v>14</v>
      </c>
      <c r="D27" s="106" t="s">
        <v>57</v>
      </c>
      <c r="E27" s="106">
        <v>5999543464439</v>
      </c>
      <c r="F27" s="106">
        <v>280</v>
      </c>
      <c r="G27" s="106">
        <v>210</v>
      </c>
      <c r="H27" s="106">
        <v>87</v>
      </c>
      <c r="I27" s="107">
        <f t="shared" si="3"/>
        <v>5.1156000000000005E-3</v>
      </c>
      <c r="J27" s="108">
        <v>2.92</v>
      </c>
      <c r="K27" s="659" t="s">
        <v>208</v>
      </c>
      <c r="L27" s="842"/>
      <c r="M27" s="22">
        <f>ROUND((ROUND(S27,2)*PEZ!$S$1),2)</f>
        <v>83.26</v>
      </c>
      <c r="N27" s="22">
        <f t="shared" si="7"/>
        <v>1998.2400000000002</v>
      </c>
      <c r="O27" s="23">
        <f>N27/$A$2</f>
        <v>1816.5818181818183</v>
      </c>
      <c r="P27" s="689"/>
      <c r="Q27" s="594">
        <f t="shared" si="11"/>
        <v>0</v>
      </c>
      <c r="R27" s="599">
        <v>58.800000000000004</v>
      </c>
      <c r="S27" s="600">
        <f>R27*1.18</f>
        <v>69.384</v>
      </c>
      <c r="T27" s="295"/>
      <c r="U27" s="296">
        <f t="shared" si="12"/>
        <v>0</v>
      </c>
      <c r="V27" s="291">
        <f t="shared" si="13"/>
        <v>0</v>
      </c>
    </row>
    <row r="28" spans="1:29" s="259" customFormat="1" ht="24.75" customHeight="1">
      <c r="A28" s="672">
        <v>23711</v>
      </c>
      <c r="B28" s="126" t="s">
        <v>19</v>
      </c>
      <c r="C28" s="126" t="s">
        <v>20</v>
      </c>
      <c r="D28" s="106" t="s">
        <v>57</v>
      </c>
      <c r="E28" s="106">
        <v>5999543464439</v>
      </c>
      <c r="F28" s="106">
        <v>205</v>
      </c>
      <c r="G28" s="106">
        <v>145</v>
      </c>
      <c r="H28" s="106">
        <v>85</v>
      </c>
      <c r="I28" s="107">
        <f t="shared" si="3"/>
        <v>2.5266250000000002E-3</v>
      </c>
      <c r="J28" s="108">
        <v>1.46</v>
      </c>
      <c r="K28" s="659" t="s">
        <v>215</v>
      </c>
      <c r="L28" s="843"/>
      <c r="M28" s="22">
        <f>ROUND((ROUND(S28,2)*PEZ!$S$1),2)</f>
        <v>86.23</v>
      </c>
      <c r="N28" s="22">
        <f t="shared" si="7"/>
        <v>1034.76</v>
      </c>
      <c r="O28" s="23">
        <f>N28/$A$2</f>
        <v>940.69090909090903</v>
      </c>
      <c r="P28" s="690"/>
      <c r="Q28" s="594">
        <f t="shared" si="11"/>
        <v>0</v>
      </c>
      <c r="R28" s="589">
        <v>60.900000000000006</v>
      </c>
      <c r="S28" s="600">
        <f>R28*1.18</f>
        <v>71.862000000000009</v>
      </c>
      <c r="T28" s="297"/>
      <c r="U28" s="296">
        <f t="shared" si="12"/>
        <v>0</v>
      </c>
      <c r="V28" s="291">
        <f t="shared" si="13"/>
        <v>0</v>
      </c>
    </row>
    <row r="29" spans="1:29" ht="77.099999999999994" customHeight="1" thickBot="1">
      <c r="A29" s="672">
        <v>228080</v>
      </c>
      <c r="B29" s="126" t="s">
        <v>31</v>
      </c>
      <c r="C29" s="126" t="s">
        <v>32</v>
      </c>
      <c r="D29" s="106" t="s">
        <v>52</v>
      </c>
      <c r="E29" s="106">
        <v>4607195850920</v>
      </c>
      <c r="F29" s="106">
        <v>260</v>
      </c>
      <c r="G29" s="106">
        <v>165</v>
      </c>
      <c r="H29" s="106">
        <v>210</v>
      </c>
      <c r="I29" s="107">
        <f t="shared" si="3"/>
        <v>9.0089999999999996E-3</v>
      </c>
      <c r="J29" s="108">
        <v>2.71</v>
      </c>
      <c r="K29" s="659" t="s">
        <v>176</v>
      </c>
      <c r="L29" s="519"/>
      <c r="M29" s="22">
        <f>ROUND((ROUND(S29,2)*PEZ!$S$1),2)</f>
        <v>59.84</v>
      </c>
      <c r="N29" s="22">
        <f t="shared" si="7"/>
        <v>359.04</v>
      </c>
      <c r="O29" s="23">
        <f t="shared" ref="O29:O37" si="14">N29/$A$1</f>
        <v>304.27118644067798</v>
      </c>
      <c r="P29" s="689"/>
      <c r="Q29" s="593">
        <f t="shared" si="11"/>
        <v>0</v>
      </c>
      <c r="R29" s="604">
        <v>42.265000000000001</v>
      </c>
      <c r="S29" s="584">
        <f>R29*1.18</f>
        <v>49.872699999999995</v>
      </c>
      <c r="T29" s="134"/>
      <c r="U29" s="158">
        <f t="shared" si="12"/>
        <v>0</v>
      </c>
      <c r="V29" s="159">
        <f t="shared" si="13"/>
        <v>0</v>
      </c>
    </row>
    <row r="30" spans="1:29" ht="16.5" customHeight="1" thickBot="1">
      <c r="A30" s="671"/>
      <c r="B30" s="175"/>
      <c r="C30" s="175"/>
      <c r="D30" s="169"/>
      <c r="E30" s="169"/>
      <c r="F30" s="182"/>
      <c r="G30" s="182"/>
      <c r="H30" s="182"/>
      <c r="I30" s="183"/>
      <c r="J30" s="182"/>
      <c r="K30" s="657" t="s">
        <v>286</v>
      </c>
      <c r="L30" s="174"/>
      <c r="M30" s="4"/>
      <c r="N30" s="4"/>
      <c r="O30" s="166"/>
      <c r="P30" s="691"/>
      <c r="Q30" s="593"/>
      <c r="R30" s="602" t="e">
        <v>#N/A</v>
      </c>
      <c r="S30" s="581"/>
      <c r="T30" s="134"/>
      <c r="U30" s="158"/>
      <c r="V30" s="159"/>
    </row>
    <row r="31" spans="1:29" ht="77.099999999999994" customHeight="1">
      <c r="A31" s="672">
        <v>228061</v>
      </c>
      <c r="B31" s="126" t="s">
        <v>234</v>
      </c>
      <c r="C31" s="126" t="s">
        <v>245</v>
      </c>
      <c r="D31" s="106" t="s">
        <v>53</v>
      </c>
      <c r="E31" s="106">
        <v>4607195851507</v>
      </c>
      <c r="F31" s="106">
        <v>350</v>
      </c>
      <c r="G31" s="106">
        <v>240</v>
      </c>
      <c r="H31" s="106">
        <v>145</v>
      </c>
      <c r="I31" s="107">
        <f>F31*G31*H31/1000/1000/1000</f>
        <v>1.218E-2</v>
      </c>
      <c r="J31" s="108">
        <f>O31+0.06</f>
        <v>306.24644067796612</v>
      </c>
      <c r="K31" s="659" t="s">
        <v>246</v>
      </c>
      <c r="L31" s="519"/>
      <c r="M31" s="22">
        <f>ROUND((ROUND(S31,2)*PEZ!$S$1),2)</f>
        <v>36.130000000000003</v>
      </c>
      <c r="N31" s="22">
        <f>M31*C31</f>
        <v>361.3</v>
      </c>
      <c r="O31" s="23">
        <f>N31/$A$1</f>
        <v>306.18644067796612</v>
      </c>
      <c r="P31" s="689"/>
      <c r="Q31" s="593">
        <f>P31*N31</f>
        <v>0</v>
      </c>
      <c r="R31" s="585">
        <v>25.519500000000004</v>
      </c>
      <c r="S31" s="586">
        <f>R31*1.18</f>
        <v>30.113010000000003</v>
      </c>
      <c r="T31" s="134"/>
      <c r="U31" s="158">
        <f t="shared" ref="U31:U54" si="15">P31*I31</f>
        <v>0</v>
      </c>
      <c r="V31" s="159">
        <f t="shared" ref="V31:V54" si="16">P31*J31</f>
        <v>0</v>
      </c>
      <c r="AC31" s="9">
        <f>AD31*$AD$9</f>
        <v>0</v>
      </c>
    </row>
    <row r="32" spans="1:29" ht="77.099999999999994" customHeight="1">
      <c r="A32" s="672">
        <v>228051</v>
      </c>
      <c r="B32" s="126" t="s">
        <v>234</v>
      </c>
      <c r="C32" s="126" t="s">
        <v>245</v>
      </c>
      <c r="D32" s="106" t="s">
        <v>53</v>
      </c>
      <c r="E32" s="106">
        <v>4607195851484</v>
      </c>
      <c r="F32" s="106">
        <v>350</v>
      </c>
      <c r="G32" s="106">
        <v>240</v>
      </c>
      <c r="H32" s="106">
        <v>145</v>
      </c>
      <c r="I32" s="107">
        <f>F32*G32*H32/1000/1000/1000</f>
        <v>1.218E-2</v>
      </c>
      <c r="J32" s="108">
        <f>O32+0.06</f>
        <v>276.67016949152543</v>
      </c>
      <c r="K32" s="659" t="s">
        <v>247</v>
      </c>
      <c r="L32" s="519"/>
      <c r="M32" s="22">
        <f>ROUND((ROUND(S32,2)*PEZ!$S$1),2)</f>
        <v>32.64</v>
      </c>
      <c r="N32" s="22">
        <f>M32*C32</f>
        <v>326.39999999999998</v>
      </c>
      <c r="O32" s="23">
        <f>N32/$A$1</f>
        <v>276.61016949152543</v>
      </c>
      <c r="P32" s="689"/>
      <c r="Q32" s="593">
        <f>P32*N32</f>
        <v>0</v>
      </c>
      <c r="R32" s="589">
        <v>23.047799999999999</v>
      </c>
      <c r="S32" s="590">
        <f>R32*1.18</f>
        <v>27.196403999999998</v>
      </c>
      <c r="T32" s="134"/>
      <c r="U32" s="158">
        <f t="shared" si="15"/>
        <v>0</v>
      </c>
      <c r="V32" s="159">
        <f t="shared" si="16"/>
        <v>0</v>
      </c>
      <c r="AC32" s="9">
        <f>AD32*$AD$9</f>
        <v>0</v>
      </c>
    </row>
    <row r="33" spans="1:29" ht="77.099999999999994" customHeight="1" thickBot="1">
      <c r="A33" s="672">
        <v>228031</v>
      </c>
      <c r="B33" s="126" t="s">
        <v>234</v>
      </c>
      <c r="C33" s="126" t="s">
        <v>245</v>
      </c>
      <c r="D33" s="106" t="s">
        <v>53</v>
      </c>
      <c r="E33" s="106">
        <v>4607195851460</v>
      </c>
      <c r="F33" s="106">
        <v>350</v>
      </c>
      <c r="G33" s="106">
        <v>240</v>
      </c>
      <c r="H33" s="106">
        <v>145</v>
      </c>
      <c r="I33" s="107">
        <f>F33*G33*H33/1000/1000/1000</f>
        <v>1.218E-2</v>
      </c>
      <c r="J33" s="108">
        <f>O33+0.06</f>
        <v>256.83966101694915</v>
      </c>
      <c r="K33" s="659" t="s">
        <v>248</v>
      </c>
      <c r="L33" s="519"/>
      <c r="M33" s="22">
        <f>ROUND((ROUND(S33,2)*PEZ!$S$1),2)</f>
        <v>30.3</v>
      </c>
      <c r="N33" s="22">
        <f>M33*C33</f>
        <v>303</v>
      </c>
      <c r="O33" s="23">
        <f>N33/$A$1</f>
        <v>256.77966101694915</v>
      </c>
      <c r="P33" s="689"/>
      <c r="Q33" s="593">
        <f>P33*N33</f>
        <v>0</v>
      </c>
      <c r="R33" s="583">
        <v>21.400000000000002</v>
      </c>
      <c r="S33" s="584">
        <f>R33*1.18</f>
        <v>25.252000000000002</v>
      </c>
      <c r="T33" s="134"/>
      <c r="U33" s="158">
        <f t="shared" si="15"/>
        <v>0</v>
      </c>
      <c r="V33" s="159">
        <f t="shared" si="16"/>
        <v>0</v>
      </c>
      <c r="AC33" s="9">
        <f>AD33*$AD$9</f>
        <v>0</v>
      </c>
    </row>
    <row r="34" spans="1:29" ht="16.5" customHeight="1" thickBot="1">
      <c r="A34" s="671"/>
      <c r="B34" s="175"/>
      <c r="C34" s="175"/>
      <c r="D34" s="169"/>
      <c r="E34" s="169"/>
      <c r="F34" s="182"/>
      <c r="G34" s="182"/>
      <c r="H34" s="182"/>
      <c r="I34" s="183"/>
      <c r="J34" s="182"/>
      <c r="K34" s="657" t="s">
        <v>33</v>
      </c>
      <c r="L34" s="174"/>
      <c r="M34" s="4"/>
      <c r="N34" s="4"/>
      <c r="O34" s="166">
        <f t="shared" si="14"/>
        <v>0</v>
      </c>
      <c r="P34" s="691"/>
      <c r="Q34" s="593">
        <f t="shared" ref="Q34:Q40" si="17">P34*N34</f>
        <v>0</v>
      </c>
      <c r="R34" s="602" t="e">
        <v>#N/A</v>
      </c>
      <c r="S34" s="581"/>
      <c r="T34" s="134"/>
      <c r="U34" s="158">
        <f t="shared" si="15"/>
        <v>0</v>
      </c>
      <c r="V34" s="159">
        <f t="shared" si="16"/>
        <v>0</v>
      </c>
    </row>
    <row r="35" spans="1:29" ht="77.099999999999994" customHeight="1" thickBot="1">
      <c r="A35" s="673">
        <v>223010</v>
      </c>
      <c r="B35" s="520" t="s">
        <v>34</v>
      </c>
      <c r="C35" s="520" t="s">
        <v>21</v>
      </c>
      <c r="D35" s="138" t="s">
        <v>53</v>
      </c>
      <c r="E35" s="138">
        <v>4607195850555</v>
      </c>
      <c r="F35" s="138">
        <v>165</v>
      </c>
      <c r="G35" s="138">
        <v>138</v>
      </c>
      <c r="H35" s="138">
        <v>118</v>
      </c>
      <c r="I35" s="521">
        <v>2.6868600000000001E-3</v>
      </c>
      <c r="J35" s="522">
        <v>0.90399999999999991</v>
      </c>
      <c r="K35" s="660" t="s">
        <v>177</v>
      </c>
      <c r="L35" s="572"/>
      <c r="M35" s="523">
        <f>ROUND((ROUND(S35,2)*PEZ!$S$1),2)</f>
        <v>18.37</v>
      </c>
      <c r="N35" s="494">
        <f>M35*C35</f>
        <v>734.80000000000007</v>
      </c>
      <c r="O35" s="524">
        <f t="shared" si="14"/>
        <v>622.7118644067798</v>
      </c>
      <c r="P35" s="692"/>
      <c r="Q35" s="593">
        <f t="shared" si="17"/>
        <v>0</v>
      </c>
      <c r="R35" s="605">
        <v>12.97601626</v>
      </c>
      <c r="S35" s="606">
        <f t="shared" ref="S35:S45" si="18">R35*1.18</f>
        <v>15.311699186799999</v>
      </c>
      <c r="T35" s="134"/>
      <c r="U35" s="158">
        <f t="shared" si="15"/>
        <v>0</v>
      </c>
      <c r="V35" s="159">
        <f t="shared" si="16"/>
        <v>0</v>
      </c>
    </row>
    <row r="36" spans="1:29" ht="16.5" customHeight="1" thickBot="1">
      <c r="A36" s="674"/>
      <c r="B36" s="525"/>
      <c r="C36" s="525"/>
      <c r="D36" s="509"/>
      <c r="E36" s="509"/>
      <c r="F36" s="526"/>
      <c r="G36" s="526"/>
      <c r="H36" s="526"/>
      <c r="I36" s="527"/>
      <c r="J36" s="526"/>
      <c r="K36" s="661" t="s">
        <v>35</v>
      </c>
      <c r="L36" s="528"/>
      <c r="M36" s="4"/>
      <c r="N36" s="4"/>
      <c r="O36" s="166">
        <f t="shared" si="14"/>
        <v>0</v>
      </c>
      <c r="P36" s="693"/>
      <c r="Q36" s="593">
        <f t="shared" si="17"/>
        <v>0</v>
      </c>
      <c r="R36" s="602" t="e">
        <v>#N/A</v>
      </c>
      <c r="S36" s="581" t="e">
        <f t="shared" si="18"/>
        <v>#N/A</v>
      </c>
      <c r="T36" s="134"/>
      <c r="U36" s="158">
        <f t="shared" si="15"/>
        <v>0</v>
      </c>
      <c r="V36" s="159">
        <f t="shared" si="16"/>
        <v>0</v>
      </c>
    </row>
    <row r="37" spans="1:29" ht="77.099999999999994" customHeight="1">
      <c r="A37" s="675">
        <v>235050</v>
      </c>
      <c r="B37" s="529" t="s">
        <v>27</v>
      </c>
      <c r="C37" s="529" t="s">
        <v>28</v>
      </c>
      <c r="D37" s="512" t="s">
        <v>57</v>
      </c>
      <c r="E37" s="512">
        <v>4607195850036</v>
      </c>
      <c r="F37" s="512">
        <v>165</v>
      </c>
      <c r="G37" s="512">
        <v>138</v>
      </c>
      <c r="H37" s="512">
        <v>118</v>
      </c>
      <c r="I37" s="514">
        <v>2.6868600000000001E-3</v>
      </c>
      <c r="J37" s="530">
        <v>0.56499999999999995</v>
      </c>
      <c r="K37" s="662" t="s">
        <v>178</v>
      </c>
      <c r="L37" s="189"/>
      <c r="M37" s="18">
        <f>ROUND((ROUND(S37,2)*PEZ!$S$1),2)</f>
        <v>18.32</v>
      </c>
      <c r="N37" s="18">
        <f>M37*C37</f>
        <v>916</v>
      </c>
      <c r="O37" s="19">
        <f t="shared" si="14"/>
        <v>776.27118644067798</v>
      </c>
      <c r="P37" s="694"/>
      <c r="Q37" s="593">
        <f t="shared" si="17"/>
        <v>0</v>
      </c>
      <c r="R37" s="596">
        <v>12.944279661016949</v>
      </c>
      <c r="S37" s="586">
        <f t="shared" si="18"/>
        <v>15.27425</v>
      </c>
      <c r="T37" s="60"/>
      <c r="U37" s="158">
        <f t="shared" si="15"/>
        <v>0</v>
      </c>
      <c r="V37" s="159">
        <f t="shared" si="16"/>
        <v>0</v>
      </c>
    </row>
    <row r="38" spans="1:29" s="259" customFormat="1" ht="77.099999999999994" customHeight="1">
      <c r="A38" s="672" t="s">
        <v>249</v>
      </c>
      <c r="B38" s="126" t="s">
        <v>199</v>
      </c>
      <c r="C38" s="126" t="s">
        <v>200</v>
      </c>
      <c r="D38" s="106" t="s">
        <v>52</v>
      </c>
      <c r="E38" s="106">
        <v>4607195850593</v>
      </c>
      <c r="F38" s="106">
        <v>148</v>
      </c>
      <c r="G38" s="106">
        <v>118</v>
      </c>
      <c r="H38" s="106">
        <v>155</v>
      </c>
      <c r="I38" s="107">
        <v>2.7069199999999994E-3</v>
      </c>
      <c r="J38" s="108">
        <v>0.94499999999999995</v>
      </c>
      <c r="K38" s="701" t="s">
        <v>209</v>
      </c>
      <c r="L38" s="519"/>
      <c r="M38" s="22">
        <f>ROUND((ROUND(S38,2)*PEZ!$S$1),2)</f>
        <v>23.56</v>
      </c>
      <c r="N38" s="22">
        <f>M38*C38</f>
        <v>824.59999999999991</v>
      </c>
      <c r="O38" s="23">
        <f t="shared" ref="O38:O43" si="19">N38/$A$1</f>
        <v>698.81355932203383</v>
      </c>
      <c r="P38" s="690"/>
      <c r="Q38" s="594">
        <f t="shared" si="17"/>
        <v>0</v>
      </c>
      <c r="R38" s="595">
        <v>16.6364629019</v>
      </c>
      <c r="S38" s="590">
        <f t="shared" si="18"/>
        <v>19.631026224242</v>
      </c>
      <c r="T38" s="297"/>
      <c r="U38" s="296">
        <f t="shared" si="15"/>
        <v>0</v>
      </c>
      <c r="V38" s="291">
        <f t="shared" si="16"/>
        <v>0</v>
      </c>
    </row>
    <row r="39" spans="1:29" s="259" customFormat="1" ht="77.099999999999994" customHeight="1">
      <c r="A39" s="672" t="s">
        <v>250</v>
      </c>
      <c r="B39" s="126" t="s">
        <v>199</v>
      </c>
      <c r="C39" s="126" t="s">
        <v>200</v>
      </c>
      <c r="D39" s="106" t="s">
        <v>52</v>
      </c>
      <c r="E39" s="106">
        <v>4607195850579</v>
      </c>
      <c r="F39" s="106">
        <v>148</v>
      </c>
      <c r="G39" s="106">
        <v>118</v>
      </c>
      <c r="H39" s="106">
        <v>155</v>
      </c>
      <c r="I39" s="107">
        <v>2.7069199999999994E-3</v>
      </c>
      <c r="J39" s="108">
        <v>0.94499999999999995</v>
      </c>
      <c r="K39" s="701" t="s">
        <v>210</v>
      </c>
      <c r="L39" s="519"/>
      <c r="M39" s="22">
        <f>ROUND((ROUND(S39,2)*PEZ!$S$1),2)</f>
        <v>23.56</v>
      </c>
      <c r="N39" s="22">
        <f>M39*C39</f>
        <v>824.59999999999991</v>
      </c>
      <c r="O39" s="23">
        <f t="shared" si="19"/>
        <v>698.81355932203383</v>
      </c>
      <c r="P39" s="690"/>
      <c r="Q39" s="594">
        <f t="shared" si="17"/>
        <v>0</v>
      </c>
      <c r="R39" s="595">
        <v>16.6364629019</v>
      </c>
      <c r="S39" s="590">
        <f t="shared" si="18"/>
        <v>19.631026224242</v>
      </c>
      <c r="T39" s="297"/>
      <c r="U39" s="296">
        <f t="shared" si="15"/>
        <v>0</v>
      </c>
      <c r="V39" s="291">
        <f t="shared" si="16"/>
        <v>0</v>
      </c>
    </row>
    <row r="40" spans="1:29" s="259" customFormat="1" ht="77.099999999999994" customHeight="1" thickBot="1">
      <c r="A40" s="676" t="s">
        <v>251</v>
      </c>
      <c r="B40" s="125" t="s">
        <v>199</v>
      </c>
      <c r="C40" s="125" t="s">
        <v>200</v>
      </c>
      <c r="D40" s="110" t="s">
        <v>52</v>
      </c>
      <c r="E40" s="110">
        <v>4607195850616</v>
      </c>
      <c r="F40" s="110">
        <v>148</v>
      </c>
      <c r="G40" s="110">
        <v>118</v>
      </c>
      <c r="H40" s="110">
        <v>155</v>
      </c>
      <c r="I40" s="111">
        <v>2.7069199999999994E-3</v>
      </c>
      <c r="J40" s="112">
        <v>0.94499999999999995</v>
      </c>
      <c r="K40" s="702" t="s">
        <v>211</v>
      </c>
      <c r="L40" s="190"/>
      <c r="M40" s="24">
        <f>ROUND((ROUND(S40,2)*PEZ!$S$1),2)</f>
        <v>22.9</v>
      </c>
      <c r="N40" s="24">
        <f>M40*C40</f>
        <v>801.5</v>
      </c>
      <c r="O40" s="25">
        <f t="shared" si="19"/>
        <v>679.2372881355933</v>
      </c>
      <c r="P40" s="690"/>
      <c r="Q40" s="594">
        <f t="shared" si="17"/>
        <v>0</v>
      </c>
      <c r="R40" s="607">
        <v>16.167830144100002</v>
      </c>
      <c r="S40" s="584">
        <f t="shared" si="18"/>
        <v>19.078039570038001</v>
      </c>
      <c r="T40" s="297"/>
      <c r="U40" s="296">
        <f t="shared" si="15"/>
        <v>0</v>
      </c>
      <c r="V40" s="291">
        <f t="shared" si="16"/>
        <v>0</v>
      </c>
    </row>
    <row r="41" spans="1:29" ht="16.5" customHeight="1" thickBot="1">
      <c r="A41" s="677"/>
      <c r="B41" s="333"/>
      <c r="C41" s="333"/>
      <c r="D41" s="336"/>
      <c r="E41" s="336"/>
      <c r="F41" s="531"/>
      <c r="G41" s="531"/>
      <c r="H41" s="531"/>
      <c r="I41" s="532"/>
      <c r="J41" s="531"/>
      <c r="K41" s="664" t="s">
        <v>104</v>
      </c>
      <c r="L41" s="533"/>
      <c r="M41" s="26"/>
      <c r="N41" s="26"/>
      <c r="O41" s="26">
        <f t="shared" si="19"/>
        <v>0</v>
      </c>
      <c r="P41" s="693"/>
      <c r="Q41" s="592">
        <f>P41*N41</f>
        <v>0</v>
      </c>
      <c r="R41" s="602" t="e">
        <v>#N/A</v>
      </c>
      <c r="S41" s="581" t="e">
        <f t="shared" si="18"/>
        <v>#N/A</v>
      </c>
      <c r="T41" s="134"/>
      <c r="U41" s="158">
        <f t="shared" si="15"/>
        <v>0</v>
      </c>
      <c r="V41" s="159">
        <f t="shared" si="16"/>
        <v>0</v>
      </c>
    </row>
    <row r="42" spans="1:29" ht="77.099999999999994" customHeight="1">
      <c r="A42" s="678">
        <v>226053</v>
      </c>
      <c r="B42" s="534" t="s">
        <v>132</v>
      </c>
      <c r="C42" s="156" t="s">
        <v>133</v>
      </c>
      <c r="D42" s="114" t="s">
        <v>53</v>
      </c>
      <c r="E42" s="114">
        <v>4607195850791</v>
      </c>
      <c r="F42" s="114">
        <v>350</v>
      </c>
      <c r="G42" s="114">
        <v>118</v>
      </c>
      <c r="H42" s="114">
        <v>155</v>
      </c>
      <c r="I42" s="115">
        <f>(F42/1000)*(G42/1000)*(H42/1000)</f>
        <v>6.4014999999999992E-3</v>
      </c>
      <c r="J42" s="160">
        <v>2.6</v>
      </c>
      <c r="K42" s="662" t="s">
        <v>179</v>
      </c>
      <c r="L42" s="572"/>
      <c r="M42" s="535">
        <f>ROUND((ROUND(S42,2)*PEZ!$S$1),2)</f>
        <v>17.64</v>
      </c>
      <c r="N42" s="536">
        <f>M42*C42</f>
        <v>441</v>
      </c>
      <c r="O42" s="537">
        <f t="shared" si="19"/>
        <v>373.72881355932208</v>
      </c>
      <c r="P42" s="695"/>
      <c r="Q42" s="580">
        <f>P42*N42</f>
        <v>0</v>
      </c>
      <c r="R42" s="585">
        <v>12.457757496740514</v>
      </c>
      <c r="S42" s="586">
        <f t="shared" si="18"/>
        <v>14.700153846153807</v>
      </c>
      <c r="T42" s="135"/>
      <c r="U42" s="158">
        <f t="shared" si="15"/>
        <v>0</v>
      </c>
      <c r="V42" s="159">
        <f t="shared" si="16"/>
        <v>0</v>
      </c>
    </row>
    <row r="43" spans="1:29" ht="77.099999999999994" customHeight="1" thickBot="1">
      <c r="A43" s="679">
        <v>226063</v>
      </c>
      <c r="B43" s="538" t="s">
        <v>132</v>
      </c>
      <c r="C43" s="539" t="s">
        <v>133</v>
      </c>
      <c r="D43" s="109" t="s">
        <v>53</v>
      </c>
      <c r="E43" s="109">
        <v>4607195850807</v>
      </c>
      <c r="F43" s="109">
        <v>350</v>
      </c>
      <c r="G43" s="109">
        <v>118</v>
      </c>
      <c r="H43" s="109">
        <v>155</v>
      </c>
      <c r="I43" s="521">
        <f>(F43/1000)*(G43/1000)*(H43/1000)</f>
        <v>6.4014999999999992E-3</v>
      </c>
      <c r="J43" s="540">
        <v>2.6</v>
      </c>
      <c r="K43" s="663" t="s">
        <v>180</v>
      </c>
      <c r="L43" s="573"/>
      <c r="M43" s="541">
        <f>ROUND((ROUND(S43,2)*PEZ!$S$1),2)</f>
        <v>19.79</v>
      </c>
      <c r="N43" s="542">
        <f>M43*C43</f>
        <v>494.75</v>
      </c>
      <c r="O43" s="543">
        <f t="shared" si="19"/>
        <v>419.27966101694915</v>
      </c>
      <c r="P43" s="696"/>
      <c r="Q43" s="580">
        <f>P43*N43</f>
        <v>0</v>
      </c>
      <c r="R43" s="583">
        <v>13.978357235984342</v>
      </c>
      <c r="S43" s="584">
        <f t="shared" si="18"/>
        <v>16.494461538461522</v>
      </c>
      <c r="T43" s="136"/>
      <c r="U43" s="158">
        <f t="shared" si="15"/>
        <v>0</v>
      </c>
      <c r="V43" s="159">
        <f t="shared" si="16"/>
        <v>0</v>
      </c>
    </row>
    <row r="44" spans="1:29" ht="16.5" customHeight="1" thickBot="1">
      <c r="A44" s="671"/>
      <c r="B44" s="175"/>
      <c r="C44" s="175"/>
      <c r="D44" s="169"/>
      <c r="E44" s="169"/>
      <c r="F44" s="182"/>
      <c r="G44" s="182"/>
      <c r="H44" s="182"/>
      <c r="I44" s="183"/>
      <c r="J44" s="182"/>
      <c r="K44" s="657" t="s">
        <v>36</v>
      </c>
      <c r="L44" s="174"/>
      <c r="M44" s="544"/>
      <c r="N44" s="544"/>
      <c r="O44" s="545"/>
      <c r="P44" s="691"/>
      <c r="Q44" s="591"/>
      <c r="R44" s="602" t="e">
        <v>#N/A</v>
      </c>
      <c r="S44" s="581" t="e">
        <f t="shared" si="18"/>
        <v>#N/A</v>
      </c>
      <c r="T44" s="136"/>
      <c r="U44" s="158">
        <f t="shared" si="15"/>
        <v>0</v>
      </c>
      <c r="V44" s="159">
        <f t="shared" si="16"/>
        <v>0</v>
      </c>
    </row>
    <row r="45" spans="1:29" ht="77.099999999999994" customHeight="1">
      <c r="A45" s="678">
        <v>235012</v>
      </c>
      <c r="B45" s="156" t="s">
        <v>34</v>
      </c>
      <c r="C45" s="156" t="s">
        <v>21</v>
      </c>
      <c r="D45" s="114" t="s">
        <v>53</v>
      </c>
      <c r="E45" s="114">
        <v>4607195850654</v>
      </c>
      <c r="F45" s="138">
        <v>350</v>
      </c>
      <c r="G45" s="138">
        <v>118</v>
      </c>
      <c r="H45" s="138">
        <v>155</v>
      </c>
      <c r="I45" s="115">
        <f t="shared" ref="I45:I60" si="20">(F45/1000)*(G45/1000)*(H45/1000)</f>
        <v>6.4014999999999992E-3</v>
      </c>
      <c r="J45" s="160">
        <v>1.9</v>
      </c>
      <c r="K45" s="662" t="s">
        <v>181</v>
      </c>
      <c r="L45" s="574"/>
      <c r="M45" s="186">
        <f>ROUND((ROUND(S45,2)*PEZ!$S$1),2)</f>
        <v>28.55</v>
      </c>
      <c r="N45" s="2">
        <f t="shared" ref="N45:N50" si="21">M45*C45</f>
        <v>1142</v>
      </c>
      <c r="O45" s="3">
        <f t="shared" ref="O45:O50" si="22">N45/$A$1</f>
        <v>967.7966101694916</v>
      </c>
      <c r="P45" s="689"/>
      <c r="Q45" s="580">
        <f t="shared" ref="Q45:Q50" si="23">P45*N45</f>
        <v>0</v>
      </c>
      <c r="R45" s="585">
        <v>20.158409387222925</v>
      </c>
      <c r="S45" s="586">
        <f t="shared" si="18"/>
        <v>23.786923076923049</v>
      </c>
      <c r="T45" s="135"/>
      <c r="U45" s="158">
        <f t="shared" si="15"/>
        <v>0</v>
      </c>
      <c r="V45" s="159">
        <f t="shared" si="16"/>
        <v>0</v>
      </c>
    </row>
    <row r="46" spans="1:29" ht="77.099999999999994" customHeight="1">
      <c r="A46" s="672">
        <v>235042</v>
      </c>
      <c r="B46" s="126" t="s">
        <v>34</v>
      </c>
      <c r="C46" s="126" t="s">
        <v>21</v>
      </c>
      <c r="D46" s="106" t="s">
        <v>53</v>
      </c>
      <c r="E46" s="106">
        <v>4607195850678</v>
      </c>
      <c r="F46" s="109">
        <v>350</v>
      </c>
      <c r="G46" s="109">
        <v>118</v>
      </c>
      <c r="H46" s="109">
        <v>155</v>
      </c>
      <c r="I46" s="115">
        <f t="shared" si="20"/>
        <v>6.4014999999999992E-3</v>
      </c>
      <c r="J46" s="148">
        <v>1.9</v>
      </c>
      <c r="K46" s="659" t="s">
        <v>182</v>
      </c>
      <c r="L46" s="575"/>
      <c r="M46" s="187">
        <f>ROUND((ROUND(S46,2)*PEZ!$S$1),2)</f>
        <v>28.55</v>
      </c>
      <c r="N46" s="22">
        <f t="shared" si="21"/>
        <v>1142</v>
      </c>
      <c r="O46" s="23">
        <f t="shared" si="22"/>
        <v>967.7966101694916</v>
      </c>
      <c r="P46" s="689"/>
      <c r="Q46" s="580">
        <f t="shared" si="23"/>
        <v>0</v>
      </c>
      <c r="R46" s="589">
        <v>20.158409387222925</v>
      </c>
      <c r="S46" s="590">
        <f t="shared" ref="S46:S52" si="24">R46*1.18</f>
        <v>23.786923076923049</v>
      </c>
      <c r="T46" s="137"/>
      <c r="U46" s="158">
        <f t="shared" si="15"/>
        <v>0</v>
      </c>
      <c r="V46" s="159">
        <f t="shared" si="16"/>
        <v>0</v>
      </c>
    </row>
    <row r="47" spans="1:29" ht="77.099999999999994" customHeight="1">
      <c r="A47" s="672">
        <v>239012</v>
      </c>
      <c r="B47" s="126" t="s">
        <v>199</v>
      </c>
      <c r="C47" s="126" t="s">
        <v>200</v>
      </c>
      <c r="D47" s="106" t="s">
        <v>53</v>
      </c>
      <c r="E47" s="106">
        <v>4607195850319</v>
      </c>
      <c r="F47" s="109">
        <v>350</v>
      </c>
      <c r="G47" s="109">
        <v>118</v>
      </c>
      <c r="H47" s="109">
        <v>155</v>
      </c>
      <c r="I47" s="115">
        <f t="shared" si="20"/>
        <v>6.4014999999999992E-3</v>
      </c>
      <c r="J47" s="148">
        <v>1.85</v>
      </c>
      <c r="K47" s="659" t="s">
        <v>183</v>
      </c>
      <c r="L47" s="575"/>
      <c r="M47" s="187">
        <f>ROUND((ROUND(S47,2)*PEZ!$S$1),2)</f>
        <v>19.39</v>
      </c>
      <c r="N47" s="22">
        <f t="shared" si="21"/>
        <v>678.65</v>
      </c>
      <c r="O47" s="23">
        <f t="shared" si="22"/>
        <v>575.12711864406776</v>
      </c>
      <c r="P47" s="689"/>
      <c r="Q47" s="580">
        <f t="shared" si="23"/>
        <v>0</v>
      </c>
      <c r="R47" s="589">
        <v>13.692372881355933</v>
      </c>
      <c r="S47" s="590">
        <f t="shared" si="24"/>
        <v>16.157</v>
      </c>
      <c r="T47" s="137"/>
      <c r="U47" s="158">
        <f t="shared" si="15"/>
        <v>0</v>
      </c>
      <c r="V47" s="159">
        <f t="shared" si="16"/>
        <v>0</v>
      </c>
    </row>
    <row r="48" spans="1:29" ht="77.099999999999994" customHeight="1">
      <c r="A48" s="672">
        <v>239022</v>
      </c>
      <c r="B48" s="126" t="s">
        <v>199</v>
      </c>
      <c r="C48" s="126" t="s">
        <v>200</v>
      </c>
      <c r="D48" s="106" t="s">
        <v>53</v>
      </c>
      <c r="E48" s="106">
        <v>4607195850357</v>
      </c>
      <c r="F48" s="109">
        <v>350</v>
      </c>
      <c r="G48" s="109">
        <v>118</v>
      </c>
      <c r="H48" s="109">
        <v>155</v>
      </c>
      <c r="I48" s="115">
        <f t="shared" si="20"/>
        <v>6.4014999999999992E-3</v>
      </c>
      <c r="J48" s="148">
        <v>1.85</v>
      </c>
      <c r="K48" s="659" t="s">
        <v>184</v>
      </c>
      <c r="L48" s="575"/>
      <c r="M48" s="187">
        <f>ROUND((ROUND(S48,2)*PEZ!$S$1),2)</f>
        <v>19.39</v>
      </c>
      <c r="N48" s="22">
        <f t="shared" si="21"/>
        <v>678.65</v>
      </c>
      <c r="O48" s="23">
        <f t="shared" si="22"/>
        <v>575.12711864406776</v>
      </c>
      <c r="P48" s="689"/>
      <c r="Q48" s="580">
        <f t="shared" si="23"/>
        <v>0</v>
      </c>
      <c r="R48" s="589">
        <v>13.692372881355933</v>
      </c>
      <c r="S48" s="590">
        <f t="shared" si="24"/>
        <v>16.157</v>
      </c>
      <c r="T48" s="137"/>
      <c r="U48" s="158">
        <f t="shared" si="15"/>
        <v>0</v>
      </c>
      <c r="V48" s="159">
        <f t="shared" si="16"/>
        <v>0</v>
      </c>
    </row>
    <row r="49" spans="1:22" ht="77.099999999999994" customHeight="1">
      <c r="A49" s="672">
        <v>239032</v>
      </c>
      <c r="B49" s="126" t="s">
        <v>199</v>
      </c>
      <c r="C49" s="126" t="s">
        <v>200</v>
      </c>
      <c r="D49" s="106" t="s">
        <v>53</v>
      </c>
      <c r="E49" s="106">
        <v>4607195850333</v>
      </c>
      <c r="F49" s="109">
        <v>350</v>
      </c>
      <c r="G49" s="109">
        <v>118</v>
      </c>
      <c r="H49" s="109">
        <v>155</v>
      </c>
      <c r="I49" s="115">
        <f t="shared" si="20"/>
        <v>6.4014999999999992E-3</v>
      </c>
      <c r="J49" s="148">
        <v>1.85</v>
      </c>
      <c r="K49" s="659" t="s">
        <v>185</v>
      </c>
      <c r="L49" s="575"/>
      <c r="M49" s="187">
        <f>ROUND((ROUND(S49,2)*PEZ!$S$1),2)</f>
        <v>19.39</v>
      </c>
      <c r="N49" s="22">
        <f t="shared" si="21"/>
        <v>678.65</v>
      </c>
      <c r="O49" s="23">
        <f t="shared" si="22"/>
        <v>575.12711864406776</v>
      </c>
      <c r="P49" s="689"/>
      <c r="Q49" s="580">
        <f t="shared" si="23"/>
        <v>0</v>
      </c>
      <c r="R49" s="589">
        <v>13.692372881355933</v>
      </c>
      <c r="S49" s="590">
        <f t="shared" si="24"/>
        <v>16.157</v>
      </c>
      <c r="T49" s="137"/>
      <c r="U49" s="158">
        <f t="shared" si="15"/>
        <v>0</v>
      </c>
      <c r="V49" s="159">
        <f t="shared" si="16"/>
        <v>0</v>
      </c>
    </row>
    <row r="50" spans="1:22" ht="77.099999999999994" customHeight="1">
      <c r="A50" s="672">
        <v>240080</v>
      </c>
      <c r="B50" s="126" t="s">
        <v>234</v>
      </c>
      <c r="C50" s="126" t="s">
        <v>245</v>
      </c>
      <c r="D50" s="106" t="s">
        <v>53</v>
      </c>
      <c r="E50" s="106">
        <v>4607195851422</v>
      </c>
      <c r="F50" s="109">
        <v>148</v>
      </c>
      <c r="G50" s="109">
        <v>118</v>
      </c>
      <c r="H50" s="109">
        <v>155</v>
      </c>
      <c r="I50" s="115">
        <f t="shared" si="20"/>
        <v>2.7069199999999994E-3</v>
      </c>
      <c r="J50" s="148">
        <v>0.86399999999999999</v>
      </c>
      <c r="K50" s="659" t="s">
        <v>252</v>
      </c>
      <c r="L50" s="575"/>
      <c r="M50" s="187">
        <f>ROUND((ROUND(S50,2)*PEZ!$S$1),2)</f>
        <v>22.75</v>
      </c>
      <c r="N50" s="22">
        <f t="shared" si="21"/>
        <v>227.5</v>
      </c>
      <c r="O50" s="23">
        <f t="shared" si="22"/>
        <v>192.79661016949154</v>
      </c>
      <c r="P50" s="689"/>
      <c r="Q50" s="580">
        <f t="shared" si="23"/>
        <v>0</v>
      </c>
      <c r="R50" s="589">
        <v>16.067409820199998</v>
      </c>
      <c r="S50" s="590">
        <f t="shared" si="24"/>
        <v>18.959543587835999</v>
      </c>
      <c r="T50" s="137"/>
      <c r="U50" s="158">
        <f>P50*I50</f>
        <v>0</v>
      </c>
      <c r="V50" s="159">
        <f>P50*J50</f>
        <v>0</v>
      </c>
    </row>
    <row r="51" spans="1:22" ht="77.099999999999994" customHeight="1">
      <c r="A51" s="672">
        <v>240073</v>
      </c>
      <c r="B51" s="126" t="s">
        <v>234</v>
      </c>
      <c r="C51" s="126" t="s">
        <v>245</v>
      </c>
      <c r="D51" s="106" t="s">
        <v>53</v>
      </c>
      <c r="E51" s="106">
        <v>4607195852146</v>
      </c>
      <c r="F51" s="109">
        <v>148</v>
      </c>
      <c r="G51" s="109">
        <v>118</v>
      </c>
      <c r="H51" s="109">
        <v>155</v>
      </c>
      <c r="I51" s="115">
        <f>(F51/1000)*(G51/1000)*(H51/1000)</f>
        <v>2.7069199999999994E-3</v>
      </c>
      <c r="J51" s="148">
        <v>0.51</v>
      </c>
      <c r="K51" s="659" t="s">
        <v>287</v>
      </c>
      <c r="L51" s="575"/>
      <c r="M51" s="187">
        <f>ROUND((ROUND(S51,2)*PEZ!$S$1),2)</f>
        <v>14.38</v>
      </c>
      <c r="N51" s="22">
        <f>M51*C51</f>
        <v>143.80000000000001</v>
      </c>
      <c r="O51" s="23">
        <f>N51/$A$1</f>
        <v>121.86440677966104</v>
      </c>
      <c r="P51" s="689"/>
      <c r="Q51" s="580">
        <f>P51*N51</f>
        <v>0</v>
      </c>
      <c r="R51" s="589">
        <v>10.154300000000001</v>
      </c>
      <c r="S51" s="590">
        <f t="shared" si="24"/>
        <v>11.982074000000001</v>
      </c>
      <c r="T51" s="137"/>
      <c r="U51" s="158">
        <f>P51*I51</f>
        <v>0</v>
      </c>
      <c r="V51" s="159">
        <f>P51*J51</f>
        <v>0</v>
      </c>
    </row>
    <row r="52" spans="1:22" ht="77.099999999999994" customHeight="1">
      <c r="A52" s="672">
        <v>240074</v>
      </c>
      <c r="B52" s="126" t="s">
        <v>234</v>
      </c>
      <c r="C52" s="126" t="s">
        <v>245</v>
      </c>
      <c r="D52" s="106" t="s">
        <v>53</v>
      </c>
      <c r="E52" s="106">
        <v>4607195852160</v>
      </c>
      <c r="F52" s="109">
        <v>148</v>
      </c>
      <c r="G52" s="109">
        <v>118</v>
      </c>
      <c r="H52" s="109">
        <v>155</v>
      </c>
      <c r="I52" s="115">
        <f>(F52/1000)*(G52/1000)*(H52/1000)</f>
        <v>2.7069199999999994E-3</v>
      </c>
      <c r="J52" s="148">
        <v>0.51</v>
      </c>
      <c r="K52" s="659" t="s">
        <v>288</v>
      </c>
      <c r="L52" s="575"/>
      <c r="M52" s="187">
        <f>ROUND((ROUND(S52,2)*PEZ!$S$1),2)</f>
        <v>14.38</v>
      </c>
      <c r="N52" s="22">
        <f>M52*C52</f>
        <v>143.80000000000001</v>
      </c>
      <c r="O52" s="23">
        <f>N52/$A$1</f>
        <v>121.86440677966104</v>
      </c>
      <c r="P52" s="689"/>
      <c r="Q52" s="580">
        <f>P52*N52</f>
        <v>0</v>
      </c>
      <c r="R52" s="589">
        <v>10.154300000000001</v>
      </c>
      <c r="S52" s="590">
        <f t="shared" si="24"/>
        <v>11.982074000000001</v>
      </c>
      <c r="T52" s="137"/>
      <c r="U52" s="158">
        <f>P52*I52</f>
        <v>0</v>
      </c>
      <c r="V52" s="159">
        <f>P52*J52</f>
        <v>0</v>
      </c>
    </row>
    <row r="53" spans="1:22" ht="77.099999999999994" customHeight="1" thickBot="1">
      <c r="A53" s="672">
        <v>240075</v>
      </c>
      <c r="B53" s="126" t="s">
        <v>234</v>
      </c>
      <c r="C53" s="126" t="s">
        <v>245</v>
      </c>
      <c r="D53" s="106" t="s">
        <v>53</v>
      </c>
      <c r="E53" s="106">
        <v>4607195852214</v>
      </c>
      <c r="F53" s="109">
        <v>148</v>
      </c>
      <c r="G53" s="109">
        <v>118</v>
      </c>
      <c r="H53" s="109">
        <v>155</v>
      </c>
      <c r="I53" s="115">
        <f>(F53/1000)*(G53/1000)*(H53/1000)</f>
        <v>2.7069199999999994E-3</v>
      </c>
      <c r="J53" s="148">
        <v>0.51</v>
      </c>
      <c r="K53" s="659" t="s">
        <v>289</v>
      </c>
      <c r="L53" s="575"/>
      <c r="M53" s="187">
        <f>ROUND((ROUND(S53,2)*PEZ!$S$1),2)</f>
        <v>14.38</v>
      </c>
      <c r="N53" s="22">
        <f>M53*C53</f>
        <v>143.80000000000001</v>
      </c>
      <c r="O53" s="23">
        <f>N53/$A$1</f>
        <v>121.86440677966104</v>
      </c>
      <c r="P53" s="689"/>
      <c r="Q53" s="580">
        <f>P53*N53</f>
        <v>0</v>
      </c>
      <c r="R53" s="583">
        <v>10.154300000000001</v>
      </c>
      <c r="S53" s="584">
        <f>R53*1.18</f>
        <v>11.982074000000001</v>
      </c>
      <c r="T53" s="137"/>
      <c r="U53" s="158">
        <f>P53*I53</f>
        <v>0</v>
      </c>
      <c r="V53" s="159">
        <f>P53*J53</f>
        <v>0</v>
      </c>
    </row>
    <row r="54" spans="1:22" ht="16.5" customHeight="1" thickBot="1">
      <c r="A54" s="671"/>
      <c r="B54" s="175"/>
      <c r="C54" s="175"/>
      <c r="D54" s="169"/>
      <c r="E54" s="169"/>
      <c r="F54" s="182"/>
      <c r="G54" s="182"/>
      <c r="H54" s="182"/>
      <c r="I54" s="183"/>
      <c r="J54" s="182"/>
      <c r="K54" s="657" t="s">
        <v>41</v>
      </c>
      <c r="L54" s="174"/>
      <c r="M54" s="4"/>
      <c r="N54" s="4"/>
      <c r="O54" s="166"/>
      <c r="P54" s="691"/>
      <c r="Q54" s="580"/>
      <c r="R54" s="602" t="e">
        <v>#N/A</v>
      </c>
      <c r="S54" s="581"/>
      <c r="T54" s="135"/>
      <c r="U54" s="158">
        <f t="shared" si="15"/>
        <v>0</v>
      </c>
      <c r="V54" s="159">
        <f t="shared" si="16"/>
        <v>0</v>
      </c>
    </row>
    <row r="55" spans="1:22" ht="77.099999999999994" customHeight="1">
      <c r="A55" s="680">
        <v>238022</v>
      </c>
      <c r="B55" s="156" t="s">
        <v>11</v>
      </c>
      <c r="C55" s="156" t="s">
        <v>12</v>
      </c>
      <c r="D55" s="106" t="s">
        <v>53</v>
      </c>
      <c r="E55" s="106">
        <v>4607195850418</v>
      </c>
      <c r="F55" s="106">
        <v>350</v>
      </c>
      <c r="G55" s="109">
        <v>118</v>
      </c>
      <c r="H55" s="109">
        <v>155</v>
      </c>
      <c r="I55" s="115">
        <f>(F55/1000)*(G55/1000)*(H55/1000)</f>
        <v>6.4014999999999992E-3</v>
      </c>
      <c r="J55" s="160">
        <f>75*30/1000+0.1</f>
        <v>2.35</v>
      </c>
      <c r="K55" s="659" t="s">
        <v>186</v>
      </c>
      <c r="L55" s="574"/>
      <c r="M55" s="186">
        <f>ROUND((ROUND(S55,2)*PEZ!$S$1),2)</f>
        <v>14.98</v>
      </c>
      <c r="N55" s="2">
        <f t="shared" ref="N55:N60" si="25">M55*C55</f>
        <v>449.40000000000003</v>
      </c>
      <c r="O55" s="3">
        <f t="shared" ref="O55:O60" si="26">N55/$A$1</f>
        <v>380.84745762711867</v>
      </c>
      <c r="P55" s="695"/>
      <c r="Q55" s="580">
        <f t="shared" ref="Q55:Q60" si="27">P55*N55</f>
        <v>0</v>
      </c>
      <c r="R55" s="589">
        <v>10.574445893089997</v>
      </c>
      <c r="S55" s="590">
        <f t="shared" ref="S55:S60" si="28">R55*1.18</f>
        <v>12.477846153846196</v>
      </c>
      <c r="T55" s="135"/>
      <c r="U55" s="158">
        <f t="shared" ref="U55:U60" si="29">P55*I55</f>
        <v>0</v>
      </c>
      <c r="V55" s="159">
        <f t="shared" ref="V55:V60" si="30">P55*J55</f>
        <v>0</v>
      </c>
    </row>
    <row r="56" spans="1:22" ht="77.099999999999994" customHeight="1">
      <c r="A56" s="680">
        <v>238032</v>
      </c>
      <c r="B56" s="156" t="s">
        <v>11</v>
      </c>
      <c r="C56" s="156" t="s">
        <v>12</v>
      </c>
      <c r="D56" s="106" t="s">
        <v>53</v>
      </c>
      <c r="E56" s="106">
        <v>4607195850432</v>
      </c>
      <c r="F56" s="106">
        <v>350</v>
      </c>
      <c r="G56" s="109">
        <v>118</v>
      </c>
      <c r="H56" s="109">
        <v>155</v>
      </c>
      <c r="I56" s="115">
        <f>(F56/1000)*(G56/1000)*(H56/1000)</f>
        <v>6.4014999999999992E-3</v>
      </c>
      <c r="J56" s="160">
        <f>75*30/1000+0.1</f>
        <v>2.35</v>
      </c>
      <c r="K56" s="659" t="s">
        <v>187</v>
      </c>
      <c r="L56" s="575"/>
      <c r="M56" s="187">
        <f>ROUND((ROUND(S56,2)*PEZ!$S$1),2)</f>
        <v>14.98</v>
      </c>
      <c r="N56" s="22">
        <f t="shared" si="25"/>
        <v>449.40000000000003</v>
      </c>
      <c r="O56" s="23">
        <f t="shared" si="26"/>
        <v>380.84745762711867</v>
      </c>
      <c r="P56" s="689"/>
      <c r="Q56" s="580">
        <f t="shared" si="27"/>
        <v>0</v>
      </c>
      <c r="R56" s="589">
        <v>10.574445893089997</v>
      </c>
      <c r="S56" s="590">
        <f t="shared" si="28"/>
        <v>12.477846153846196</v>
      </c>
      <c r="T56" s="135"/>
      <c r="U56" s="158">
        <f t="shared" si="29"/>
        <v>0</v>
      </c>
      <c r="V56" s="159">
        <f t="shared" si="30"/>
        <v>0</v>
      </c>
    </row>
    <row r="57" spans="1:22" ht="77.099999999999994" customHeight="1">
      <c r="A57" s="680">
        <v>238062</v>
      </c>
      <c r="B57" s="126" t="s">
        <v>9</v>
      </c>
      <c r="C57" s="126" t="s">
        <v>10</v>
      </c>
      <c r="D57" s="106" t="s">
        <v>53</v>
      </c>
      <c r="E57" s="106">
        <v>4607195850074</v>
      </c>
      <c r="F57" s="106">
        <v>350</v>
      </c>
      <c r="G57" s="109">
        <v>118</v>
      </c>
      <c r="H57" s="109">
        <v>155</v>
      </c>
      <c r="I57" s="115">
        <f t="shared" si="20"/>
        <v>6.4014999999999992E-3</v>
      </c>
      <c r="J57" s="148">
        <f>30*45/1000+0.1</f>
        <v>1.4500000000000002</v>
      </c>
      <c r="K57" s="659" t="s">
        <v>188</v>
      </c>
      <c r="L57" s="575"/>
      <c r="M57" s="187">
        <f>ROUND((ROUND(S57,2)*PEZ!$S$1),2)</f>
        <v>8.1999999999999993</v>
      </c>
      <c r="N57" s="22">
        <f t="shared" si="25"/>
        <v>368.99999999999994</v>
      </c>
      <c r="O57" s="23">
        <f t="shared" si="26"/>
        <v>312.71186440677963</v>
      </c>
      <c r="P57" s="689"/>
      <c r="Q57" s="580">
        <f t="shared" si="27"/>
        <v>0</v>
      </c>
      <c r="R57" s="589">
        <v>5.7894393741851422</v>
      </c>
      <c r="S57" s="590">
        <f t="shared" si="28"/>
        <v>6.8315384615384671</v>
      </c>
      <c r="T57" s="135"/>
      <c r="U57" s="158">
        <f t="shared" si="29"/>
        <v>0</v>
      </c>
      <c r="V57" s="159">
        <f t="shared" si="30"/>
        <v>0</v>
      </c>
    </row>
    <row r="58" spans="1:22" ht="77.099999999999994" customHeight="1">
      <c r="A58" s="680">
        <v>238052</v>
      </c>
      <c r="B58" s="126" t="s">
        <v>9</v>
      </c>
      <c r="C58" s="126" t="s">
        <v>10</v>
      </c>
      <c r="D58" s="106" t="s">
        <v>53</v>
      </c>
      <c r="E58" s="106">
        <v>4607195850456</v>
      </c>
      <c r="F58" s="106">
        <v>350</v>
      </c>
      <c r="G58" s="109">
        <v>118</v>
      </c>
      <c r="H58" s="109">
        <v>155</v>
      </c>
      <c r="I58" s="115">
        <f t="shared" si="20"/>
        <v>6.4014999999999992E-3</v>
      </c>
      <c r="J58" s="148">
        <f>30*45/1000+0.1</f>
        <v>1.4500000000000002</v>
      </c>
      <c r="K58" s="659" t="s">
        <v>189</v>
      </c>
      <c r="L58" s="575"/>
      <c r="M58" s="187">
        <f>ROUND((ROUND(S58,2)*PEZ!$S$1),2)</f>
        <v>8.1999999999999993</v>
      </c>
      <c r="N58" s="22">
        <f t="shared" si="25"/>
        <v>368.99999999999994</v>
      </c>
      <c r="O58" s="23">
        <f t="shared" si="26"/>
        <v>312.71186440677963</v>
      </c>
      <c r="P58" s="689"/>
      <c r="Q58" s="580">
        <f t="shared" si="27"/>
        <v>0</v>
      </c>
      <c r="R58" s="589">
        <v>5.7894393741851422</v>
      </c>
      <c r="S58" s="590">
        <f t="shared" si="28"/>
        <v>6.8315384615384671</v>
      </c>
      <c r="T58" s="135"/>
      <c r="U58" s="158">
        <f t="shared" si="29"/>
        <v>0</v>
      </c>
      <c r="V58" s="159">
        <f t="shared" si="30"/>
        <v>0</v>
      </c>
    </row>
    <row r="59" spans="1:22" ht="77.099999999999994" customHeight="1">
      <c r="A59" s="680">
        <v>238042</v>
      </c>
      <c r="B59" s="126" t="s">
        <v>9</v>
      </c>
      <c r="C59" s="126" t="s">
        <v>10</v>
      </c>
      <c r="D59" s="106" t="s">
        <v>53</v>
      </c>
      <c r="E59" s="106">
        <v>4607195850470</v>
      </c>
      <c r="F59" s="106">
        <v>350</v>
      </c>
      <c r="G59" s="109">
        <v>118</v>
      </c>
      <c r="H59" s="109">
        <v>155</v>
      </c>
      <c r="I59" s="115">
        <f t="shared" si="20"/>
        <v>6.4014999999999992E-3</v>
      </c>
      <c r="J59" s="148">
        <f>30*45/1000+0.1</f>
        <v>1.4500000000000002</v>
      </c>
      <c r="K59" s="659" t="s">
        <v>190</v>
      </c>
      <c r="L59" s="575"/>
      <c r="M59" s="187">
        <f>ROUND((ROUND(S59,2)*PEZ!$S$1),2)</f>
        <v>8.1999999999999993</v>
      </c>
      <c r="N59" s="22">
        <f t="shared" si="25"/>
        <v>368.99999999999994</v>
      </c>
      <c r="O59" s="23">
        <f t="shared" si="26"/>
        <v>312.71186440677963</v>
      </c>
      <c r="P59" s="689"/>
      <c r="Q59" s="580">
        <f t="shared" si="27"/>
        <v>0</v>
      </c>
      <c r="R59" s="589">
        <v>5.7894393741851422</v>
      </c>
      <c r="S59" s="590">
        <f t="shared" si="28"/>
        <v>6.8315384615384671</v>
      </c>
      <c r="T59" s="133"/>
      <c r="U59" s="158">
        <f t="shared" si="29"/>
        <v>0</v>
      </c>
      <c r="V59" s="159">
        <f t="shared" si="30"/>
        <v>0</v>
      </c>
    </row>
    <row r="60" spans="1:22" ht="77.099999999999994" customHeight="1" thickBot="1">
      <c r="A60" s="681">
        <v>238072</v>
      </c>
      <c r="B60" s="126" t="s">
        <v>9</v>
      </c>
      <c r="C60" s="126" t="s">
        <v>10</v>
      </c>
      <c r="D60" s="109" t="s">
        <v>53</v>
      </c>
      <c r="E60" s="109">
        <v>4607195850494</v>
      </c>
      <c r="F60" s="109">
        <v>350</v>
      </c>
      <c r="G60" s="109">
        <v>118</v>
      </c>
      <c r="H60" s="109">
        <v>155</v>
      </c>
      <c r="I60" s="115">
        <f t="shared" si="20"/>
        <v>6.4014999999999992E-3</v>
      </c>
      <c r="J60" s="148">
        <f>30*45/1000+0.1</f>
        <v>1.4500000000000002</v>
      </c>
      <c r="K60" s="665" t="s">
        <v>191</v>
      </c>
      <c r="L60" s="573"/>
      <c r="M60" s="188">
        <f>ROUND((ROUND(S60,2)*PEZ!$S$1),2)</f>
        <v>8.1999999999999993</v>
      </c>
      <c r="N60" s="81">
        <f t="shared" si="25"/>
        <v>368.99999999999994</v>
      </c>
      <c r="O60" s="123">
        <f t="shared" si="26"/>
        <v>312.71186440677963</v>
      </c>
      <c r="P60" s="696"/>
      <c r="Q60" s="580">
        <f t="shared" si="27"/>
        <v>0</v>
      </c>
      <c r="R60" s="583">
        <v>5.7894393741851422</v>
      </c>
      <c r="S60" s="584">
        <f t="shared" si="28"/>
        <v>6.8315384615384671</v>
      </c>
      <c r="T60" s="133"/>
      <c r="U60" s="158">
        <f t="shared" si="29"/>
        <v>0</v>
      </c>
      <c r="V60" s="159">
        <f t="shared" si="30"/>
        <v>0</v>
      </c>
    </row>
    <row r="61" spans="1:22" ht="16.5" customHeight="1" thickBot="1">
      <c r="A61" s="671"/>
      <c r="B61" s="175"/>
      <c r="C61" s="175"/>
      <c r="D61" s="179"/>
      <c r="E61" s="179"/>
      <c r="F61" s="179"/>
      <c r="G61" s="179"/>
      <c r="H61" s="179"/>
      <c r="I61" s="184"/>
      <c r="J61" s="179"/>
      <c r="K61" s="666" t="s">
        <v>38</v>
      </c>
      <c r="L61" s="185"/>
      <c r="M61" s="4"/>
      <c r="N61" s="4"/>
      <c r="O61" s="166"/>
      <c r="P61" s="691"/>
      <c r="Q61" s="587">
        <f t="shared" ref="Q61:Q66" si="31">P61*N61</f>
        <v>0</v>
      </c>
      <c r="R61" s="602"/>
      <c r="S61" s="608"/>
      <c r="T61" s="133"/>
      <c r="U61" s="158">
        <f t="shared" ref="U61:U66" si="32">P61*I61</f>
        <v>0</v>
      </c>
      <c r="V61" s="159">
        <f t="shared" ref="V61:V66" si="33">P61*J61</f>
        <v>0</v>
      </c>
    </row>
    <row r="62" spans="1:22" ht="96.75" customHeight="1">
      <c r="A62" s="682">
        <v>23201</v>
      </c>
      <c r="B62" s="124" t="s">
        <v>19</v>
      </c>
      <c r="C62" s="124" t="s">
        <v>20</v>
      </c>
      <c r="D62" s="102" t="s">
        <v>52</v>
      </c>
      <c r="E62" s="102">
        <v>5997255703273</v>
      </c>
      <c r="F62" s="102">
        <v>185</v>
      </c>
      <c r="G62" s="102">
        <v>132</v>
      </c>
      <c r="H62" s="102">
        <v>150</v>
      </c>
      <c r="I62" s="103">
        <v>3.663E-3</v>
      </c>
      <c r="J62" s="204">
        <v>1.2350000000000001</v>
      </c>
      <c r="K62" s="662" t="s">
        <v>192</v>
      </c>
      <c r="L62" s="576"/>
      <c r="M62" s="205">
        <f>ROUND((ROUND(S62,2)*PEZ!$S$1),2)</f>
        <v>66.84</v>
      </c>
      <c r="N62" s="82">
        <f>M62*C62</f>
        <v>802.08</v>
      </c>
      <c r="O62" s="206">
        <f>N62/$A$1</f>
        <v>679.72881355932213</v>
      </c>
      <c r="P62" s="697"/>
      <c r="Q62" s="580">
        <f t="shared" si="31"/>
        <v>0</v>
      </c>
      <c r="R62" s="585">
        <v>47.201000000000001</v>
      </c>
      <c r="S62" s="588">
        <f t="shared" ref="S62:S67" si="34">R62*1.18</f>
        <v>55.697179999999996</v>
      </c>
      <c r="T62" s="135"/>
      <c r="U62" s="158">
        <f t="shared" si="32"/>
        <v>0</v>
      </c>
      <c r="V62" s="159">
        <f t="shared" si="33"/>
        <v>0</v>
      </c>
    </row>
    <row r="63" spans="1:22" ht="89.25" customHeight="1" thickBot="1">
      <c r="A63" s="676">
        <v>23202</v>
      </c>
      <c r="B63" s="125" t="s">
        <v>19</v>
      </c>
      <c r="C63" s="125" t="s">
        <v>20</v>
      </c>
      <c r="D63" s="110" t="s">
        <v>52</v>
      </c>
      <c r="E63" s="110">
        <v>5997255703280</v>
      </c>
      <c r="F63" s="110">
        <v>185</v>
      </c>
      <c r="G63" s="110">
        <v>132</v>
      </c>
      <c r="H63" s="110">
        <v>150</v>
      </c>
      <c r="I63" s="111">
        <v>3.663E-3</v>
      </c>
      <c r="J63" s="207">
        <v>1.2350000000000001</v>
      </c>
      <c r="K63" s="663" t="s">
        <v>193</v>
      </c>
      <c r="L63" s="577"/>
      <c r="M63" s="208">
        <f>ROUND((ROUND(S63,2)*PEZ!$S$1),2)</f>
        <v>81.47</v>
      </c>
      <c r="N63" s="24">
        <f>M63*C63</f>
        <v>977.64</v>
      </c>
      <c r="O63" s="25">
        <f>N63/$A$1</f>
        <v>828.50847457627117</v>
      </c>
      <c r="P63" s="698"/>
      <c r="Q63" s="580">
        <f t="shared" si="31"/>
        <v>0</v>
      </c>
      <c r="R63" s="583">
        <v>57.53</v>
      </c>
      <c r="S63" s="609">
        <f t="shared" si="34"/>
        <v>67.885400000000004</v>
      </c>
      <c r="T63" s="136"/>
      <c r="U63" s="158">
        <f t="shared" si="32"/>
        <v>0</v>
      </c>
      <c r="V63" s="159">
        <f t="shared" si="33"/>
        <v>0</v>
      </c>
    </row>
    <row r="64" spans="1:22" ht="16.5" customHeight="1" thickBot="1">
      <c r="A64" s="683"/>
      <c r="B64" s="333"/>
      <c r="C64" s="333"/>
      <c r="D64" s="334"/>
      <c r="E64" s="334"/>
      <c r="F64" s="334"/>
      <c r="G64" s="334"/>
      <c r="H64" s="334"/>
      <c r="I64" s="335"/>
      <c r="J64" s="336"/>
      <c r="K64" s="666" t="s">
        <v>254</v>
      </c>
      <c r="L64" s="185"/>
      <c r="M64" s="4">
        <f>ROUND((ROUND(S64,2)*PEZ!$S$1),2)</f>
        <v>0</v>
      </c>
      <c r="N64" s="4">
        <f>M64*C64</f>
        <v>0</v>
      </c>
      <c r="O64" s="166">
        <f>N64/$A$1</f>
        <v>0</v>
      </c>
      <c r="P64" s="692"/>
      <c r="Q64" s="580">
        <f t="shared" si="31"/>
        <v>0</v>
      </c>
      <c r="R64" s="602"/>
      <c r="S64" s="581">
        <f t="shared" si="34"/>
        <v>0</v>
      </c>
      <c r="T64" s="136"/>
      <c r="U64" s="158">
        <f t="shared" si="32"/>
        <v>0</v>
      </c>
      <c r="V64" s="159">
        <f t="shared" si="33"/>
        <v>0</v>
      </c>
    </row>
    <row r="65" spans="1:22" ht="77.099999999999994" customHeight="1">
      <c r="A65" s="682">
        <v>240071</v>
      </c>
      <c r="B65" s="124" t="s">
        <v>27</v>
      </c>
      <c r="C65" s="124" t="s">
        <v>28</v>
      </c>
      <c r="D65" s="102" t="s">
        <v>52</v>
      </c>
      <c r="E65" s="102">
        <v>4607195852085</v>
      </c>
      <c r="F65" s="102">
        <v>118</v>
      </c>
      <c r="G65" s="102">
        <v>148</v>
      </c>
      <c r="H65" s="102">
        <v>155</v>
      </c>
      <c r="I65" s="103">
        <v>2.7069199999999994E-3</v>
      </c>
      <c r="J65" s="104">
        <v>0.78</v>
      </c>
      <c r="K65" s="662" t="s">
        <v>255</v>
      </c>
      <c r="L65" s="189"/>
      <c r="M65" s="18">
        <f>ROUND((ROUND(S65,2)*PEZ!$S$1),2)</f>
        <v>8.1</v>
      </c>
      <c r="N65" s="18">
        <f>M65*C65</f>
        <v>405</v>
      </c>
      <c r="O65" s="337">
        <f>N65/$A$1</f>
        <v>343.22033898305085</v>
      </c>
      <c r="P65" s="694"/>
      <c r="Q65" s="580">
        <f t="shared" si="31"/>
        <v>0</v>
      </c>
      <c r="R65" s="585">
        <v>5.7176520000000011</v>
      </c>
      <c r="S65" s="586">
        <f t="shared" si="34"/>
        <v>6.7468293600000013</v>
      </c>
      <c r="T65" s="136"/>
      <c r="U65" s="158">
        <f t="shared" si="32"/>
        <v>0</v>
      </c>
      <c r="V65" s="159">
        <f t="shared" si="33"/>
        <v>0</v>
      </c>
    </row>
    <row r="66" spans="1:22" ht="77.099999999999994" customHeight="1" thickBot="1">
      <c r="A66" s="676">
        <v>240072</v>
      </c>
      <c r="B66" s="125" t="s">
        <v>199</v>
      </c>
      <c r="C66" s="125" t="s">
        <v>200</v>
      </c>
      <c r="D66" s="110" t="s">
        <v>53</v>
      </c>
      <c r="E66" s="110">
        <v>4607195852061</v>
      </c>
      <c r="F66" s="110">
        <v>118</v>
      </c>
      <c r="G66" s="110">
        <v>148</v>
      </c>
      <c r="H66" s="110">
        <v>155</v>
      </c>
      <c r="I66" s="111">
        <v>2.7069199999999994E-3</v>
      </c>
      <c r="J66" s="112">
        <v>1.96</v>
      </c>
      <c r="K66" s="663" t="s">
        <v>256</v>
      </c>
      <c r="L66" s="190"/>
      <c r="M66" s="24">
        <f>ROUND((ROUND(S66,2)*PEZ!$S$1),2)</f>
        <v>26.22</v>
      </c>
      <c r="N66" s="24">
        <f>M66*C66</f>
        <v>917.69999999999993</v>
      </c>
      <c r="O66" s="338">
        <f>N66/$A$1</f>
        <v>777.71186440677968</v>
      </c>
      <c r="P66" s="698"/>
      <c r="Q66" s="580">
        <f t="shared" si="31"/>
        <v>0</v>
      </c>
      <c r="R66" s="583">
        <v>18.512712000000001</v>
      </c>
      <c r="S66" s="584">
        <f t="shared" si="34"/>
        <v>21.845000159999998</v>
      </c>
      <c r="T66" s="136"/>
      <c r="U66" s="158">
        <f t="shared" si="32"/>
        <v>0</v>
      </c>
      <c r="V66" s="159">
        <f t="shared" si="33"/>
        <v>0</v>
      </c>
    </row>
    <row r="67" spans="1:22" ht="18.75" thickBot="1">
      <c r="A67" s="200" t="s">
        <v>0</v>
      </c>
      <c r="B67" s="176"/>
      <c r="C67" s="176"/>
      <c r="D67" s="180"/>
      <c r="E67" s="176"/>
      <c r="F67" s="201"/>
      <c r="G67" s="201"/>
      <c r="H67" s="201"/>
      <c r="I67" s="201"/>
      <c r="J67" s="201"/>
      <c r="K67" s="667"/>
      <c r="L67" s="181"/>
      <c r="M67" s="26"/>
      <c r="N67" s="26"/>
      <c r="O67" s="181"/>
      <c r="P67" s="699">
        <f>SUM(P6:P66)</f>
        <v>0</v>
      </c>
      <c r="Q67" s="582">
        <f>SUM(Q6:Q66)</f>
        <v>0</v>
      </c>
      <c r="R67" s="602">
        <v>67</v>
      </c>
      <c r="S67" s="581">
        <f t="shared" si="34"/>
        <v>79.06</v>
      </c>
      <c r="T67" s="136"/>
      <c r="U67" s="158">
        <f>SUM(U6:U66)</f>
        <v>0</v>
      </c>
      <c r="V67" s="159">
        <f>SUM(V6:V66)</f>
        <v>0</v>
      </c>
    </row>
    <row r="68" spans="1:22">
      <c r="F68" s="57"/>
      <c r="G68" s="57"/>
      <c r="H68" s="57"/>
      <c r="I68" s="57"/>
      <c r="J68" s="57"/>
      <c r="P68" s="654">
        <f>SUM(P6:P67)</f>
        <v>0</v>
      </c>
    </row>
    <row r="69" spans="1:22">
      <c r="F69" s="57"/>
      <c r="G69" s="57"/>
      <c r="H69" s="57"/>
      <c r="I69" s="57"/>
      <c r="J69" s="57"/>
    </row>
    <row r="70" spans="1:22">
      <c r="F70" s="57"/>
      <c r="G70" s="57"/>
      <c r="H70" s="57"/>
      <c r="I70" s="57"/>
      <c r="J70" s="57"/>
      <c r="Q70" s="198"/>
    </row>
    <row r="71" spans="1:22">
      <c r="F71" s="57"/>
      <c r="G71" s="57"/>
      <c r="H71" s="57"/>
      <c r="I71" s="57"/>
      <c r="J71" s="57"/>
    </row>
    <row r="72" spans="1:22">
      <c r="F72" s="57"/>
      <c r="G72" s="57"/>
      <c r="H72" s="57"/>
      <c r="I72" s="57"/>
      <c r="J72" s="57"/>
    </row>
    <row r="73" spans="1:22">
      <c r="F73" s="57"/>
      <c r="G73" s="57"/>
      <c r="H73" s="57"/>
      <c r="I73" s="57"/>
      <c r="J73" s="57"/>
    </row>
    <row r="74" spans="1:22">
      <c r="F74" s="57"/>
      <c r="G74" s="57"/>
      <c r="H74" s="57"/>
      <c r="I74" s="57"/>
      <c r="J74" s="57"/>
    </row>
    <row r="75" spans="1:22">
      <c r="F75" s="57"/>
      <c r="G75" s="57"/>
      <c r="H75" s="57"/>
      <c r="I75" s="57"/>
      <c r="J75" s="57"/>
    </row>
    <row r="76" spans="1:22">
      <c r="F76" s="57"/>
      <c r="G76" s="57"/>
      <c r="H76" s="57"/>
      <c r="I76" s="57"/>
      <c r="J76" s="57"/>
    </row>
    <row r="77" spans="1:22">
      <c r="F77" s="57"/>
      <c r="G77" s="57"/>
      <c r="H77" s="57"/>
      <c r="I77" s="57"/>
      <c r="J77" s="57"/>
    </row>
    <row r="78" spans="1:22">
      <c r="F78" s="57"/>
      <c r="G78" s="57"/>
      <c r="H78" s="57"/>
      <c r="I78" s="57"/>
      <c r="J78" s="57"/>
    </row>
    <row r="79" spans="1:22">
      <c r="F79" s="57"/>
      <c r="G79" s="57"/>
      <c r="H79" s="57"/>
      <c r="I79" s="57"/>
      <c r="J79" s="57"/>
    </row>
    <row r="80" spans="1:22">
      <c r="F80" s="57"/>
      <c r="G80" s="57"/>
      <c r="H80" s="57"/>
      <c r="I80" s="57"/>
      <c r="J80" s="57"/>
    </row>
    <row r="81" spans="6:10">
      <c r="F81" s="57"/>
      <c r="G81" s="57"/>
      <c r="H81" s="57"/>
      <c r="I81" s="57"/>
      <c r="J81" s="57"/>
    </row>
  </sheetData>
  <mergeCells count="14">
    <mergeCell ref="P3:P4"/>
    <mergeCell ref="R4:S4"/>
    <mergeCell ref="L3:L4"/>
    <mergeCell ref="L18:L19"/>
    <mergeCell ref="L27:L28"/>
    <mergeCell ref="A3:A4"/>
    <mergeCell ref="B3:B4"/>
    <mergeCell ref="K3:K4"/>
    <mergeCell ref="M3:O3"/>
    <mergeCell ref="D3:D4"/>
    <mergeCell ref="C3:C4"/>
    <mergeCell ref="F3:H3"/>
    <mergeCell ref="I3:I4"/>
    <mergeCell ref="J3:J4"/>
  </mergeCells>
  <phoneticPr fontId="0" type="noConversion"/>
  <pageMargins left="0.31496062992125984" right="0.27559055118110237" top="0.15748031496062992" bottom="0.19685039370078741" header="0.15748031496062992" footer="0.15748031496062992"/>
  <pageSetup paperSize="9" scale="65" orientation="portrait" r:id="rId1"/>
  <headerFooter alignWithMargins="0">
    <oddFooter>&amp;C&amp;"Tahoma,полужирный"&amp;11ВАШ ПОСТАВЩИК: ООО "ПЕЦ-ХААС" 105082, Москва, ул.Бакунинская, 92 стр.2, Тел. (495) 502-99-69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N62"/>
  <sheetViews>
    <sheetView view="pageBreakPreview" topLeftCell="A19" zoomScale="60" workbookViewId="0">
      <selection activeCell="P19" sqref="P19:P20"/>
    </sheetView>
  </sheetViews>
  <sheetFormatPr defaultColWidth="5.85546875" defaultRowHeight="18" outlineLevelCol="1"/>
  <cols>
    <col min="1" max="1" width="10.85546875" style="685" customWidth="1"/>
    <col min="2" max="2" width="7.42578125" style="27" customWidth="1"/>
    <col min="3" max="4" width="6.85546875" style="27" hidden="1" customWidth="1" outlineLevel="1"/>
    <col min="5" max="5" width="30.5703125" style="27" customWidth="1" collapsed="1"/>
    <col min="6" max="10" width="13" style="27" hidden="1" customWidth="1" outlineLevel="1"/>
    <col min="11" max="11" width="57.42578125" style="668" customWidth="1" collapsed="1"/>
    <col min="12" max="12" width="10.28515625" style="28" customWidth="1"/>
    <col min="13" max="13" width="9.42578125" style="29" customWidth="1"/>
    <col min="14" max="14" width="10.28515625" style="29" customWidth="1"/>
    <col min="15" max="15" width="9.28515625" style="28" customWidth="1"/>
    <col min="16" max="16" width="8.5703125" style="654" bestFit="1" customWidth="1"/>
    <col min="17" max="17" width="13.42578125" style="29" customWidth="1"/>
    <col min="18" max="18" width="10.85546875" style="232" customWidth="1" outlineLevel="1"/>
    <col min="19" max="19" width="8.42578125" style="233" customWidth="1" outlineLevel="1"/>
    <col min="20" max="20" width="9.140625" customWidth="1"/>
    <col min="21" max="21" width="13.5703125" style="9" customWidth="1"/>
    <col min="22" max="22" width="15" style="9" bestFit="1" customWidth="1"/>
    <col min="23" max="16384" width="5.85546875" style="9"/>
  </cols>
  <sheetData>
    <row r="1" spans="1:248" ht="24.75" customHeight="1" thickBot="1">
      <c r="A1" s="669">
        <v>1.18</v>
      </c>
      <c r="B1" s="5"/>
      <c r="C1" s="5"/>
      <c r="D1" s="5"/>
      <c r="E1" s="5"/>
      <c r="F1" s="5"/>
      <c r="G1" s="5"/>
      <c r="H1" s="5"/>
      <c r="I1" s="5"/>
      <c r="J1" s="5"/>
      <c r="K1" s="655" t="str">
        <f>PEZ!$K$1</f>
        <v>ПРАЙС-ЛИСТ 2016 ДЛЯ ДИСТРИБУТОРОВ</v>
      </c>
      <c r="L1" s="6"/>
      <c r="M1" s="7"/>
      <c r="N1" s="7"/>
      <c r="O1" s="8"/>
      <c r="P1" s="686"/>
      <c r="Q1" s="16" t="s">
        <v>0</v>
      </c>
      <c r="R1" s="222"/>
      <c r="S1" s="234"/>
      <c r="U1" s="88"/>
      <c r="V1" s="88"/>
    </row>
    <row r="2" spans="1:248" ht="34.5" customHeight="1" thickBot="1">
      <c r="A2" s="703">
        <v>1.1000000000000001</v>
      </c>
      <c r="B2" s="10"/>
      <c r="C2" s="10"/>
      <c r="D2" s="10"/>
      <c r="E2" s="10"/>
      <c r="F2" s="10"/>
      <c r="G2" s="10"/>
      <c r="H2" s="10"/>
      <c r="I2" s="10"/>
      <c r="J2" s="10"/>
      <c r="K2" s="714" t="str">
        <f>PEZ!$K$2</f>
        <v>Цены в РУБЛЯХ действительны с 01.03.2016</v>
      </c>
      <c r="L2" s="11"/>
      <c r="M2" s="12"/>
      <c r="N2" s="12"/>
      <c r="O2" s="9"/>
      <c r="P2" s="722"/>
      <c r="Q2" s="61">
        <f>PEZ!Q2</f>
        <v>0</v>
      </c>
      <c r="R2" s="222"/>
      <c r="S2" s="234"/>
      <c r="U2" s="88"/>
      <c r="V2" s="88"/>
    </row>
    <row r="3" spans="1:248" s="131" customFormat="1" ht="31.5" customHeight="1" thickBot="1">
      <c r="A3" s="815" t="s">
        <v>42</v>
      </c>
      <c r="B3" s="808" t="s">
        <v>43</v>
      </c>
      <c r="C3" s="808" t="s">
        <v>68</v>
      </c>
      <c r="D3" s="854" t="s">
        <v>51</v>
      </c>
      <c r="E3" s="822" t="s">
        <v>50</v>
      </c>
      <c r="F3" s="810" t="s">
        <v>69</v>
      </c>
      <c r="G3" s="811"/>
      <c r="H3" s="812"/>
      <c r="I3" s="813" t="s">
        <v>70</v>
      </c>
      <c r="J3" s="813" t="s">
        <v>74</v>
      </c>
      <c r="K3" s="848" t="s">
        <v>1</v>
      </c>
      <c r="L3" s="808" t="s">
        <v>283</v>
      </c>
      <c r="M3" s="850" t="s">
        <v>45</v>
      </c>
      <c r="N3" s="851"/>
      <c r="O3" s="852"/>
      <c r="P3" s="844" t="s">
        <v>2</v>
      </c>
      <c r="Q3" s="130" t="s">
        <v>24</v>
      </c>
      <c r="R3" s="235"/>
      <c r="S3" s="236"/>
      <c r="U3" s="92">
        <f>U23</f>
        <v>0</v>
      </c>
      <c r="V3" s="30">
        <f>V23</f>
        <v>0</v>
      </c>
    </row>
    <row r="4" spans="1:248" s="131" customFormat="1" ht="28.5" customHeight="1" thickBot="1">
      <c r="A4" s="846"/>
      <c r="B4" s="847" t="s">
        <v>25</v>
      </c>
      <c r="C4" s="847"/>
      <c r="D4" s="855"/>
      <c r="E4" s="853"/>
      <c r="F4" s="611" t="s">
        <v>71</v>
      </c>
      <c r="G4" s="611" t="s">
        <v>72</v>
      </c>
      <c r="H4" s="611" t="s">
        <v>73</v>
      </c>
      <c r="I4" s="814"/>
      <c r="J4" s="814"/>
      <c r="K4" s="849"/>
      <c r="L4" s="809"/>
      <c r="M4" s="614" t="s">
        <v>65</v>
      </c>
      <c r="N4" s="614" t="s">
        <v>66</v>
      </c>
      <c r="O4" s="61" t="s">
        <v>67</v>
      </c>
      <c r="P4" s="845"/>
      <c r="Q4" s="141">
        <f>Q23</f>
        <v>0</v>
      </c>
      <c r="R4" s="817" t="s">
        <v>80</v>
      </c>
      <c r="S4" s="818"/>
      <c r="U4" s="59" t="s">
        <v>75</v>
      </c>
      <c r="V4" s="59" t="s">
        <v>76</v>
      </c>
    </row>
    <row r="5" spans="1:248" ht="21" customHeight="1" thickBot="1">
      <c r="A5" s="704"/>
      <c r="B5" s="14"/>
      <c r="C5" s="14"/>
      <c r="D5" s="14"/>
      <c r="E5" s="14"/>
      <c r="F5" s="14"/>
      <c r="G5" s="14"/>
      <c r="H5" s="14"/>
      <c r="I5" s="14"/>
      <c r="J5" s="14"/>
      <c r="K5" s="655" t="s">
        <v>48</v>
      </c>
      <c r="L5" s="6"/>
      <c r="M5" s="32"/>
      <c r="N5" s="32"/>
      <c r="O5" s="33"/>
      <c r="P5" s="723"/>
      <c r="Q5" s="130"/>
      <c r="R5" s="214" t="s">
        <v>5</v>
      </c>
      <c r="S5" s="215" t="s">
        <v>44</v>
      </c>
      <c r="U5" s="58" t="s">
        <v>77</v>
      </c>
      <c r="V5" s="58" t="s">
        <v>78</v>
      </c>
    </row>
    <row r="6" spans="1:248" s="259" customFormat="1" ht="113.25" customHeight="1">
      <c r="A6" s="705">
        <v>52105</v>
      </c>
      <c r="B6" s="384" t="s">
        <v>19</v>
      </c>
      <c r="C6" s="384" t="s">
        <v>20</v>
      </c>
      <c r="D6" s="102" t="s">
        <v>55</v>
      </c>
      <c r="E6" s="407">
        <v>90444104</v>
      </c>
      <c r="F6" s="102">
        <v>130</v>
      </c>
      <c r="G6" s="102">
        <v>170</v>
      </c>
      <c r="H6" s="102">
        <v>225</v>
      </c>
      <c r="I6" s="103">
        <v>4.9725000000000004E-3</v>
      </c>
      <c r="J6" s="104">
        <v>2.74</v>
      </c>
      <c r="K6" s="715" t="s">
        <v>300</v>
      </c>
      <c r="L6" s="499"/>
      <c r="M6" s="18">
        <f>ROUND((ROUND(S6,2)*PEZ!$S$1),2)</f>
        <v>47.71</v>
      </c>
      <c r="N6" s="18">
        <f>M6*C6</f>
        <v>572.52</v>
      </c>
      <c r="O6" s="19">
        <f>N6/$A$1</f>
        <v>485.18644067796612</v>
      </c>
      <c r="P6" s="724"/>
      <c r="Q6" s="260">
        <f>P6*N6</f>
        <v>0</v>
      </c>
      <c r="R6" s="231">
        <v>33.698197987117567</v>
      </c>
      <c r="S6" s="262">
        <f>R6*1.18</f>
        <v>39.763873624798727</v>
      </c>
      <c r="U6" s="263">
        <f>P6*I6</f>
        <v>0</v>
      </c>
      <c r="V6" s="260">
        <f>P6*J6</f>
        <v>0</v>
      </c>
    </row>
    <row r="7" spans="1:248" s="259" customFormat="1" ht="122.25" customHeight="1">
      <c r="A7" s="706">
        <v>52112</v>
      </c>
      <c r="B7" s="20" t="s">
        <v>19</v>
      </c>
      <c r="C7" s="20" t="s">
        <v>20</v>
      </c>
      <c r="D7" s="106" t="s">
        <v>55</v>
      </c>
      <c r="E7" s="34">
        <v>90444029</v>
      </c>
      <c r="F7" s="106">
        <v>135</v>
      </c>
      <c r="G7" s="106">
        <v>100</v>
      </c>
      <c r="H7" s="106">
        <v>190</v>
      </c>
      <c r="I7" s="107">
        <v>2.5650000000000004E-3</v>
      </c>
      <c r="J7" s="108">
        <v>1.45</v>
      </c>
      <c r="K7" s="716" t="s">
        <v>302</v>
      </c>
      <c r="L7" s="21"/>
      <c r="M7" s="22">
        <f>ROUND((ROUND(S7,2)*PEZ!$S$1),2)</f>
        <v>55.37</v>
      </c>
      <c r="N7" s="22">
        <f>M7*C7</f>
        <v>664.43999999999994</v>
      </c>
      <c r="O7" s="23">
        <f>N7/$A$1</f>
        <v>563.0847457627118</v>
      </c>
      <c r="P7" s="724"/>
      <c r="Q7" s="260">
        <f>P7*N7</f>
        <v>0</v>
      </c>
      <c r="R7" s="231">
        <v>39.105358695652178</v>
      </c>
      <c r="S7" s="262">
        <f>R7*1.18</f>
        <v>46.144323260869569</v>
      </c>
      <c r="U7" s="263">
        <f>P7*I7</f>
        <v>0</v>
      </c>
      <c r="V7" s="260">
        <f>P7*J7</f>
        <v>0</v>
      </c>
    </row>
    <row r="8" spans="1:248" s="259" customFormat="1" ht="123" customHeight="1">
      <c r="A8" s="706">
        <v>52110</v>
      </c>
      <c r="B8" s="20" t="s">
        <v>19</v>
      </c>
      <c r="C8" s="20" t="s">
        <v>20</v>
      </c>
      <c r="D8" s="106" t="s">
        <v>55</v>
      </c>
      <c r="E8" s="34">
        <v>90444012</v>
      </c>
      <c r="F8" s="106">
        <v>135</v>
      </c>
      <c r="G8" s="106">
        <v>100</v>
      </c>
      <c r="H8" s="106">
        <v>190</v>
      </c>
      <c r="I8" s="107">
        <v>2.5650000000000004E-3</v>
      </c>
      <c r="J8" s="108">
        <v>1.45</v>
      </c>
      <c r="K8" s="716" t="s">
        <v>303</v>
      </c>
      <c r="L8" s="21"/>
      <c r="M8" s="22">
        <f>ROUND((ROUND(S8,2)*PEZ!$S$1),2)</f>
        <v>50.17</v>
      </c>
      <c r="N8" s="22">
        <f>M8*C8</f>
        <v>602.04</v>
      </c>
      <c r="O8" s="23">
        <f>N8/$A$1</f>
        <v>510.20338983050846</v>
      </c>
      <c r="P8" s="724"/>
      <c r="Q8" s="260">
        <f>P8*N8</f>
        <v>0</v>
      </c>
      <c r="R8" s="231">
        <v>35.436213929146525</v>
      </c>
      <c r="S8" s="262">
        <f>R8*1.18</f>
        <v>41.814732436392894</v>
      </c>
      <c r="U8" s="263">
        <f>P8*I8</f>
        <v>0</v>
      </c>
      <c r="V8" s="260">
        <f>P8*J8</f>
        <v>0</v>
      </c>
    </row>
    <row r="9" spans="1:248" s="259" customFormat="1" ht="129" customHeight="1" thickBot="1">
      <c r="A9" s="706">
        <v>52117</v>
      </c>
      <c r="B9" s="20" t="s">
        <v>19</v>
      </c>
      <c r="C9" s="20" t="s">
        <v>20</v>
      </c>
      <c r="D9" s="106" t="s">
        <v>54</v>
      </c>
      <c r="E9" s="34">
        <v>90555053</v>
      </c>
      <c r="F9" s="106">
        <v>135</v>
      </c>
      <c r="G9" s="106">
        <v>100</v>
      </c>
      <c r="H9" s="106">
        <v>190</v>
      </c>
      <c r="I9" s="107">
        <v>2.5650000000000004E-3</v>
      </c>
      <c r="J9" s="108">
        <v>1.4</v>
      </c>
      <c r="K9" s="716" t="s">
        <v>304</v>
      </c>
      <c r="L9" s="21"/>
      <c r="M9" s="22">
        <f>ROUND((ROUND(S9,2)*PEZ!$S$1),2)</f>
        <v>50.32</v>
      </c>
      <c r="N9" s="22">
        <f>M9*C9</f>
        <v>603.84</v>
      </c>
      <c r="O9" s="23">
        <f>N9/$A$1</f>
        <v>511.72881355932208</v>
      </c>
      <c r="P9" s="724"/>
      <c r="Q9" s="260">
        <f>P9*N9</f>
        <v>0</v>
      </c>
      <c r="R9" s="231">
        <v>35.532770370370351</v>
      </c>
      <c r="S9" s="262">
        <f>R9*1.18</f>
        <v>41.928669037037011</v>
      </c>
      <c r="U9" s="263">
        <f>P9*I9</f>
        <v>0</v>
      </c>
      <c r="V9" s="260">
        <f>P9*J9</f>
        <v>0</v>
      </c>
    </row>
    <row r="10" spans="1:248" ht="18.75" thickBot="1">
      <c r="A10" s="708"/>
      <c r="B10" s="165"/>
      <c r="C10" s="165"/>
      <c r="D10" s="167"/>
      <c r="E10" s="162"/>
      <c r="F10" s="167"/>
      <c r="G10" s="167"/>
      <c r="H10" s="167"/>
      <c r="I10" s="168"/>
      <c r="J10" s="169"/>
      <c r="K10" s="718" t="s">
        <v>134</v>
      </c>
      <c r="L10" s="173"/>
      <c r="M10" s="4"/>
      <c r="N10" s="4"/>
      <c r="O10" s="166"/>
      <c r="P10" s="725"/>
      <c r="Q10" s="54"/>
      <c r="R10" s="218"/>
      <c r="S10" s="237"/>
      <c r="T10" s="9"/>
      <c r="U10" s="50"/>
      <c r="V10" s="54"/>
    </row>
    <row r="11" spans="1:248" s="259" customFormat="1" ht="64.5" customHeight="1">
      <c r="A11" s="709">
        <v>52134</v>
      </c>
      <c r="B11" s="385" t="s">
        <v>31</v>
      </c>
      <c r="C11" s="385" t="s">
        <v>32</v>
      </c>
      <c r="D11" s="114" t="s">
        <v>91</v>
      </c>
      <c r="E11" s="386">
        <v>4001751035705</v>
      </c>
      <c r="F11" s="114">
        <v>138</v>
      </c>
      <c r="G11" s="114">
        <v>216</v>
      </c>
      <c r="H11" s="114">
        <v>75</v>
      </c>
      <c r="I11" s="115">
        <f>F11*G11*H11/1000000000</f>
        <v>2.2355999999999999E-3</v>
      </c>
      <c r="J11" s="501">
        <v>2.0880000000000001</v>
      </c>
      <c r="K11" s="744" t="s">
        <v>135</v>
      </c>
      <c r="L11" s="502"/>
      <c r="M11" s="2">
        <f>ROUND((ROUND(S11,2)*PEZ!$S$1),2)</f>
        <v>91.12</v>
      </c>
      <c r="N11" s="2">
        <f>M11*C11</f>
        <v>546.72</v>
      </c>
      <c r="O11" s="3">
        <f>N11/$A$1</f>
        <v>463.32203389830511</v>
      </c>
      <c r="P11" s="726"/>
      <c r="Q11" s="254">
        <f>P11*N11</f>
        <v>0</v>
      </c>
      <c r="R11" s="216">
        <v>64.350000000000009</v>
      </c>
      <c r="S11" s="256">
        <f>R11*1.18</f>
        <v>75.933000000000007</v>
      </c>
      <c r="U11" s="257">
        <f>P11*I11</f>
        <v>0</v>
      </c>
      <c r="V11" s="254">
        <f>P11*J11</f>
        <v>0</v>
      </c>
    </row>
    <row r="12" spans="1:248" s="268" customFormat="1" ht="64.5" customHeight="1" thickBot="1">
      <c r="A12" s="706">
        <v>52135</v>
      </c>
      <c r="B12" s="20" t="s">
        <v>31</v>
      </c>
      <c r="C12" s="20" t="s">
        <v>32</v>
      </c>
      <c r="D12" s="106" t="s">
        <v>91</v>
      </c>
      <c r="E12" s="34">
        <v>4001751094283</v>
      </c>
      <c r="F12" s="106">
        <v>138</v>
      </c>
      <c r="G12" s="106">
        <v>216</v>
      </c>
      <c r="H12" s="106">
        <v>75</v>
      </c>
      <c r="I12" s="107">
        <f>F12*G12*H12/1000000000</f>
        <v>2.2355999999999999E-3</v>
      </c>
      <c r="J12" s="108">
        <v>2.0579999999999998</v>
      </c>
      <c r="K12" s="744" t="s">
        <v>136</v>
      </c>
      <c r="L12" s="21"/>
      <c r="M12" s="22">
        <f>ROUND((ROUND(S12,2)*PEZ!$S$1),2)</f>
        <v>91.12</v>
      </c>
      <c r="N12" s="22">
        <f>M12*C12</f>
        <v>546.72</v>
      </c>
      <c r="O12" s="23">
        <f>N12/$A$1</f>
        <v>463.32203389830511</v>
      </c>
      <c r="P12" s="724"/>
      <c r="Q12" s="260">
        <f>P12*N12</f>
        <v>0</v>
      </c>
      <c r="R12" s="231">
        <v>64.350000000000009</v>
      </c>
      <c r="S12" s="262">
        <f>R12*1.18</f>
        <v>75.933000000000007</v>
      </c>
      <c r="T12" s="342"/>
      <c r="U12" s="269">
        <f>P12*I12</f>
        <v>0</v>
      </c>
      <c r="V12" s="270">
        <f>P12*J12</f>
        <v>0</v>
      </c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59"/>
      <c r="FS12" s="259"/>
      <c r="FT12" s="259"/>
      <c r="FU12" s="259"/>
      <c r="FV12" s="259"/>
      <c r="FW12" s="259"/>
      <c r="FX12" s="259"/>
      <c r="FY12" s="259"/>
      <c r="FZ12" s="259"/>
      <c r="GA12" s="259"/>
      <c r="GB12" s="259"/>
      <c r="GC12" s="259"/>
      <c r="GD12" s="259"/>
      <c r="GE12" s="259"/>
      <c r="GF12" s="259"/>
      <c r="GG12" s="259"/>
      <c r="GH12" s="259"/>
      <c r="GI12" s="259"/>
      <c r="GJ12" s="259"/>
      <c r="GK12" s="259"/>
      <c r="GL12" s="259"/>
      <c r="GM12" s="259"/>
      <c r="GN12" s="259"/>
      <c r="GO12" s="259"/>
      <c r="GP12" s="259"/>
      <c r="GQ12" s="259"/>
      <c r="GR12" s="259"/>
      <c r="GS12" s="259"/>
      <c r="GT12" s="259"/>
      <c r="GU12" s="259"/>
      <c r="GV12" s="259"/>
      <c r="GW12" s="259"/>
      <c r="GX12" s="259"/>
      <c r="GY12" s="259"/>
      <c r="GZ12" s="259"/>
      <c r="HA12" s="259"/>
      <c r="HB12" s="259"/>
      <c r="HC12" s="259"/>
      <c r="HD12" s="259"/>
      <c r="HE12" s="259"/>
      <c r="HF12" s="259"/>
      <c r="HG12" s="259"/>
      <c r="HH12" s="259"/>
      <c r="HI12" s="259"/>
      <c r="HJ12" s="259"/>
      <c r="HK12" s="259"/>
      <c r="HL12" s="259"/>
      <c r="HM12" s="259"/>
      <c r="HN12" s="259"/>
      <c r="HO12" s="259"/>
      <c r="HP12" s="259"/>
      <c r="HQ12" s="259"/>
      <c r="HR12" s="259"/>
      <c r="HS12" s="259"/>
      <c r="HT12" s="259"/>
      <c r="HU12" s="259"/>
      <c r="HV12" s="259"/>
      <c r="HW12" s="259"/>
      <c r="HX12" s="259"/>
      <c r="HY12" s="259"/>
      <c r="HZ12" s="259"/>
      <c r="IA12" s="259"/>
      <c r="IB12" s="259"/>
      <c r="IC12" s="259"/>
      <c r="ID12" s="259"/>
      <c r="IE12" s="259"/>
      <c r="IF12" s="259"/>
      <c r="IG12" s="259"/>
      <c r="IH12" s="259"/>
      <c r="II12" s="259"/>
      <c r="IJ12" s="259"/>
      <c r="IK12" s="259"/>
      <c r="IL12" s="259"/>
      <c r="IM12" s="259"/>
      <c r="IN12" s="259"/>
    </row>
    <row r="13" spans="1:248" ht="19.899999999999999" customHeight="1" thickBot="1">
      <c r="A13" s="704"/>
      <c r="B13" s="14"/>
      <c r="C13" s="14"/>
      <c r="D13" s="506"/>
      <c r="E13" s="507"/>
      <c r="F13" s="506"/>
      <c r="G13" s="506"/>
      <c r="H13" s="506"/>
      <c r="I13" s="508"/>
      <c r="J13" s="509"/>
      <c r="K13" s="720" t="s">
        <v>116</v>
      </c>
      <c r="L13" s="510"/>
      <c r="M13" s="7"/>
      <c r="N13" s="7"/>
      <c r="O13" s="511"/>
      <c r="P13" s="725"/>
      <c r="Q13" s="54"/>
      <c r="R13" s="218">
        <v>0</v>
      </c>
      <c r="S13" s="237"/>
      <c r="T13" s="9"/>
      <c r="U13" s="50"/>
      <c r="V13" s="54"/>
    </row>
    <row r="14" spans="1:248" s="259" customFormat="1" ht="60" customHeight="1">
      <c r="A14" s="704">
        <v>52133</v>
      </c>
      <c r="B14" s="472" t="s">
        <v>31</v>
      </c>
      <c r="C14" s="472" t="s">
        <v>32</v>
      </c>
      <c r="D14" s="512" t="s">
        <v>91</v>
      </c>
      <c r="E14" s="513">
        <v>4001751038669</v>
      </c>
      <c r="F14" s="512">
        <v>138</v>
      </c>
      <c r="G14" s="512">
        <v>216</v>
      </c>
      <c r="H14" s="512">
        <v>75</v>
      </c>
      <c r="I14" s="514">
        <f>F14*G14*H14/1000000000</f>
        <v>2.2355999999999999E-3</v>
      </c>
      <c r="J14" s="515">
        <v>1.94</v>
      </c>
      <c r="K14" s="721" t="s">
        <v>117</v>
      </c>
      <c r="L14" s="516"/>
      <c r="M14" s="18">
        <f>ROUND((ROUND(S14,2)*PEZ!$S$1),2)</f>
        <v>99.66</v>
      </c>
      <c r="N14" s="18">
        <f>M14*C14</f>
        <v>597.96</v>
      </c>
      <c r="O14" s="19">
        <f>N14/$A$1</f>
        <v>506.74576271186447</v>
      </c>
      <c r="P14" s="727"/>
      <c r="Q14" s="254">
        <f t="shared" ref="Q14:Q21" si="0">P14*N14</f>
        <v>0</v>
      </c>
      <c r="R14" s="368">
        <v>70.381354999999999</v>
      </c>
      <c r="S14" s="256">
        <f t="shared" ref="S14:S22" si="1">R14*1.18</f>
        <v>83.049998899999991</v>
      </c>
      <c r="U14" s="329">
        <f>P14*I14</f>
        <v>0</v>
      </c>
      <c r="V14" s="254">
        <f>P14*J14</f>
        <v>0</v>
      </c>
    </row>
    <row r="15" spans="1:248" s="259" customFormat="1" ht="57" customHeight="1">
      <c r="A15" s="711">
        <v>52131</v>
      </c>
      <c r="B15" s="399" t="s">
        <v>31</v>
      </c>
      <c r="C15" s="399" t="s">
        <v>32</v>
      </c>
      <c r="D15" s="109" t="s">
        <v>60</v>
      </c>
      <c r="E15" s="400">
        <v>4001751078658</v>
      </c>
      <c r="F15" s="109">
        <v>138</v>
      </c>
      <c r="G15" s="109">
        <v>216</v>
      </c>
      <c r="H15" s="109">
        <v>75</v>
      </c>
      <c r="I15" s="503">
        <f>F15*G15*H15/1000000000</f>
        <v>2.2355999999999999E-3</v>
      </c>
      <c r="J15" s="504">
        <v>1.998</v>
      </c>
      <c r="K15" s="719" t="s">
        <v>305</v>
      </c>
      <c r="L15" s="505"/>
      <c r="M15" s="22">
        <f>ROUND((ROUND(S15,2)*PEZ!$S$1),2)</f>
        <v>104.36</v>
      </c>
      <c r="N15" s="2">
        <f>M15*C15</f>
        <v>626.16</v>
      </c>
      <c r="O15" s="3">
        <f>N15/$A$1</f>
        <v>530.64406779661022</v>
      </c>
      <c r="P15" s="728"/>
      <c r="Q15" s="260">
        <f t="shared" si="0"/>
        <v>0</v>
      </c>
      <c r="R15" s="369">
        <v>73.7</v>
      </c>
      <c r="S15" s="262">
        <f t="shared" si="1"/>
        <v>86.965999999999994</v>
      </c>
      <c r="U15" s="330">
        <f>P15*I15</f>
        <v>0</v>
      </c>
      <c r="V15" s="271">
        <f>P15*J15</f>
        <v>0</v>
      </c>
    </row>
    <row r="16" spans="1:248" s="259" customFormat="1" ht="57" customHeight="1">
      <c r="A16" s="711">
        <v>52136</v>
      </c>
      <c r="B16" s="399" t="s">
        <v>31</v>
      </c>
      <c r="C16" s="399" t="s">
        <v>32</v>
      </c>
      <c r="D16" s="109" t="s">
        <v>91</v>
      </c>
      <c r="E16" s="400">
        <v>4001751064262</v>
      </c>
      <c r="F16" s="109">
        <v>138</v>
      </c>
      <c r="G16" s="109">
        <v>216</v>
      </c>
      <c r="H16" s="109">
        <v>75</v>
      </c>
      <c r="I16" s="107">
        <f>F16*G16*H16/1000000000</f>
        <v>2.2355999999999999E-3</v>
      </c>
      <c r="J16" s="504">
        <v>1.94</v>
      </c>
      <c r="K16" s="719" t="s">
        <v>306</v>
      </c>
      <c r="L16" s="505"/>
      <c r="M16" s="22">
        <f>ROUND((ROUND(S16,2)*PEZ!$S$1),2)</f>
        <v>110.59</v>
      </c>
      <c r="N16" s="2">
        <f>M16*C16</f>
        <v>663.54</v>
      </c>
      <c r="O16" s="3">
        <f>N16/$A$1</f>
        <v>562.32203389830511</v>
      </c>
      <c r="P16" s="728"/>
      <c r="Q16" s="260">
        <f t="shared" si="0"/>
        <v>0</v>
      </c>
      <c r="R16" s="369">
        <v>78.100000000000009</v>
      </c>
      <c r="S16" s="262">
        <f t="shared" si="1"/>
        <v>92.158000000000001</v>
      </c>
      <c r="U16" s="330">
        <f>P16*I16</f>
        <v>0</v>
      </c>
      <c r="V16" s="271">
        <f>P16*J16</f>
        <v>0</v>
      </c>
    </row>
    <row r="17" spans="1:22" s="259" customFormat="1" ht="70.5" customHeight="1" thickBot="1">
      <c r="A17" s="712">
        <v>52132</v>
      </c>
      <c r="B17" s="398" t="s">
        <v>31</v>
      </c>
      <c r="C17" s="398" t="s">
        <v>32</v>
      </c>
      <c r="D17" s="110" t="s">
        <v>60</v>
      </c>
      <c r="E17" s="374">
        <v>4001751039666</v>
      </c>
      <c r="F17" s="110">
        <v>138</v>
      </c>
      <c r="G17" s="110">
        <v>216</v>
      </c>
      <c r="H17" s="110">
        <v>75</v>
      </c>
      <c r="I17" s="111">
        <f>F17*G17*H17/1000000000</f>
        <v>2.2355999999999999E-3</v>
      </c>
      <c r="J17" s="112">
        <v>1.998</v>
      </c>
      <c r="K17" s="717" t="s">
        <v>307</v>
      </c>
      <c r="L17" s="500"/>
      <c r="M17" s="24">
        <f>ROUND((ROUND(S17,2)*PEZ!$S$1),2)</f>
        <v>91.12</v>
      </c>
      <c r="N17" s="24">
        <f>M17*C17</f>
        <v>546.72</v>
      </c>
      <c r="O17" s="25">
        <f>N17/$A$1</f>
        <v>463.32203389830511</v>
      </c>
      <c r="P17" s="729"/>
      <c r="Q17" s="264">
        <f t="shared" si="0"/>
        <v>0</v>
      </c>
      <c r="R17" s="370">
        <v>64.350000000000009</v>
      </c>
      <c r="S17" s="265">
        <f t="shared" si="1"/>
        <v>75.933000000000007</v>
      </c>
      <c r="U17" s="331">
        <f>P17*I17</f>
        <v>0</v>
      </c>
      <c r="V17" s="264">
        <f>P17*J17</f>
        <v>0</v>
      </c>
    </row>
    <row r="18" spans="1:22" ht="16.5" customHeight="1" thickBot="1">
      <c r="A18" s="708"/>
      <c r="B18" s="165"/>
      <c r="C18" s="165"/>
      <c r="D18" s="167"/>
      <c r="E18" s="162"/>
      <c r="F18" s="167"/>
      <c r="G18" s="167"/>
      <c r="H18" s="167"/>
      <c r="I18" s="168"/>
      <c r="J18" s="169"/>
      <c r="K18" s="718" t="s">
        <v>242</v>
      </c>
      <c r="L18" s="173"/>
      <c r="M18" s="4"/>
      <c r="N18" s="4"/>
      <c r="O18" s="166"/>
      <c r="P18" s="648"/>
      <c r="Q18" s="120"/>
      <c r="R18" s="220"/>
      <c r="S18" s="267">
        <f t="shared" si="1"/>
        <v>0</v>
      </c>
      <c r="T18" s="9"/>
      <c r="U18" s="327"/>
      <c r="V18" s="328"/>
    </row>
    <row r="19" spans="1:22" s="259" customFormat="1" ht="117" customHeight="1">
      <c r="A19" s="706">
        <v>52149</v>
      </c>
      <c r="B19" s="20" t="s">
        <v>19</v>
      </c>
      <c r="C19" s="20" t="s">
        <v>20</v>
      </c>
      <c r="D19" s="106" t="s">
        <v>55</v>
      </c>
      <c r="E19" s="34">
        <v>4607195852221</v>
      </c>
      <c r="F19" s="106">
        <v>130</v>
      </c>
      <c r="G19" s="106">
        <v>170</v>
      </c>
      <c r="H19" s="106">
        <v>225</v>
      </c>
      <c r="I19" s="107">
        <v>4.9725000000000004E-3</v>
      </c>
      <c r="J19" s="108">
        <v>2.74</v>
      </c>
      <c r="K19" s="716" t="s">
        <v>298</v>
      </c>
      <c r="L19" s="517"/>
      <c r="M19" s="22">
        <f>ROUND((ROUND(S19,2)*PEZ!$S$1),2)</f>
        <v>30.47</v>
      </c>
      <c r="N19" s="22">
        <f>M19*C19</f>
        <v>365.64</v>
      </c>
      <c r="O19" s="23">
        <f>N19/$A$1</f>
        <v>309.86440677966101</v>
      </c>
      <c r="P19" s="728"/>
      <c r="Q19" s="260">
        <f t="shared" si="0"/>
        <v>0</v>
      </c>
      <c r="R19" s="371">
        <v>21.513632608695655</v>
      </c>
      <c r="S19" s="262">
        <f t="shared" si="1"/>
        <v>25.386086478260872</v>
      </c>
      <c r="U19" s="263">
        <f>P19*I19</f>
        <v>0</v>
      </c>
      <c r="V19" s="260">
        <f>P19*J19</f>
        <v>0</v>
      </c>
    </row>
    <row r="20" spans="1:22" s="259" customFormat="1" ht="126" customHeight="1">
      <c r="A20" s="706">
        <v>52147</v>
      </c>
      <c r="B20" s="20" t="s">
        <v>19</v>
      </c>
      <c r="C20" s="20" t="s">
        <v>20</v>
      </c>
      <c r="D20" s="106" t="s">
        <v>55</v>
      </c>
      <c r="E20" s="34">
        <v>4607195852283</v>
      </c>
      <c r="F20" s="106">
        <v>130</v>
      </c>
      <c r="G20" s="106">
        <v>170</v>
      </c>
      <c r="H20" s="106">
        <v>225</v>
      </c>
      <c r="I20" s="107">
        <v>4.9725000000000004E-3</v>
      </c>
      <c r="J20" s="108">
        <v>2.74</v>
      </c>
      <c r="K20" s="716" t="s">
        <v>299</v>
      </c>
      <c r="L20" s="517"/>
      <c r="M20" s="22">
        <f>ROUND((ROUND(S20,2)*PEZ!$S$1),2)</f>
        <v>30.47</v>
      </c>
      <c r="N20" s="22">
        <f>M20*C20</f>
        <v>365.64</v>
      </c>
      <c r="O20" s="23">
        <f>N20/$A$1</f>
        <v>309.86440677966101</v>
      </c>
      <c r="P20" s="728"/>
      <c r="Q20" s="260">
        <f t="shared" si="0"/>
        <v>0</v>
      </c>
      <c r="R20" s="369">
        <v>21.513632608695655</v>
      </c>
      <c r="S20" s="262">
        <f t="shared" si="1"/>
        <v>25.386086478260872</v>
      </c>
      <c r="U20" s="263">
        <f>P20*I20</f>
        <v>0</v>
      </c>
      <c r="V20" s="260">
        <f>P20*J20</f>
        <v>0</v>
      </c>
    </row>
    <row r="21" spans="1:22" s="259" customFormat="1" ht="122.25" customHeight="1" thickBot="1">
      <c r="A21" s="707">
        <v>52148</v>
      </c>
      <c r="B21" s="398" t="s">
        <v>19</v>
      </c>
      <c r="C21" s="398" t="s">
        <v>20</v>
      </c>
      <c r="D21" s="110" t="s">
        <v>55</v>
      </c>
      <c r="E21" s="374">
        <v>4607195852269</v>
      </c>
      <c r="F21" s="110">
        <v>130</v>
      </c>
      <c r="G21" s="110">
        <v>170</v>
      </c>
      <c r="H21" s="110">
        <v>225</v>
      </c>
      <c r="I21" s="111">
        <v>4.9725000000000004E-3</v>
      </c>
      <c r="J21" s="112">
        <v>2.74</v>
      </c>
      <c r="K21" s="717" t="s">
        <v>297</v>
      </c>
      <c r="L21" s="518"/>
      <c r="M21" s="24">
        <f>ROUND((ROUND(S21,2)*PEZ!$S$1),2)</f>
        <v>30.47</v>
      </c>
      <c r="N21" s="24">
        <f>M21*C21</f>
        <v>365.64</v>
      </c>
      <c r="O21" s="25">
        <f>N21/$A$1</f>
        <v>309.86440677966101</v>
      </c>
      <c r="P21" s="729"/>
      <c r="Q21" s="264">
        <f t="shared" si="0"/>
        <v>0</v>
      </c>
      <c r="R21" s="370">
        <v>21.513632608695655</v>
      </c>
      <c r="S21" s="265">
        <f t="shared" si="1"/>
        <v>25.386086478260872</v>
      </c>
      <c r="U21" s="266">
        <f>P21*I21</f>
        <v>0</v>
      </c>
      <c r="V21" s="264">
        <f>P21*J21</f>
        <v>0</v>
      </c>
    </row>
    <row r="22" spans="1:22" s="259" customFormat="1" ht="122.25" customHeight="1" thickBot="1">
      <c r="A22" s="707">
        <v>52151</v>
      </c>
      <c r="B22" s="398" t="s">
        <v>19</v>
      </c>
      <c r="C22" s="398" t="s">
        <v>20</v>
      </c>
      <c r="D22" s="110" t="s">
        <v>55</v>
      </c>
      <c r="E22" s="374">
        <v>4607195852245</v>
      </c>
      <c r="F22" s="110">
        <v>130</v>
      </c>
      <c r="G22" s="110">
        <v>170</v>
      </c>
      <c r="H22" s="110">
        <v>225</v>
      </c>
      <c r="I22" s="111">
        <v>4.9725000000000004E-3</v>
      </c>
      <c r="J22" s="112">
        <v>2.74</v>
      </c>
      <c r="K22" s="717" t="s">
        <v>301</v>
      </c>
      <c r="L22" s="518"/>
      <c r="M22" s="24">
        <f>ROUND((ROUND(S22,2)*PEZ!$S$1),2)</f>
        <v>30.47</v>
      </c>
      <c r="N22" s="24">
        <f>M22*C22</f>
        <v>365.64</v>
      </c>
      <c r="O22" s="25">
        <f>N22/$A$1</f>
        <v>309.86440677966101</v>
      </c>
      <c r="P22" s="729"/>
      <c r="Q22" s="264">
        <f>P22*N22</f>
        <v>0</v>
      </c>
      <c r="R22" s="370">
        <v>21.513632608695655</v>
      </c>
      <c r="S22" s="265">
        <f t="shared" si="1"/>
        <v>25.386086478260872</v>
      </c>
      <c r="U22" s="266">
        <f>P22*I22</f>
        <v>0</v>
      </c>
      <c r="V22" s="264">
        <f>P22*J22</f>
        <v>0</v>
      </c>
    </row>
    <row r="23" spans="1:22" ht="18.75" thickBot="1">
      <c r="A23" s="713" t="s">
        <v>0</v>
      </c>
      <c r="B23" s="176"/>
      <c r="C23" s="176"/>
      <c r="D23" s="176"/>
      <c r="E23" s="176"/>
      <c r="F23" s="176"/>
      <c r="G23" s="176"/>
      <c r="H23" s="176"/>
      <c r="I23" s="202"/>
      <c r="J23" s="201"/>
      <c r="K23" s="667"/>
      <c r="L23" s="181"/>
      <c r="M23" s="26"/>
      <c r="N23" s="26"/>
      <c r="O23" s="181"/>
      <c r="P23" s="653">
        <f>SUM(P6:P22)</f>
        <v>0</v>
      </c>
      <c r="Q23" s="199">
        <f>SUM(Q6:Q18)</f>
        <v>0</v>
      </c>
      <c r="R23" s="238">
        <v>0</v>
      </c>
      <c r="S23" s="239"/>
      <c r="T23" s="9"/>
      <c r="U23" s="372">
        <f>SUM(U6:U18)</f>
        <v>0</v>
      </c>
      <c r="V23" s="373">
        <f>SUM(V6:V18)</f>
        <v>0</v>
      </c>
    </row>
    <row r="24" spans="1:22">
      <c r="I24" s="56"/>
      <c r="J24" s="57"/>
      <c r="T24" s="9"/>
    </row>
    <row r="25" spans="1:22">
      <c r="I25" s="56"/>
      <c r="J25" s="57"/>
      <c r="T25" s="9"/>
    </row>
    <row r="26" spans="1:22">
      <c r="I26" s="56"/>
      <c r="J26" s="57"/>
      <c r="T26" s="9"/>
    </row>
    <row r="27" spans="1:22">
      <c r="I27" s="56"/>
      <c r="J27" s="57"/>
      <c r="T27" s="9"/>
    </row>
    <row r="28" spans="1:22">
      <c r="I28" s="56"/>
      <c r="J28" s="57"/>
      <c r="T28" s="9"/>
    </row>
    <row r="29" spans="1:22">
      <c r="I29" s="56"/>
      <c r="J29" s="57"/>
      <c r="T29" s="9"/>
    </row>
    <row r="30" spans="1:22">
      <c r="I30" s="56"/>
      <c r="J30" s="57"/>
      <c r="T30" s="9"/>
    </row>
    <row r="31" spans="1:22">
      <c r="I31" s="56"/>
      <c r="J31" s="57"/>
      <c r="T31" s="9"/>
    </row>
    <row r="32" spans="1:22">
      <c r="I32" s="56"/>
      <c r="J32" s="57"/>
      <c r="T32" s="9"/>
    </row>
    <row r="33" spans="9:20">
      <c r="I33" s="56"/>
      <c r="J33" s="57"/>
      <c r="K33" s="642"/>
      <c r="L33" s="119"/>
      <c r="T33" s="9"/>
    </row>
    <row r="34" spans="9:20">
      <c r="I34" s="56"/>
      <c r="J34" s="57"/>
      <c r="T34" s="9"/>
    </row>
    <row r="35" spans="9:20">
      <c r="I35" s="56"/>
      <c r="J35" s="57"/>
      <c r="T35" s="9"/>
    </row>
    <row r="36" spans="9:20">
      <c r="I36" s="56"/>
      <c r="J36" s="57"/>
      <c r="T36" s="9"/>
    </row>
    <row r="37" spans="9:20">
      <c r="I37" s="56"/>
      <c r="J37" s="57"/>
      <c r="T37" s="9"/>
    </row>
    <row r="38" spans="9:20">
      <c r="I38" s="56"/>
      <c r="J38" s="57"/>
      <c r="T38" s="9"/>
    </row>
    <row r="39" spans="9:20">
      <c r="I39" s="56"/>
      <c r="J39" s="57"/>
      <c r="T39" s="9"/>
    </row>
    <row r="40" spans="9:20">
      <c r="I40" s="56"/>
      <c r="J40" s="57"/>
      <c r="T40" s="9"/>
    </row>
    <row r="41" spans="9:20">
      <c r="I41" s="56"/>
      <c r="J41" s="57"/>
      <c r="T41" s="9"/>
    </row>
    <row r="42" spans="9:20">
      <c r="I42" s="56"/>
      <c r="J42" s="57"/>
      <c r="T42" s="9"/>
    </row>
    <row r="43" spans="9:20">
      <c r="I43" s="56"/>
      <c r="J43" s="57"/>
      <c r="T43" s="9"/>
    </row>
    <row r="44" spans="9:20">
      <c r="I44" s="56"/>
      <c r="J44" s="57"/>
      <c r="T44" s="9"/>
    </row>
    <row r="45" spans="9:20">
      <c r="I45" s="56"/>
      <c r="J45" s="57"/>
      <c r="T45" s="9"/>
    </row>
    <row r="46" spans="9:20">
      <c r="I46" s="56"/>
      <c r="J46" s="57"/>
      <c r="T46" s="9"/>
    </row>
    <row r="47" spans="9:20">
      <c r="I47" s="56"/>
      <c r="J47" s="57"/>
      <c r="T47" s="9"/>
    </row>
    <row r="48" spans="9:20">
      <c r="I48" s="56"/>
      <c r="J48" s="57"/>
      <c r="T48" s="9"/>
    </row>
    <row r="49" spans="9:20">
      <c r="I49" s="56"/>
      <c r="J49" s="57"/>
      <c r="T49" s="9"/>
    </row>
    <row r="50" spans="9:20">
      <c r="I50" s="56"/>
      <c r="J50" s="57"/>
      <c r="T50" s="9"/>
    </row>
    <row r="51" spans="9:20">
      <c r="I51" s="56"/>
      <c r="J51" s="57"/>
      <c r="T51" s="9"/>
    </row>
    <row r="52" spans="9:20">
      <c r="I52" s="56"/>
      <c r="J52" s="57"/>
      <c r="T52" s="9"/>
    </row>
    <row r="53" spans="9:20">
      <c r="I53" s="56"/>
      <c r="J53" s="57"/>
      <c r="T53" s="9"/>
    </row>
    <row r="54" spans="9:20">
      <c r="I54" s="56"/>
      <c r="J54" s="57"/>
      <c r="T54" s="9"/>
    </row>
    <row r="55" spans="9:20">
      <c r="I55" s="56"/>
      <c r="J55" s="57"/>
      <c r="T55" s="9"/>
    </row>
    <row r="56" spans="9:20">
      <c r="I56" s="56"/>
      <c r="J56" s="57"/>
      <c r="T56" s="9"/>
    </row>
    <row r="57" spans="9:20">
      <c r="I57" s="56"/>
      <c r="J57" s="57"/>
      <c r="T57" s="9"/>
    </row>
    <row r="58" spans="9:20">
      <c r="I58" s="56"/>
      <c r="J58" s="57"/>
      <c r="T58" s="9"/>
    </row>
    <row r="59" spans="9:20">
      <c r="I59" s="56"/>
      <c r="J59" s="57"/>
      <c r="T59" s="9"/>
    </row>
    <row r="60" spans="9:20">
      <c r="T60" s="9"/>
    </row>
    <row r="61" spans="9:20">
      <c r="T61" s="9"/>
    </row>
    <row r="62" spans="9:20">
      <c r="T62" s="9"/>
    </row>
  </sheetData>
  <mergeCells count="13">
    <mergeCell ref="P3:P4"/>
    <mergeCell ref="R4:S4"/>
    <mergeCell ref="A3:A4"/>
    <mergeCell ref="B3:B4"/>
    <mergeCell ref="K3:K4"/>
    <mergeCell ref="M3:O3"/>
    <mergeCell ref="E3:E4"/>
    <mergeCell ref="D3:D4"/>
    <mergeCell ref="C3:C4"/>
    <mergeCell ref="F3:H3"/>
    <mergeCell ref="I3:I4"/>
    <mergeCell ref="L3:L4"/>
    <mergeCell ref="J3:J4"/>
  </mergeCells>
  <phoneticPr fontId="1" type="noConversion"/>
  <pageMargins left="0.35433070866141736" right="0.39370078740157483" top="0.51181102362204722" bottom="0.98425196850393704" header="0.51181102362204722" footer="0.51181102362204722"/>
  <pageSetup paperSize="9" scale="62" orientation="portrait" r:id="rId1"/>
  <headerFooter alignWithMargins="0">
    <oddFooter>&amp;C&amp;"Tahoma,полужирный"&amp;11ВАШ ПОСТАВЩИК: ООО "ПЕЦ-ХААС" 105082, Москва, ул.Бакунинская, 92 стр.2, Тел. (495) 502-99-69</oddFooter>
  </headerFooter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13"/>
  <sheetViews>
    <sheetView view="pageBreakPreview" zoomScale="50" zoomScaleNormal="90" zoomScaleSheetLayoutView="50" workbookViewId="0">
      <selection activeCell="P8" sqref="P8"/>
    </sheetView>
  </sheetViews>
  <sheetFormatPr defaultColWidth="5.85546875" defaultRowHeight="18.75" outlineLevelCol="1"/>
  <cols>
    <col min="1" max="1" width="11.42578125" style="685" customWidth="1"/>
    <col min="2" max="2" width="7.42578125" style="27" customWidth="1"/>
    <col min="3" max="3" width="6" style="27" hidden="1" customWidth="1" outlineLevel="1"/>
    <col min="4" max="4" width="7.28515625" style="27" hidden="1" customWidth="1" outlineLevel="1"/>
    <col min="5" max="5" width="21" style="27" customWidth="1" collapsed="1"/>
    <col min="6" max="8" width="11.85546875" style="27" hidden="1" customWidth="1" outlineLevel="1"/>
    <col min="9" max="9" width="12" style="27" hidden="1" customWidth="1" outlineLevel="1"/>
    <col min="10" max="10" width="7" style="27" hidden="1" customWidth="1" outlineLevel="1"/>
    <col min="11" max="11" width="66.28515625" style="668" customWidth="1" collapsed="1"/>
    <col min="12" max="12" width="16.85546875" style="28" customWidth="1"/>
    <col min="13" max="13" width="17" style="805" customWidth="1"/>
    <col min="14" max="14" width="10.42578125" style="29" customWidth="1"/>
    <col min="15" max="15" width="10.140625" style="45" customWidth="1"/>
    <col min="16" max="16" width="9.42578125" style="758" customWidth="1"/>
    <col min="17" max="17" width="13.28515625" style="29" customWidth="1"/>
    <col min="18" max="18" width="13" style="232" customWidth="1" outlineLevel="1"/>
    <col min="19" max="19" width="10" style="233" customWidth="1" outlineLevel="1"/>
    <col min="20" max="20" width="9.42578125" style="9" customWidth="1"/>
    <col min="21" max="21" width="12.5703125" style="9" customWidth="1"/>
    <col min="22" max="22" width="14.85546875" style="9" customWidth="1"/>
    <col min="23" max="23" width="14.85546875" style="88" customWidth="1"/>
    <col min="24" max="16384" width="5.85546875" style="9"/>
  </cols>
  <sheetData>
    <row r="1" spans="1:23" ht="29.25" customHeight="1" thickBot="1">
      <c r="A1" s="669">
        <v>1.18</v>
      </c>
      <c r="B1" s="5"/>
      <c r="C1" s="5"/>
      <c r="D1" s="5"/>
      <c r="E1" s="5"/>
      <c r="F1" s="5"/>
      <c r="G1" s="5"/>
      <c r="H1" s="5"/>
      <c r="I1" s="5"/>
      <c r="J1" s="5"/>
      <c r="K1" s="655" t="str">
        <f>PEZ!$K$1</f>
        <v>ПРАЙС-ЛИСТ 2016 ДЛЯ ДИСТРИБУТОРОВ</v>
      </c>
      <c r="L1" s="6"/>
      <c r="M1" s="795"/>
      <c r="N1" s="7"/>
      <c r="O1" s="36"/>
      <c r="P1" s="643"/>
      <c r="Q1" s="87" t="s">
        <v>0</v>
      </c>
    </row>
    <row r="2" spans="1:23" ht="41.25" customHeight="1" thickBot="1">
      <c r="A2" s="670">
        <v>1.1000000000000001</v>
      </c>
      <c r="B2" s="176"/>
      <c r="C2" s="176"/>
      <c r="D2" s="176"/>
      <c r="E2" s="176"/>
      <c r="F2" s="176"/>
      <c r="G2" s="176"/>
      <c r="H2" s="176"/>
      <c r="I2" s="176"/>
      <c r="J2" s="176"/>
      <c r="K2" s="656" t="str">
        <f>PEZ!$K$2</f>
        <v>Цены в РУБЛЯХ действительны с 01.03.2016</v>
      </c>
      <c r="L2" s="177"/>
      <c r="M2" s="796"/>
      <c r="N2" s="26"/>
      <c r="O2" s="178"/>
      <c r="P2" s="644"/>
      <c r="Q2" s="74">
        <f>PEZ!Q2</f>
        <v>0</v>
      </c>
    </row>
    <row r="3" spans="1:23" s="13" customFormat="1" ht="28.5" customHeight="1" thickBot="1">
      <c r="A3" s="862" t="s">
        <v>42</v>
      </c>
      <c r="B3" s="856" t="s">
        <v>43</v>
      </c>
      <c r="C3" s="856" t="s">
        <v>68</v>
      </c>
      <c r="D3" s="866" t="s">
        <v>51</v>
      </c>
      <c r="E3" s="864" t="s">
        <v>50</v>
      </c>
      <c r="F3" s="868" t="s">
        <v>69</v>
      </c>
      <c r="G3" s="869"/>
      <c r="H3" s="870"/>
      <c r="I3" s="871" t="s">
        <v>70</v>
      </c>
      <c r="J3" s="872" t="s">
        <v>74</v>
      </c>
      <c r="K3" s="856" t="s">
        <v>1</v>
      </c>
      <c r="L3" s="808" t="s">
        <v>282</v>
      </c>
      <c r="M3" s="819" t="s">
        <v>45</v>
      </c>
      <c r="N3" s="820"/>
      <c r="O3" s="821"/>
      <c r="P3" s="824" t="s">
        <v>2</v>
      </c>
      <c r="Q3" s="37" t="s">
        <v>24</v>
      </c>
      <c r="R3" s="235"/>
      <c r="S3" s="236"/>
      <c r="T3" s="131"/>
      <c r="U3" s="142">
        <f>U35</f>
        <v>0</v>
      </c>
      <c r="V3" s="142">
        <f>V35</f>
        <v>0</v>
      </c>
      <c r="W3" s="93"/>
    </row>
    <row r="4" spans="1:23" s="13" customFormat="1" ht="37.5" customHeight="1" thickBot="1">
      <c r="A4" s="863"/>
      <c r="B4" s="857" t="s">
        <v>25</v>
      </c>
      <c r="C4" s="857"/>
      <c r="D4" s="867"/>
      <c r="E4" s="865"/>
      <c r="F4" s="618" t="s">
        <v>71</v>
      </c>
      <c r="G4" s="618" t="s">
        <v>72</v>
      </c>
      <c r="H4" s="618" t="s">
        <v>73</v>
      </c>
      <c r="I4" s="871"/>
      <c r="J4" s="872"/>
      <c r="K4" s="856"/>
      <c r="L4" s="809"/>
      <c r="M4" s="797" t="s">
        <v>65</v>
      </c>
      <c r="N4" s="121" t="s">
        <v>66</v>
      </c>
      <c r="O4" s="121" t="s">
        <v>67</v>
      </c>
      <c r="P4" s="858"/>
      <c r="Q4" s="359">
        <f>Q35</f>
        <v>0</v>
      </c>
      <c r="R4" s="817" t="s">
        <v>80</v>
      </c>
      <c r="S4" s="818"/>
      <c r="T4" s="131"/>
      <c r="U4" s="59" t="s">
        <v>75</v>
      </c>
      <c r="V4" s="59" t="s">
        <v>76</v>
      </c>
      <c r="W4" s="93"/>
    </row>
    <row r="5" spans="1:23" s="17" customFormat="1" ht="23.25" customHeight="1" thickBot="1">
      <c r="A5" s="731"/>
      <c r="B5" s="40"/>
      <c r="C5" s="40"/>
      <c r="D5" s="40"/>
      <c r="E5" s="41"/>
      <c r="F5" s="40"/>
      <c r="G5" s="40"/>
      <c r="H5" s="40"/>
      <c r="I5" s="40"/>
      <c r="J5" s="40"/>
      <c r="K5" s="739" t="s">
        <v>308</v>
      </c>
      <c r="L5" s="163"/>
      <c r="M5" s="798"/>
      <c r="N5" s="4"/>
      <c r="O5" s="164"/>
      <c r="P5" s="688"/>
      <c r="Q5" s="55"/>
      <c r="R5" s="240" t="s">
        <v>5</v>
      </c>
      <c r="S5" s="241" t="s">
        <v>79</v>
      </c>
      <c r="T5" s="9"/>
      <c r="U5" s="58" t="s">
        <v>77</v>
      </c>
      <c r="V5" s="58" t="s">
        <v>78</v>
      </c>
      <c r="W5" s="101"/>
    </row>
    <row r="6" spans="1:23" s="259" customFormat="1" ht="66.75" customHeight="1">
      <c r="A6" s="633">
        <v>23703</v>
      </c>
      <c r="B6" s="376" t="s">
        <v>13</v>
      </c>
      <c r="C6" s="253" t="s">
        <v>14</v>
      </c>
      <c r="D6" s="407" t="s">
        <v>54</v>
      </c>
      <c r="E6" s="407">
        <v>76106002</v>
      </c>
      <c r="F6" s="407">
        <v>270</v>
      </c>
      <c r="G6" s="407">
        <v>220</v>
      </c>
      <c r="H6" s="407">
        <v>130</v>
      </c>
      <c r="I6" s="408">
        <v>7.7220000000000006E-3</v>
      </c>
      <c r="J6" s="409">
        <v>3.3836163799999999</v>
      </c>
      <c r="K6" s="740" t="s">
        <v>63</v>
      </c>
      <c r="L6" s="431"/>
      <c r="M6" s="799">
        <f>ROUND((ROUND(S6,2)*PEZ!$S$1),2)</f>
        <v>46.51</v>
      </c>
      <c r="N6" s="18">
        <f>M6*C6</f>
        <v>1116.24</v>
      </c>
      <c r="O6" s="19">
        <f>N6/$A$1</f>
        <v>945.96610169491532</v>
      </c>
      <c r="P6" s="749"/>
      <c r="Q6" s="254">
        <f>P6*N6</f>
        <v>0</v>
      </c>
      <c r="R6" s="230">
        <v>32.844000000000001</v>
      </c>
      <c r="S6" s="272">
        <f>R6*1.18</f>
        <v>38.755919999999996</v>
      </c>
      <c r="T6" s="273"/>
      <c r="U6" s="274">
        <f>P6*I6</f>
        <v>0</v>
      </c>
      <c r="V6" s="275">
        <f>P6*J6</f>
        <v>0</v>
      </c>
      <c r="W6" s="258"/>
    </row>
    <row r="7" spans="1:23" s="281" customFormat="1" ht="66" customHeight="1">
      <c r="A7" s="672">
        <v>23710</v>
      </c>
      <c r="B7" s="126" t="s">
        <v>19</v>
      </c>
      <c r="C7" s="126" t="s">
        <v>20</v>
      </c>
      <c r="D7" s="106" t="s">
        <v>54</v>
      </c>
      <c r="E7" s="34">
        <v>76106026</v>
      </c>
      <c r="F7" s="106">
        <v>254</v>
      </c>
      <c r="G7" s="106">
        <v>191</v>
      </c>
      <c r="H7" s="106">
        <v>157</v>
      </c>
      <c r="I7" s="107">
        <v>7.6166980000000007E-3</v>
      </c>
      <c r="J7" s="108">
        <v>1.698</v>
      </c>
      <c r="K7" s="701" t="s">
        <v>64</v>
      </c>
      <c r="L7" s="481"/>
      <c r="M7" s="800">
        <f>ROUND((ROUND(S7,2)*PEZ!$S$1),2)</f>
        <v>52.32</v>
      </c>
      <c r="N7" s="482">
        <f>M7*C7</f>
        <v>627.84</v>
      </c>
      <c r="O7" s="483">
        <f>N7/$A$1</f>
        <v>532.06779661016958</v>
      </c>
      <c r="P7" s="750"/>
      <c r="Q7" s="360">
        <f>P7*N7</f>
        <v>0</v>
      </c>
      <c r="R7" s="231">
        <v>36.9495</v>
      </c>
      <c r="S7" s="276">
        <f>R7*1.18</f>
        <v>43.600409999999997</v>
      </c>
      <c r="T7" s="277"/>
      <c r="U7" s="278">
        <f>P7*I7</f>
        <v>0</v>
      </c>
      <c r="V7" s="279">
        <f>P7*J7</f>
        <v>0</v>
      </c>
      <c r="W7" s="280"/>
    </row>
    <row r="8" spans="1:23" s="281" customFormat="1" ht="70.5" customHeight="1">
      <c r="A8" s="635">
        <v>23707</v>
      </c>
      <c r="B8" s="484" t="s">
        <v>19</v>
      </c>
      <c r="C8" s="485" t="s">
        <v>20</v>
      </c>
      <c r="D8" s="126" t="s">
        <v>54</v>
      </c>
      <c r="E8" s="34">
        <v>76106422</v>
      </c>
      <c r="F8" s="126">
        <v>254</v>
      </c>
      <c r="G8" s="126">
        <v>191</v>
      </c>
      <c r="H8" s="126">
        <v>157</v>
      </c>
      <c r="I8" s="107">
        <v>7.6166980000000007E-3</v>
      </c>
      <c r="J8" s="108">
        <v>1.698</v>
      </c>
      <c r="K8" s="701" t="s">
        <v>290</v>
      </c>
      <c r="L8" s="481"/>
      <c r="M8" s="800">
        <f>ROUND((ROUND(S8,2)*PEZ!$S$1),2)</f>
        <v>57.28</v>
      </c>
      <c r="N8" s="482">
        <f>M8*C8</f>
        <v>687.36</v>
      </c>
      <c r="O8" s="483">
        <f>N8/$A$1</f>
        <v>582.50847457627128</v>
      </c>
      <c r="P8" s="750"/>
      <c r="Q8" s="360">
        <f>P8*N8</f>
        <v>0</v>
      </c>
      <c r="R8" s="231">
        <v>40.446000000000005</v>
      </c>
      <c r="S8" s="276">
        <f>R8*1.18</f>
        <v>47.726280000000003</v>
      </c>
      <c r="T8" s="277"/>
      <c r="U8" s="278">
        <f>P8*I8</f>
        <v>0</v>
      </c>
      <c r="V8" s="279">
        <f>P8*J8</f>
        <v>0</v>
      </c>
      <c r="W8" s="280"/>
    </row>
    <row r="9" spans="1:23" ht="74.25" customHeight="1" thickBot="1">
      <c r="A9" s="635">
        <v>23705</v>
      </c>
      <c r="B9" s="484" t="s">
        <v>13</v>
      </c>
      <c r="C9" s="485" t="s">
        <v>14</v>
      </c>
      <c r="D9" s="126" t="s">
        <v>55</v>
      </c>
      <c r="E9" s="34">
        <v>8016438001627</v>
      </c>
      <c r="F9" s="126">
        <v>360</v>
      </c>
      <c r="G9" s="126">
        <v>230</v>
      </c>
      <c r="H9" s="126">
        <v>110</v>
      </c>
      <c r="I9" s="107">
        <f>(F9/1000)*(G9/1000)*(H9/1000)</f>
        <v>9.1079999999999998E-3</v>
      </c>
      <c r="J9" s="108">
        <v>3.64</v>
      </c>
      <c r="K9" s="701" t="s">
        <v>258</v>
      </c>
      <c r="L9" s="481"/>
      <c r="M9" s="800">
        <f>ROUND((ROUND(S9,2)*PEZ!$S$1),2)</f>
        <v>43.61</v>
      </c>
      <c r="N9" s="482">
        <f>M9*C9</f>
        <v>1046.6399999999999</v>
      </c>
      <c r="O9" s="483">
        <f>N9/$A$1</f>
        <v>886.98305084745755</v>
      </c>
      <c r="P9" s="751"/>
      <c r="Q9" s="361">
        <f>P9*N9</f>
        <v>0</v>
      </c>
      <c r="R9" s="300">
        <v>30.79661016949153</v>
      </c>
      <c r="S9" s="345">
        <f>R9*1.18</f>
        <v>36.340000000000003</v>
      </c>
      <c r="T9" s="78"/>
      <c r="U9" s="343">
        <f>P9*I9</f>
        <v>0</v>
      </c>
      <c r="V9" s="344">
        <f>P9*J9</f>
        <v>0</v>
      </c>
      <c r="W9" s="9"/>
    </row>
    <row r="10" spans="1:23" ht="21.75" customHeight="1" thickBot="1">
      <c r="A10" s="708"/>
      <c r="B10" s="175"/>
      <c r="C10" s="486"/>
      <c r="D10" s="165"/>
      <c r="E10" s="41"/>
      <c r="F10" s="165"/>
      <c r="G10" s="165"/>
      <c r="H10" s="165"/>
      <c r="I10" s="446"/>
      <c r="J10" s="447"/>
      <c r="K10" s="739" t="s">
        <v>46</v>
      </c>
      <c r="L10" s="163"/>
      <c r="M10" s="798"/>
      <c r="N10" s="4"/>
      <c r="O10" s="487"/>
      <c r="P10" s="648"/>
      <c r="Q10" s="54"/>
      <c r="R10" s="220">
        <v>0</v>
      </c>
      <c r="S10" s="242"/>
      <c r="T10" s="105"/>
      <c r="U10" s="63"/>
      <c r="V10" s="67"/>
      <c r="W10" s="203"/>
    </row>
    <row r="11" spans="1:23" s="347" customFormat="1" ht="67.5" customHeight="1">
      <c r="A11" s="732">
        <v>830600</v>
      </c>
      <c r="B11" s="488" t="s">
        <v>31</v>
      </c>
      <c r="C11" s="488" t="s">
        <v>32</v>
      </c>
      <c r="D11" s="488" t="s">
        <v>57</v>
      </c>
      <c r="E11" s="488">
        <v>9004698301105</v>
      </c>
      <c r="F11" s="488">
        <v>210</v>
      </c>
      <c r="G11" s="488">
        <v>140</v>
      </c>
      <c r="H11" s="488">
        <v>280</v>
      </c>
      <c r="I11" s="488">
        <v>8.2320000000000015E-3</v>
      </c>
      <c r="J11" s="488">
        <v>5.85</v>
      </c>
      <c r="K11" s="742" t="s">
        <v>279</v>
      </c>
      <c r="L11" s="490"/>
      <c r="M11" s="800">
        <f>ROUND((ROUND(S11,2)*[1]PEZ!$R$1),2)</f>
        <v>168.74</v>
      </c>
      <c r="N11" s="488">
        <f>M11*C11</f>
        <v>1012.44</v>
      </c>
      <c r="O11" s="491">
        <f>N11/$A$1</f>
        <v>858.00000000000011</v>
      </c>
      <c r="P11" s="752"/>
      <c r="Q11" s="325">
        <f>P11*N11</f>
        <v>0</v>
      </c>
      <c r="R11" s="231">
        <v>143</v>
      </c>
      <c r="S11" s="285">
        <f>R11*1.18</f>
        <v>168.73999999999998</v>
      </c>
      <c r="T11" s="348"/>
      <c r="U11" s="325">
        <f>P11*I11</f>
        <v>0</v>
      </c>
      <c r="V11" s="325">
        <f>P11*J11</f>
        <v>0</v>
      </c>
      <c r="W11" s="346"/>
    </row>
    <row r="12" spans="1:23" s="347" customFormat="1" ht="67.5" customHeight="1">
      <c r="A12" s="732">
        <v>830505</v>
      </c>
      <c r="B12" s="488" t="s">
        <v>31</v>
      </c>
      <c r="C12" s="488" t="s">
        <v>32</v>
      </c>
      <c r="D12" s="488" t="s">
        <v>56</v>
      </c>
      <c r="E12" s="488">
        <v>9004698301051</v>
      </c>
      <c r="F12" s="488" t="s">
        <v>88</v>
      </c>
      <c r="G12" s="488" t="s">
        <v>89</v>
      </c>
      <c r="H12" s="488" t="s">
        <v>90</v>
      </c>
      <c r="I12" s="488">
        <f>(F12/1000)*(G12/1000)*(H12/1000)</f>
        <v>6.2639999999999987E-3</v>
      </c>
      <c r="J12" s="488">
        <v>3.25</v>
      </c>
      <c r="K12" s="742" t="s">
        <v>291</v>
      </c>
      <c r="L12" s="490"/>
      <c r="M12" s="800">
        <f>ROUND((ROUND(S12,2)*[1]PEZ!$R$1),2)</f>
        <v>356.95</v>
      </c>
      <c r="N12" s="488">
        <f>M12*C12</f>
        <v>2141.6999999999998</v>
      </c>
      <c r="O12" s="491">
        <f>N12/$A$1</f>
        <v>1815</v>
      </c>
      <c r="P12" s="752"/>
      <c r="Q12" s="325">
        <f>P12*N12</f>
        <v>0</v>
      </c>
      <c r="R12" s="231">
        <v>302.5</v>
      </c>
      <c r="S12" s="285">
        <f>R12*1.18</f>
        <v>356.95</v>
      </c>
      <c r="T12" s="348"/>
      <c r="U12" s="325">
        <f>P12*I12</f>
        <v>0</v>
      </c>
      <c r="V12" s="325">
        <f>P12*J12</f>
        <v>0</v>
      </c>
      <c r="W12" s="346"/>
    </row>
    <row r="13" spans="1:23" s="259" customFormat="1" ht="67.5" customHeight="1">
      <c r="A13" s="733">
        <v>830500</v>
      </c>
      <c r="B13" s="156" t="s">
        <v>31</v>
      </c>
      <c r="C13" s="468" t="s">
        <v>32</v>
      </c>
      <c r="D13" s="386" t="s">
        <v>57</v>
      </c>
      <c r="E13" s="386">
        <v>9004698301006</v>
      </c>
      <c r="F13" s="386">
        <v>210</v>
      </c>
      <c r="G13" s="386">
        <v>140</v>
      </c>
      <c r="H13" s="386">
        <v>280</v>
      </c>
      <c r="I13" s="387">
        <v>8.2320000000000015E-3</v>
      </c>
      <c r="J13" s="388">
        <v>5.85</v>
      </c>
      <c r="K13" s="743" t="s">
        <v>87</v>
      </c>
      <c r="L13" s="492"/>
      <c r="M13" s="800">
        <f>ROUND((ROUND(S13,2)*PEZ!$S$1),2)</f>
        <v>280.37</v>
      </c>
      <c r="N13" s="2">
        <f>M13*C13</f>
        <v>1682.22</v>
      </c>
      <c r="O13" s="493">
        <f>N13/$A$1</f>
        <v>1425.6101694915255</v>
      </c>
      <c r="P13" s="730"/>
      <c r="Q13" s="260">
        <f>P13*N13</f>
        <v>0</v>
      </c>
      <c r="R13" s="231">
        <v>198.00000000000003</v>
      </c>
      <c r="S13" s="285">
        <f>R13*1.18</f>
        <v>233.64000000000001</v>
      </c>
      <c r="T13" s="273"/>
      <c r="U13" s="286">
        <f>P13*I13</f>
        <v>0</v>
      </c>
      <c r="V13" s="287">
        <f>P13*J13</f>
        <v>0</v>
      </c>
      <c r="W13" s="258"/>
    </row>
    <row r="14" spans="1:23" s="259" customFormat="1" ht="70.5" customHeight="1" thickBot="1">
      <c r="A14" s="734">
        <v>830507</v>
      </c>
      <c r="B14" s="126" t="s">
        <v>31</v>
      </c>
      <c r="C14" s="468" t="s">
        <v>32</v>
      </c>
      <c r="D14" s="34" t="s">
        <v>56</v>
      </c>
      <c r="E14" s="34">
        <v>9004698995007</v>
      </c>
      <c r="F14" s="34">
        <v>195</v>
      </c>
      <c r="G14" s="34">
        <v>125</v>
      </c>
      <c r="H14" s="34">
        <v>235</v>
      </c>
      <c r="I14" s="393">
        <v>8.2320000000000015E-3</v>
      </c>
      <c r="J14" s="394">
        <v>3.2</v>
      </c>
      <c r="K14" s="744" t="s">
        <v>311</v>
      </c>
      <c r="L14" s="438"/>
      <c r="M14" s="800">
        <f>ROUND((ROUND(S14,2)*PEZ!$S$1),2)</f>
        <v>358.25</v>
      </c>
      <c r="N14" s="2">
        <f>M14*C14</f>
        <v>2149.5</v>
      </c>
      <c r="O14" s="489">
        <f>N14/$A$1</f>
        <v>1821.6101694915255</v>
      </c>
      <c r="P14" s="652"/>
      <c r="Q14" s="264">
        <f>P14*N14</f>
        <v>0</v>
      </c>
      <c r="R14" s="300">
        <v>253.00000000000003</v>
      </c>
      <c r="S14" s="478">
        <f>R14*1.18</f>
        <v>298.54000000000002</v>
      </c>
      <c r="T14" s="273"/>
      <c r="U14" s="286">
        <f>P14*I14</f>
        <v>0</v>
      </c>
      <c r="V14" s="287">
        <f>P14*J14</f>
        <v>0</v>
      </c>
      <c r="W14" s="258"/>
    </row>
    <row r="15" spans="1:23" ht="22.5" customHeight="1" thickBot="1">
      <c r="A15" s="764"/>
      <c r="B15" s="779"/>
      <c r="C15" s="43"/>
      <c r="D15" s="43"/>
      <c r="E15" s="15"/>
      <c r="F15" s="43"/>
      <c r="G15" s="43"/>
      <c r="H15" s="43"/>
      <c r="I15" s="780"/>
      <c r="J15" s="15"/>
      <c r="K15" s="340" t="s">
        <v>47</v>
      </c>
      <c r="L15" s="80"/>
      <c r="M15" s="801"/>
      <c r="N15" s="150"/>
      <c r="O15" s="781"/>
      <c r="P15" s="753"/>
      <c r="Q15" s="130"/>
      <c r="R15" s="243">
        <v>0</v>
      </c>
      <c r="S15" s="242"/>
      <c r="T15" s="144"/>
      <c r="U15" s="75"/>
      <c r="V15" s="83"/>
      <c r="W15" s="203"/>
    </row>
    <row r="16" spans="1:23" ht="34.5" customHeight="1">
      <c r="A16" s="633">
        <v>45000</v>
      </c>
      <c r="B16" s="376" t="s">
        <v>313</v>
      </c>
      <c r="C16" s="253" t="s">
        <v>30</v>
      </c>
      <c r="D16" s="407" t="s">
        <v>53</v>
      </c>
      <c r="E16" s="407" t="s">
        <v>58</v>
      </c>
      <c r="F16" s="407">
        <v>210</v>
      </c>
      <c r="G16" s="407">
        <v>95</v>
      </c>
      <c r="H16" s="407">
        <v>65</v>
      </c>
      <c r="I16" s="408">
        <v>1.2967499999999999E-3</v>
      </c>
      <c r="J16" s="409">
        <v>0.58750000000000002</v>
      </c>
      <c r="K16" s="740" t="s">
        <v>314</v>
      </c>
      <c r="L16" s="431"/>
      <c r="M16" s="799">
        <f>ROUND((ROUND(S16,2)*PEZ!$S$1),2)</f>
        <v>45.54</v>
      </c>
      <c r="N16" s="18">
        <f t="shared" ref="N16:N22" si="0">M16*C16</f>
        <v>910.8</v>
      </c>
      <c r="O16" s="19">
        <f t="shared" ref="O16:O22" si="1">N16/$A$1</f>
        <v>771.86440677966107</v>
      </c>
      <c r="P16" s="792"/>
      <c r="Q16" s="51">
        <f t="shared" ref="Q16:Q22" si="2">P16*N16</f>
        <v>0</v>
      </c>
      <c r="R16" s="369">
        <v>32.158454999999996</v>
      </c>
      <c r="S16" s="789">
        <f t="shared" ref="S16:S22" si="3">R16*1.18</f>
        <v>37.946976899999996</v>
      </c>
      <c r="T16" s="145" t="s">
        <v>84</v>
      </c>
      <c r="U16" s="498">
        <f t="shared" ref="U16:U22" si="4">P16*I16</f>
        <v>0</v>
      </c>
      <c r="V16" s="65">
        <f t="shared" ref="V16:V21" si="5">P16*J16</f>
        <v>0</v>
      </c>
      <c r="W16" s="203"/>
    </row>
    <row r="17" spans="1:23" ht="37.5" customHeight="1">
      <c r="A17" s="634">
        <v>45002</v>
      </c>
      <c r="B17" s="485" t="s">
        <v>313</v>
      </c>
      <c r="C17" s="149" t="s">
        <v>30</v>
      </c>
      <c r="D17" s="34" t="s">
        <v>53</v>
      </c>
      <c r="E17" s="34">
        <v>8020064037509</v>
      </c>
      <c r="F17" s="34">
        <v>210</v>
      </c>
      <c r="G17" s="34">
        <v>95</v>
      </c>
      <c r="H17" s="34">
        <v>65</v>
      </c>
      <c r="I17" s="393">
        <v>1.2967499999999999E-3</v>
      </c>
      <c r="J17" s="413">
        <v>0.58750000000000002</v>
      </c>
      <c r="K17" s="744" t="s">
        <v>315</v>
      </c>
      <c r="L17" s="438"/>
      <c r="M17" s="800">
        <f>ROUND((ROUND(S17,2)*PEZ!$S$1),2)</f>
        <v>45.54</v>
      </c>
      <c r="N17" s="22">
        <f t="shared" si="0"/>
        <v>910.8</v>
      </c>
      <c r="O17" s="23">
        <f t="shared" si="1"/>
        <v>771.86440677966107</v>
      </c>
      <c r="P17" s="793"/>
      <c r="Q17" s="52">
        <f t="shared" si="2"/>
        <v>0</v>
      </c>
      <c r="R17" s="369">
        <v>32.158454999999996</v>
      </c>
      <c r="S17" s="790">
        <f t="shared" si="3"/>
        <v>37.946976899999996</v>
      </c>
      <c r="T17" s="145" t="s">
        <v>84</v>
      </c>
      <c r="U17" s="62">
        <f t="shared" si="4"/>
        <v>0</v>
      </c>
      <c r="V17" s="66">
        <f t="shared" si="5"/>
        <v>0</v>
      </c>
      <c r="W17" s="203"/>
    </row>
    <row r="18" spans="1:23" ht="38.25" customHeight="1">
      <c r="A18" s="634">
        <v>45001</v>
      </c>
      <c r="B18" s="485" t="s">
        <v>121</v>
      </c>
      <c r="C18" s="149" t="s">
        <v>32</v>
      </c>
      <c r="D18" s="34" t="s">
        <v>53</v>
      </c>
      <c r="E18" s="34" t="s">
        <v>59</v>
      </c>
      <c r="F18" s="34">
        <v>130</v>
      </c>
      <c r="G18" s="34">
        <v>130</v>
      </c>
      <c r="H18" s="34">
        <v>145</v>
      </c>
      <c r="I18" s="393">
        <v>2.4505E-3</v>
      </c>
      <c r="J18" s="413">
        <v>0.66666666666666663</v>
      </c>
      <c r="K18" s="744" t="s">
        <v>316</v>
      </c>
      <c r="L18" s="861"/>
      <c r="M18" s="800">
        <f>ROUND((ROUND(S18,2)*PEZ!$S$1),2)</f>
        <v>663.16</v>
      </c>
      <c r="N18" s="22">
        <f t="shared" si="0"/>
        <v>3978.96</v>
      </c>
      <c r="O18" s="23">
        <f t="shared" si="1"/>
        <v>3372</v>
      </c>
      <c r="P18" s="793"/>
      <c r="Q18" s="52">
        <f t="shared" si="2"/>
        <v>0</v>
      </c>
      <c r="R18" s="369">
        <v>468.33150000000001</v>
      </c>
      <c r="S18" s="790">
        <f t="shared" si="3"/>
        <v>552.63117</v>
      </c>
      <c r="T18" s="145" t="s">
        <v>85</v>
      </c>
      <c r="U18" s="62">
        <f t="shared" si="4"/>
        <v>0</v>
      </c>
      <c r="V18" s="72">
        <f t="shared" si="5"/>
        <v>0</v>
      </c>
      <c r="W18" s="203"/>
    </row>
    <row r="19" spans="1:23" ht="39" customHeight="1">
      <c r="A19" s="634">
        <v>45004</v>
      </c>
      <c r="B19" s="485" t="s">
        <v>121</v>
      </c>
      <c r="C19" s="149" t="s">
        <v>32</v>
      </c>
      <c r="D19" s="34" t="s">
        <v>53</v>
      </c>
      <c r="E19" s="34">
        <v>8020064037929</v>
      </c>
      <c r="F19" s="34">
        <v>130</v>
      </c>
      <c r="G19" s="34">
        <v>130</v>
      </c>
      <c r="H19" s="34">
        <v>145</v>
      </c>
      <c r="I19" s="393">
        <v>2.4505E-3</v>
      </c>
      <c r="J19" s="413">
        <v>0.66666666666666663</v>
      </c>
      <c r="K19" s="744" t="s">
        <v>317</v>
      </c>
      <c r="L19" s="861"/>
      <c r="M19" s="800">
        <f>ROUND((ROUND(S19,2)*PEZ!$S$1),2)</f>
        <v>663.16</v>
      </c>
      <c r="N19" s="22">
        <f t="shared" si="0"/>
        <v>3978.96</v>
      </c>
      <c r="O19" s="23">
        <f t="shared" si="1"/>
        <v>3372</v>
      </c>
      <c r="P19" s="793"/>
      <c r="Q19" s="52">
        <f t="shared" si="2"/>
        <v>0</v>
      </c>
      <c r="R19" s="369">
        <v>468.33150000000001</v>
      </c>
      <c r="S19" s="790">
        <f t="shared" si="3"/>
        <v>552.63117</v>
      </c>
      <c r="T19" s="145" t="s">
        <v>85</v>
      </c>
      <c r="U19" s="62">
        <f t="shared" si="4"/>
        <v>0</v>
      </c>
      <c r="V19" s="72">
        <f t="shared" si="5"/>
        <v>0</v>
      </c>
      <c r="W19" s="203"/>
    </row>
    <row r="20" spans="1:23" ht="63.75" customHeight="1">
      <c r="A20" s="634">
        <v>45006</v>
      </c>
      <c r="B20" s="485" t="s">
        <v>29</v>
      </c>
      <c r="C20" s="149" t="s">
        <v>30</v>
      </c>
      <c r="D20" s="34" t="s">
        <v>53</v>
      </c>
      <c r="E20" s="34">
        <v>8020064037530</v>
      </c>
      <c r="F20" s="34">
        <v>400</v>
      </c>
      <c r="G20" s="34">
        <v>240</v>
      </c>
      <c r="H20" s="34">
        <v>210</v>
      </c>
      <c r="I20" s="393">
        <v>2.0160000000000001E-2</v>
      </c>
      <c r="J20" s="413">
        <v>1.8079999999999998</v>
      </c>
      <c r="K20" s="744" t="s">
        <v>292</v>
      </c>
      <c r="L20" s="438"/>
      <c r="M20" s="800">
        <f>ROUND((ROUND(S20,2)*PEZ!$S$1),2)</f>
        <v>138</v>
      </c>
      <c r="N20" s="22">
        <f t="shared" si="0"/>
        <v>2760</v>
      </c>
      <c r="O20" s="23">
        <f t="shared" si="1"/>
        <v>2338.9830508474579</v>
      </c>
      <c r="P20" s="793"/>
      <c r="Q20" s="52">
        <f t="shared" si="2"/>
        <v>0</v>
      </c>
      <c r="R20" s="369">
        <v>97.460999999999999</v>
      </c>
      <c r="S20" s="790">
        <f t="shared" si="3"/>
        <v>115.00398</v>
      </c>
      <c r="T20" s="145" t="s">
        <v>115</v>
      </c>
      <c r="U20" s="62">
        <f t="shared" si="4"/>
        <v>0</v>
      </c>
      <c r="V20" s="72">
        <f t="shared" si="5"/>
        <v>0</v>
      </c>
      <c r="W20" s="203"/>
    </row>
    <row r="21" spans="1:23" ht="36">
      <c r="A21" s="634">
        <v>45008</v>
      </c>
      <c r="B21" s="485" t="s">
        <v>312</v>
      </c>
      <c r="C21" s="149" t="s">
        <v>30</v>
      </c>
      <c r="D21" s="34" t="s">
        <v>53</v>
      </c>
      <c r="E21" s="34">
        <v>8020064038551</v>
      </c>
      <c r="F21" s="34">
        <v>398</v>
      </c>
      <c r="G21" s="34">
        <v>276</v>
      </c>
      <c r="H21" s="34">
        <v>183</v>
      </c>
      <c r="I21" s="393">
        <v>2.0102183999999999E-2</v>
      </c>
      <c r="J21" s="413">
        <v>7.76</v>
      </c>
      <c r="K21" s="745" t="s">
        <v>228</v>
      </c>
      <c r="L21" s="859"/>
      <c r="M21" s="800">
        <f>ROUND((ROUND(S21,2)*PEZ!$S$1),2)</f>
        <v>47.51</v>
      </c>
      <c r="N21" s="22">
        <f t="shared" si="0"/>
        <v>950.19999999999993</v>
      </c>
      <c r="O21" s="23">
        <f t="shared" si="1"/>
        <v>805.25423728813553</v>
      </c>
      <c r="P21" s="793"/>
      <c r="Q21" s="52">
        <f t="shared" si="2"/>
        <v>0</v>
      </c>
      <c r="R21" s="369">
        <v>33.547499999999999</v>
      </c>
      <c r="S21" s="790">
        <f>R21*1.18</f>
        <v>39.58605</v>
      </c>
      <c r="T21" s="145" t="s">
        <v>83</v>
      </c>
      <c r="U21" s="62">
        <f t="shared" si="4"/>
        <v>0</v>
      </c>
      <c r="V21" s="72">
        <f t="shared" si="5"/>
        <v>0</v>
      </c>
      <c r="W21" s="203"/>
    </row>
    <row r="22" spans="1:23" ht="36">
      <c r="A22" s="634">
        <v>45007</v>
      </c>
      <c r="B22" s="485" t="s">
        <v>312</v>
      </c>
      <c r="C22" s="149" t="s">
        <v>30</v>
      </c>
      <c r="D22" s="34" t="s">
        <v>53</v>
      </c>
      <c r="E22" s="34">
        <v>8020064038520</v>
      </c>
      <c r="F22" s="34">
        <v>398</v>
      </c>
      <c r="G22" s="34">
        <v>276</v>
      </c>
      <c r="H22" s="34">
        <v>183</v>
      </c>
      <c r="I22" s="393">
        <v>2.0102183999999999E-2</v>
      </c>
      <c r="J22" s="413">
        <v>7.76</v>
      </c>
      <c r="K22" s="745" t="s">
        <v>229</v>
      </c>
      <c r="L22" s="859"/>
      <c r="M22" s="800">
        <f>ROUND((ROUND(S22,2)*PEZ!$S$1),2)</f>
        <v>47.51</v>
      </c>
      <c r="N22" s="22">
        <f t="shared" si="0"/>
        <v>950.19999999999993</v>
      </c>
      <c r="O22" s="23">
        <f t="shared" si="1"/>
        <v>805.25423728813553</v>
      </c>
      <c r="P22" s="794"/>
      <c r="Q22" s="52">
        <f t="shared" si="2"/>
        <v>0</v>
      </c>
      <c r="R22" s="369">
        <v>33.547499999999999</v>
      </c>
      <c r="S22" s="790">
        <f t="shared" si="3"/>
        <v>39.58605</v>
      </c>
      <c r="T22" s="145" t="s">
        <v>83</v>
      </c>
      <c r="U22" s="62">
        <f t="shared" si="4"/>
        <v>0</v>
      </c>
      <c r="V22" s="72">
        <f t="shared" ref="V22:V27" si="6">P22*J22</f>
        <v>0</v>
      </c>
      <c r="W22" s="203"/>
    </row>
    <row r="23" spans="1:23" ht="39" customHeight="1">
      <c r="A23" s="634">
        <v>45009</v>
      </c>
      <c r="B23" s="485" t="s">
        <v>312</v>
      </c>
      <c r="C23" s="149" t="s">
        <v>30</v>
      </c>
      <c r="D23" s="34" t="s">
        <v>53</v>
      </c>
      <c r="E23" s="34" t="s">
        <v>58</v>
      </c>
      <c r="F23" s="34">
        <v>398</v>
      </c>
      <c r="G23" s="34">
        <v>276</v>
      </c>
      <c r="H23" s="34">
        <v>183</v>
      </c>
      <c r="I23" s="393">
        <v>2.0102183999999999E-2</v>
      </c>
      <c r="J23" s="413">
        <v>7.76</v>
      </c>
      <c r="K23" s="744" t="s">
        <v>318</v>
      </c>
      <c r="L23" s="859"/>
      <c r="M23" s="800">
        <f>ROUND((ROUND(S23,2)*PEZ!$S$1),2)</f>
        <v>45.54</v>
      </c>
      <c r="N23" s="22">
        <f>M23*C23</f>
        <v>910.8</v>
      </c>
      <c r="O23" s="23">
        <f>N23/$A$1</f>
        <v>771.86440677966107</v>
      </c>
      <c r="P23" s="793"/>
      <c r="Q23" s="52">
        <f>P23*N23</f>
        <v>0</v>
      </c>
      <c r="R23" s="369">
        <v>32.158454999999996</v>
      </c>
      <c r="S23" s="790">
        <f>R23*1.18</f>
        <v>37.946976899999996</v>
      </c>
      <c r="T23" s="145" t="s">
        <v>83</v>
      </c>
      <c r="U23" s="62">
        <f>P23*I23</f>
        <v>0</v>
      </c>
      <c r="V23" s="72">
        <f t="shared" si="6"/>
        <v>0</v>
      </c>
      <c r="W23" s="203"/>
    </row>
    <row r="24" spans="1:23" ht="39.75" customHeight="1" thickBot="1">
      <c r="A24" s="736">
        <v>45010</v>
      </c>
      <c r="B24" s="378" t="s">
        <v>312</v>
      </c>
      <c r="C24" s="462" t="s">
        <v>30</v>
      </c>
      <c r="D24" s="374" t="s">
        <v>53</v>
      </c>
      <c r="E24" s="374">
        <v>8020064037509</v>
      </c>
      <c r="F24" s="374">
        <v>398</v>
      </c>
      <c r="G24" s="374">
        <v>276</v>
      </c>
      <c r="H24" s="374">
        <v>183</v>
      </c>
      <c r="I24" s="414">
        <v>2.0102183999999999E-2</v>
      </c>
      <c r="J24" s="415">
        <v>7.76</v>
      </c>
      <c r="K24" s="746" t="s">
        <v>319</v>
      </c>
      <c r="L24" s="860"/>
      <c r="M24" s="802">
        <f>ROUND((ROUND(S24,2)*PEZ!$S$1),2)</f>
        <v>45.54</v>
      </c>
      <c r="N24" s="24">
        <f>M24*C24</f>
        <v>910.8</v>
      </c>
      <c r="O24" s="25">
        <f>N24/$A$1</f>
        <v>771.86440677966107</v>
      </c>
      <c r="P24" s="794"/>
      <c r="Q24" s="53">
        <f>P24*N24</f>
        <v>0</v>
      </c>
      <c r="R24" s="369">
        <v>32.158454999999996</v>
      </c>
      <c r="S24" s="791">
        <f>R24*1.18</f>
        <v>37.946976899999996</v>
      </c>
      <c r="T24" s="145" t="s">
        <v>83</v>
      </c>
      <c r="U24" s="62">
        <f>P24*I24</f>
        <v>0</v>
      </c>
      <c r="V24" s="72">
        <f>P24*J24</f>
        <v>0</v>
      </c>
      <c r="W24" s="203"/>
    </row>
    <row r="25" spans="1:23" ht="19.5" thickBot="1">
      <c r="A25" s="782"/>
      <c r="B25" s="783"/>
      <c r="C25" s="784"/>
      <c r="D25" s="784"/>
      <c r="E25" s="784"/>
      <c r="F25" s="784"/>
      <c r="G25" s="784"/>
      <c r="H25" s="784"/>
      <c r="I25" s="785"/>
      <c r="J25" s="786"/>
      <c r="K25" s="787" t="s">
        <v>49</v>
      </c>
      <c r="L25" s="788"/>
      <c r="M25" s="803"/>
      <c r="N25" s="26"/>
      <c r="O25" s="26"/>
      <c r="P25" s="753"/>
      <c r="Q25" s="39"/>
      <c r="R25" s="244">
        <v>0</v>
      </c>
      <c r="S25" s="479"/>
      <c r="U25" s="71">
        <f>P25*I25</f>
        <v>0</v>
      </c>
      <c r="V25" s="72">
        <f t="shared" si="6"/>
        <v>0</v>
      </c>
      <c r="W25" s="203"/>
    </row>
    <row r="26" spans="1:23" ht="63" customHeight="1">
      <c r="A26" s="633">
        <v>85064</v>
      </c>
      <c r="B26" s="375" t="s">
        <v>19</v>
      </c>
      <c r="C26" s="376" t="s">
        <v>20</v>
      </c>
      <c r="D26" s="124" t="s">
        <v>55</v>
      </c>
      <c r="E26" s="384" t="s">
        <v>61</v>
      </c>
      <c r="F26" s="384">
        <v>400</v>
      </c>
      <c r="G26" s="384">
        <v>200</v>
      </c>
      <c r="H26" s="384">
        <v>180</v>
      </c>
      <c r="I26" s="408">
        <v>1.4400000000000003E-2</v>
      </c>
      <c r="J26" s="409">
        <v>2.1695999999999995</v>
      </c>
      <c r="K26" s="620" t="s">
        <v>216</v>
      </c>
      <c r="L26" s="46"/>
      <c r="M26" s="799">
        <f>ROUND((ROUND(S26,2)*PEZ!$S$1),2)</f>
        <v>125.66</v>
      </c>
      <c r="N26" s="18">
        <f>M26*C26</f>
        <v>1507.92</v>
      </c>
      <c r="O26" s="19">
        <f>N26/$A$1</f>
        <v>1277.898305084746</v>
      </c>
      <c r="P26" s="651"/>
      <c r="Q26" s="51">
        <f>P26*N26</f>
        <v>0</v>
      </c>
      <c r="R26" s="230">
        <v>88.745720547945169</v>
      </c>
      <c r="S26" s="289">
        <f>R26*1.18</f>
        <v>104.71995024657529</v>
      </c>
      <c r="T26" s="105"/>
      <c r="U26" s="71">
        <f>P26*I26</f>
        <v>0</v>
      </c>
      <c r="V26" s="72">
        <f t="shared" si="6"/>
        <v>0</v>
      </c>
      <c r="W26" s="203"/>
    </row>
    <row r="27" spans="1:23" ht="55.5" customHeight="1" thickBot="1">
      <c r="A27" s="736">
        <v>85065</v>
      </c>
      <c r="B27" s="377" t="s">
        <v>39</v>
      </c>
      <c r="C27" s="378" t="s">
        <v>40</v>
      </c>
      <c r="D27" s="125" t="s">
        <v>55</v>
      </c>
      <c r="E27" s="398" t="s">
        <v>62</v>
      </c>
      <c r="F27" s="398">
        <v>340</v>
      </c>
      <c r="G27" s="398">
        <v>270</v>
      </c>
      <c r="H27" s="398">
        <v>110</v>
      </c>
      <c r="I27" s="414">
        <v>1.0098000000000001E-2</v>
      </c>
      <c r="J27" s="415">
        <v>2.3391000000000002</v>
      </c>
      <c r="K27" s="748" t="s">
        <v>217</v>
      </c>
      <c r="L27" s="497"/>
      <c r="M27" s="802">
        <f>ROUND((ROUND(S27,2)*PEZ!$S$1),2)</f>
        <v>161.06</v>
      </c>
      <c r="N27" s="24">
        <f>M27*C27</f>
        <v>1449.54</v>
      </c>
      <c r="O27" s="25">
        <f>N27/$A$1</f>
        <v>1228.4237288135594</v>
      </c>
      <c r="P27" s="730"/>
      <c r="Q27" s="52">
        <f>P27*N27</f>
        <v>0</v>
      </c>
      <c r="R27" s="231">
        <v>113.7445150684931</v>
      </c>
      <c r="S27" s="290">
        <f>R27*1.18</f>
        <v>134.21852778082186</v>
      </c>
      <c r="T27" s="105"/>
      <c r="U27" s="71">
        <f>P27*I27</f>
        <v>0</v>
      </c>
      <c r="V27" s="72">
        <f t="shared" si="6"/>
        <v>0</v>
      </c>
      <c r="W27" s="203"/>
    </row>
    <row r="28" spans="1:23" ht="19.5" thickBot="1">
      <c r="A28" s="737"/>
      <c r="B28" s="566"/>
      <c r="C28" s="567"/>
      <c r="D28" s="567"/>
      <c r="E28" s="567"/>
      <c r="F28" s="567"/>
      <c r="G28" s="567"/>
      <c r="H28" s="567"/>
      <c r="I28" s="568"/>
      <c r="J28" s="569"/>
      <c r="K28" s="747" t="s">
        <v>273</v>
      </c>
      <c r="L28" s="496"/>
      <c r="M28" s="804"/>
      <c r="N28" s="12"/>
      <c r="O28" s="12"/>
      <c r="P28" s="722"/>
      <c r="Q28" s="39"/>
      <c r="R28" s="248">
        <v>0</v>
      </c>
      <c r="S28" s="479"/>
      <c r="U28" s="71">
        <f t="shared" ref="U28:U34" si="7">P28*I28</f>
        <v>0</v>
      </c>
      <c r="V28" s="72">
        <f t="shared" ref="V28:V34" si="8">P28*J28</f>
        <v>0</v>
      </c>
      <c r="W28" s="203"/>
    </row>
    <row r="29" spans="1:23" ht="36.75" customHeight="1" thickBot="1">
      <c r="A29" s="633">
        <v>505000</v>
      </c>
      <c r="B29" s="375" t="s">
        <v>13</v>
      </c>
      <c r="C29" s="376" t="s">
        <v>14</v>
      </c>
      <c r="D29" s="124" t="s">
        <v>55</v>
      </c>
      <c r="E29" s="407">
        <v>4630003810397</v>
      </c>
      <c r="F29" s="384">
        <v>335</v>
      </c>
      <c r="G29" s="384">
        <v>175</v>
      </c>
      <c r="H29" s="384">
        <v>105</v>
      </c>
      <c r="I29" s="408">
        <v>6.4999999999999997E-3</v>
      </c>
      <c r="J29" s="409">
        <v>2.1695999999999995</v>
      </c>
      <c r="K29" s="620" t="s">
        <v>260</v>
      </c>
      <c r="L29" s="46"/>
      <c r="M29" s="799">
        <f>ROUND((ROUND(S29,2)*PEZ!$S$1),2)</f>
        <v>34.520000000000003</v>
      </c>
      <c r="N29" s="18">
        <f>M29*C29</f>
        <v>828.48</v>
      </c>
      <c r="O29" s="337">
        <f>N29/$A$1</f>
        <v>702.10169491525426</v>
      </c>
      <c r="P29" s="749"/>
      <c r="Q29" s="122">
        <f>P29*N29</f>
        <v>0</v>
      </c>
      <c r="R29" s="300">
        <v>24.38</v>
      </c>
      <c r="S29" s="362">
        <f>R29*1.18</f>
        <v>28.768399999999996</v>
      </c>
      <c r="T29" s="105"/>
      <c r="U29" s="71">
        <f t="shared" si="7"/>
        <v>0</v>
      </c>
      <c r="V29" s="72">
        <f t="shared" si="8"/>
        <v>0</v>
      </c>
      <c r="W29" s="203"/>
    </row>
    <row r="30" spans="1:23" ht="39.75" customHeight="1" thickBot="1">
      <c r="A30" s="634">
        <v>505001</v>
      </c>
      <c r="B30" s="484" t="s">
        <v>13</v>
      </c>
      <c r="C30" s="485" t="s">
        <v>14</v>
      </c>
      <c r="D30" s="126" t="s">
        <v>55</v>
      </c>
      <c r="E30" s="34">
        <v>4630003810397</v>
      </c>
      <c r="F30" s="20">
        <v>335</v>
      </c>
      <c r="G30" s="20">
        <v>175</v>
      </c>
      <c r="H30" s="20">
        <v>105</v>
      </c>
      <c r="I30" s="393">
        <v>6.4999999999999997E-3</v>
      </c>
      <c r="J30" s="413">
        <v>2.1695999999999995</v>
      </c>
      <c r="K30" s="621" t="s">
        <v>280</v>
      </c>
      <c r="L30" s="326"/>
      <c r="M30" s="800">
        <f>ROUND((ROUND(S30,2)*PEZ!$S$1),2)</f>
        <v>34.520000000000003</v>
      </c>
      <c r="N30" s="22">
        <f>M30*C30</f>
        <v>828.48</v>
      </c>
      <c r="O30" s="489">
        <f>N30/$A$1</f>
        <v>702.10169491525426</v>
      </c>
      <c r="P30" s="752"/>
      <c r="Q30" s="122">
        <f>P30*N30</f>
        <v>0</v>
      </c>
      <c r="R30" s="300">
        <v>24.38</v>
      </c>
      <c r="S30" s="362">
        <f>R30*1.18</f>
        <v>28.768399999999996</v>
      </c>
      <c r="T30" s="105"/>
      <c r="U30" s="71">
        <f>P30*I30</f>
        <v>0</v>
      </c>
      <c r="V30" s="72">
        <f>P30*J30</f>
        <v>0</v>
      </c>
      <c r="W30" s="203"/>
    </row>
    <row r="31" spans="1:23" ht="36.75" customHeight="1" thickBot="1">
      <c r="A31" s="736">
        <v>505002</v>
      </c>
      <c r="B31" s="377" t="s">
        <v>13</v>
      </c>
      <c r="C31" s="378" t="s">
        <v>14</v>
      </c>
      <c r="D31" s="125" t="s">
        <v>55</v>
      </c>
      <c r="E31" s="374">
        <v>4630003810397</v>
      </c>
      <c r="F31" s="398">
        <v>335</v>
      </c>
      <c r="G31" s="398">
        <v>175</v>
      </c>
      <c r="H31" s="398">
        <v>105</v>
      </c>
      <c r="I31" s="414">
        <v>6.4999999999999997E-3</v>
      </c>
      <c r="J31" s="415">
        <v>2.1695999999999995</v>
      </c>
      <c r="K31" s="748" t="s">
        <v>281</v>
      </c>
      <c r="L31" s="497"/>
      <c r="M31" s="802">
        <f>ROUND((ROUND(S31,2)*PEZ!$S$1),2)</f>
        <v>34.520000000000003</v>
      </c>
      <c r="N31" s="24">
        <f>M31*C31</f>
        <v>828.48</v>
      </c>
      <c r="O31" s="338">
        <f>N31/$A$1</f>
        <v>702.10169491525426</v>
      </c>
      <c r="P31" s="755"/>
      <c r="Q31" s="122">
        <f>P31*N31</f>
        <v>0</v>
      </c>
      <c r="R31" s="300">
        <v>24.38</v>
      </c>
      <c r="S31" s="362">
        <f>R31*1.18</f>
        <v>28.768399999999996</v>
      </c>
      <c r="T31" s="105"/>
      <c r="U31" s="71">
        <f>P31*I31</f>
        <v>0</v>
      </c>
      <c r="V31" s="72">
        <f>P31*J31</f>
        <v>0</v>
      </c>
      <c r="W31" s="203"/>
    </row>
    <row r="32" spans="1:23" ht="18" customHeight="1" thickBot="1">
      <c r="A32" s="737"/>
      <c r="B32" s="566"/>
      <c r="C32" s="567"/>
      <c r="D32" s="567"/>
      <c r="E32" s="567"/>
      <c r="F32" s="567"/>
      <c r="G32" s="567"/>
      <c r="H32" s="567"/>
      <c r="I32" s="568"/>
      <c r="J32" s="569"/>
      <c r="K32" s="747" t="s">
        <v>274</v>
      </c>
      <c r="L32" s="496"/>
      <c r="M32" s="804"/>
      <c r="N32" s="12"/>
      <c r="O32" s="12"/>
      <c r="P32" s="650"/>
      <c r="Q32" s="39"/>
      <c r="R32" s="244">
        <v>0</v>
      </c>
      <c r="S32" s="245"/>
      <c r="U32" s="71">
        <f t="shared" si="7"/>
        <v>0</v>
      </c>
      <c r="V32" s="72">
        <f t="shared" si="8"/>
        <v>0</v>
      </c>
      <c r="W32" s="203"/>
    </row>
    <row r="33" spans="1:23" ht="56.25" customHeight="1">
      <c r="A33" s="633">
        <v>92408</v>
      </c>
      <c r="B33" s="375" t="s">
        <v>13</v>
      </c>
      <c r="C33" s="376" t="s">
        <v>14</v>
      </c>
      <c r="D33" s="124" t="s">
        <v>278</v>
      </c>
      <c r="E33" s="407">
        <v>4031459934086</v>
      </c>
      <c r="F33" s="384" t="s">
        <v>276</v>
      </c>
      <c r="G33" s="384" t="s">
        <v>275</v>
      </c>
      <c r="H33" s="384" t="s">
        <v>277</v>
      </c>
      <c r="I33" s="408">
        <f>F33*G33*H33/1000/1000/1000</f>
        <v>6.0923499999999998E-2</v>
      </c>
      <c r="J33" s="409">
        <v>1.4830000000000001</v>
      </c>
      <c r="K33" s="620" t="s">
        <v>293</v>
      </c>
      <c r="L33" s="46"/>
      <c r="M33" s="799">
        <f>ROUND((ROUND(S33,2)*PEZ!$S$1),2)</f>
        <v>92.04</v>
      </c>
      <c r="N33" s="18">
        <f>M33*C33</f>
        <v>2208.96</v>
      </c>
      <c r="O33" s="19">
        <f>N33/$A$1</f>
        <v>1872.0000000000002</v>
      </c>
      <c r="P33" s="756"/>
      <c r="Q33" s="51">
        <f>P33*N33</f>
        <v>0</v>
      </c>
      <c r="R33" s="230">
        <v>65</v>
      </c>
      <c r="S33" s="289">
        <f>R33*1.18</f>
        <v>76.7</v>
      </c>
      <c r="T33" s="105"/>
      <c r="U33" s="71">
        <f t="shared" si="7"/>
        <v>0</v>
      </c>
      <c r="V33" s="72">
        <f t="shared" si="8"/>
        <v>0</v>
      </c>
      <c r="W33" s="203"/>
    </row>
    <row r="34" spans="1:23" ht="63" customHeight="1" thickBot="1">
      <c r="A34" s="736">
        <v>92409</v>
      </c>
      <c r="B34" s="377" t="s">
        <v>13</v>
      </c>
      <c r="C34" s="378" t="s">
        <v>14</v>
      </c>
      <c r="D34" s="125" t="s">
        <v>278</v>
      </c>
      <c r="E34" s="374">
        <v>4031459934093</v>
      </c>
      <c r="F34" s="398" t="s">
        <v>276</v>
      </c>
      <c r="G34" s="398" t="s">
        <v>275</v>
      </c>
      <c r="H34" s="398" t="s">
        <v>277</v>
      </c>
      <c r="I34" s="414">
        <f>F34*G34*H34/1000/1000/1000</f>
        <v>6.0923499999999998E-2</v>
      </c>
      <c r="J34" s="415">
        <v>1.4830000000000001</v>
      </c>
      <c r="K34" s="748" t="s">
        <v>294</v>
      </c>
      <c r="L34" s="497"/>
      <c r="M34" s="802">
        <f>ROUND((ROUND(S34,2)*PEZ!$S$1),2)</f>
        <v>92.04</v>
      </c>
      <c r="N34" s="24">
        <f>M34*C34</f>
        <v>2208.96</v>
      </c>
      <c r="O34" s="25">
        <f>N34/$A$1</f>
        <v>1872.0000000000002</v>
      </c>
      <c r="P34" s="757"/>
      <c r="Q34" s="53">
        <f>P34*N34</f>
        <v>0</v>
      </c>
      <c r="R34" s="300">
        <v>65</v>
      </c>
      <c r="S34" s="480">
        <f>R34*1.18</f>
        <v>76.7</v>
      </c>
      <c r="T34" s="105"/>
      <c r="U34" s="343">
        <f t="shared" si="7"/>
        <v>0</v>
      </c>
      <c r="V34" s="344">
        <f t="shared" si="8"/>
        <v>0</v>
      </c>
      <c r="W34" s="203"/>
    </row>
    <row r="35" spans="1:23" ht="19.5" thickBot="1">
      <c r="A35" s="738" t="s">
        <v>0</v>
      </c>
      <c r="B35" s="176"/>
      <c r="C35" s="176"/>
      <c r="D35" s="176"/>
      <c r="E35" s="176"/>
      <c r="F35" s="176"/>
      <c r="G35" s="176"/>
      <c r="H35" s="176"/>
      <c r="I35" s="176"/>
      <c r="J35" s="176"/>
      <c r="K35" s="667"/>
      <c r="L35" s="181"/>
      <c r="M35" s="796"/>
      <c r="N35" s="26"/>
      <c r="O35" s="178"/>
      <c r="P35" s="738">
        <f>SUM(P6:P29)</f>
        <v>0</v>
      </c>
      <c r="Q35" s="199">
        <f>SUM(Q6:Q34)</f>
        <v>0</v>
      </c>
      <c r="S35" s="232"/>
      <c r="U35" s="73">
        <f>SUM(U6:U34)</f>
        <v>0</v>
      </c>
      <c r="V35" s="73">
        <f>SUM(V6:V34)</f>
        <v>0</v>
      </c>
    </row>
    <row r="36" spans="1:23">
      <c r="S36" s="246"/>
      <c r="U36" s="38"/>
      <c r="V36" s="38"/>
    </row>
    <row r="37" spans="1:23">
      <c r="S37" s="246"/>
      <c r="U37" s="38"/>
      <c r="V37" s="38"/>
    </row>
    <row r="38" spans="1:23">
      <c r="S38" s="246"/>
      <c r="U38" s="38"/>
      <c r="V38" s="38"/>
    </row>
    <row r="39" spans="1:23">
      <c r="S39" s="246"/>
      <c r="U39" s="38"/>
      <c r="V39" s="38"/>
    </row>
    <row r="40" spans="1:23">
      <c r="S40" s="246"/>
      <c r="U40" s="38"/>
      <c r="V40" s="38"/>
    </row>
    <row r="41" spans="1:23">
      <c r="S41" s="246"/>
      <c r="U41" s="38"/>
      <c r="V41" s="38"/>
    </row>
    <row r="42" spans="1:23">
      <c r="S42" s="246"/>
      <c r="U42" s="38"/>
      <c r="V42" s="38"/>
    </row>
    <row r="43" spans="1:23">
      <c r="S43" s="246"/>
      <c r="U43" s="38"/>
      <c r="V43" s="38"/>
    </row>
    <row r="44" spans="1:23">
      <c r="S44" s="246"/>
      <c r="U44" s="38"/>
      <c r="V44" s="38"/>
    </row>
    <row r="45" spans="1:23">
      <c r="S45" s="246"/>
      <c r="U45" s="38"/>
      <c r="V45" s="38"/>
    </row>
    <row r="46" spans="1:23">
      <c r="S46" s="246"/>
      <c r="U46" s="38"/>
      <c r="V46" s="38"/>
    </row>
    <row r="47" spans="1:23">
      <c r="S47" s="246"/>
      <c r="U47" s="38"/>
      <c r="V47" s="38"/>
    </row>
    <row r="48" spans="1:23">
      <c r="S48" s="246"/>
      <c r="U48" s="38"/>
      <c r="V48" s="38"/>
    </row>
    <row r="49" spans="19:22">
      <c r="S49" s="246"/>
      <c r="U49" s="38"/>
      <c r="V49" s="38"/>
    </row>
    <row r="50" spans="19:22">
      <c r="S50" s="246"/>
      <c r="U50" s="38"/>
      <c r="V50" s="38"/>
    </row>
    <row r="51" spans="19:22">
      <c r="S51" s="246"/>
      <c r="U51" s="38"/>
      <c r="V51" s="38"/>
    </row>
    <row r="52" spans="19:22">
      <c r="S52" s="246"/>
      <c r="U52" s="38"/>
      <c r="V52" s="38"/>
    </row>
    <row r="53" spans="19:22">
      <c r="S53" s="246"/>
      <c r="U53" s="38"/>
      <c r="V53" s="38"/>
    </row>
    <row r="54" spans="19:22">
      <c r="S54" s="246"/>
      <c r="U54" s="38"/>
      <c r="V54" s="38"/>
    </row>
    <row r="55" spans="19:22">
      <c r="S55" s="246"/>
      <c r="U55" s="38"/>
      <c r="V55" s="38"/>
    </row>
    <row r="56" spans="19:22">
      <c r="S56" s="246"/>
      <c r="U56" s="38"/>
      <c r="V56" s="38"/>
    </row>
    <row r="57" spans="19:22">
      <c r="S57" s="246"/>
      <c r="U57" s="38"/>
      <c r="V57" s="38"/>
    </row>
    <row r="58" spans="19:22">
      <c r="S58" s="246"/>
      <c r="U58" s="38"/>
      <c r="V58" s="38"/>
    </row>
    <row r="59" spans="19:22">
      <c r="S59" s="246"/>
      <c r="U59" s="38"/>
      <c r="V59" s="38"/>
    </row>
    <row r="60" spans="19:22">
      <c r="S60" s="246"/>
      <c r="U60" s="38"/>
      <c r="V60" s="38"/>
    </row>
    <row r="61" spans="19:22">
      <c r="S61" s="246"/>
      <c r="U61" s="38"/>
      <c r="V61" s="38"/>
    </row>
    <row r="62" spans="19:22">
      <c r="S62" s="246"/>
      <c r="U62" s="38"/>
      <c r="V62" s="38"/>
    </row>
    <row r="63" spans="19:22">
      <c r="S63" s="246"/>
      <c r="U63" s="38"/>
      <c r="V63" s="38"/>
    </row>
    <row r="64" spans="19:22">
      <c r="S64" s="246"/>
      <c r="U64" s="38"/>
      <c r="V64" s="38"/>
    </row>
    <row r="65" spans="19:22">
      <c r="S65" s="246"/>
      <c r="U65" s="38"/>
      <c r="V65" s="38"/>
    </row>
    <row r="66" spans="19:22">
      <c r="S66" s="246"/>
      <c r="U66" s="38"/>
      <c r="V66" s="38"/>
    </row>
    <row r="67" spans="19:22">
      <c r="S67" s="246"/>
      <c r="U67" s="38"/>
      <c r="V67" s="38"/>
    </row>
    <row r="68" spans="19:22">
      <c r="S68" s="246"/>
      <c r="U68" s="38"/>
      <c r="V68" s="38"/>
    </row>
    <row r="69" spans="19:22">
      <c r="S69" s="246"/>
      <c r="U69" s="38"/>
      <c r="V69" s="38"/>
    </row>
    <row r="70" spans="19:22">
      <c r="S70" s="246"/>
      <c r="U70" s="38"/>
      <c r="V70" s="38"/>
    </row>
    <row r="71" spans="19:22">
      <c r="S71" s="246"/>
      <c r="U71" s="38"/>
      <c r="V71" s="38"/>
    </row>
    <row r="72" spans="19:22">
      <c r="S72" s="246"/>
      <c r="U72" s="38"/>
      <c r="V72" s="38"/>
    </row>
    <row r="73" spans="19:22">
      <c r="S73" s="246"/>
      <c r="U73" s="38"/>
      <c r="V73" s="38"/>
    </row>
    <row r="74" spans="19:22">
      <c r="S74" s="246"/>
      <c r="U74" s="38"/>
      <c r="V74" s="38"/>
    </row>
    <row r="75" spans="19:22">
      <c r="S75" s="246"/>
      <c r="U75" s="38"/>
      <c r="V75" s="38"/>
    </row>
    <row r="76" spans="19:22">
      <c r="S76" s="246"/>
      <c r="U76" s="38"/>
      <c r="V76" s="38"/>
    </row>
    <row r="77" spans="19:22">
      <c r="S77" s="246"/>
      <c r="U77" s="38"/>
      <c r="V77" s="38"/>
    </row>
    <row r="78" spans="19:22">
      <c r="S78" s="246"/>
      <c r="U78" s="38"/>
      <c r="V78" s="38"/>
    </row>
    <row r="79" spans="19:22">
      <c r="S79" s="246"/>
      <c r="U79" s="38"/>
      <c r="V79" s="38"/>
    </row>
    <row r="80" spans="19:22">
      <c r="S80" s="246"/>
      <c r="U80" s="38"/>
      <c r="V80" s="38"/>
    </row>
    <row r="81" spans="19:22">
      <c r="S81" s="246"/>
      <c r="U81" s="38"/>
      <c r="V81" s="38"/>
    </row>
    <row r="82" spans="19:22">
      <c r="S82" s="246"/>
      <c r="U82" s="38"/>
      <c r="V82" s="38"/>
    </row>
    <row r="83" spans="19:22">
      <c r="S83" s="246"/>
      <c r="U83" s="38"/>
      <c r="V83" s="38"/>
    </row>
    <row r="84" spans="19:22">
      <c r="S84" s="246"/>
      <c r="U84" s="38"/>
      <c r="V84" s="38"/>
    </row>
    <row r="85" spans="19:22">
      <c r="S85" s="246"/>
      <c r="U85" s="38"/>
      <c r="V85" s="38"/>
    </row>
    <row r="86" spans="19:22">
      <c r="S86" s="246"/>
      <c r="U86" s="38"/>
      <c r="V86" s="38"/>
    </row>
    <row r="87" spans="19:22">
      <c r="S87" s="246"/>
      <c r="U87" s="38"/>
      <c r="V87" s="38"/>
    </row>
    <row r="88" spans="19:22">
      <c r="S88" s="246"/>
      <c r="U88" s="38"/>
      <c r="V88" s="38"/>
    </row>
    <row r="89" spans="19:22">
      <c r="S89" s="246"/>
      <c r="U89" s="38"/>
      <c r="V89" s="38"/>
    </row>
    <row r="90" spans="19:22">
      <c r="S90" s="246"/>
      <c r="U90" s="38"/>
      <c r="V90" s="38"/>
    </row>
    <row r="91" spans="19:22">
      <c r="S91" s="246"/>
      <c r="U91" s="38"/>
      <c r="V91" s="38"/>
    </row>
    <row r="92" spans="19:22">
      <c r="S92" s="246"/>
      <c r="U92" s="38"/>
      <c r="V92" s="38"/>
    </row>
    <row r="93" spans="19:22">
      <c r="S93" s="246"/>
      <c r="U93" s="38"/>
      <c r="V93" s="38"/>
    </row>
    <row r="94" spans="19:22">
      <c r="S94" s="246"/>
      <c r="U94" s="38"/>
      <c r="V94" s="38"/>
    </row>
    <row r="95" spans="19:22">
      <c r="S95" s="246"/>
      <c r="U95" s="38"/>
      <c r="V95" s="38"/>
    </row>
    <row r="96" spans="19:22">
      <c r="S96" s="246"/>
      <c r="U96" s="38"/>
      <c r="V96" s="38"/>
    </row>
    <row r="97" spans="19:22">
      <c r="S97" s="246"/>
      <c r="U97" s="38"/>
      <c r="V97" s="38"/>
    </row>
    <row r="98" spans="19:22">
      <c r="S98" s="246"/>
      <c r="U98" s="38"/>
      <c r="V98" s="38"/>
    </row>
    <row r="99" spans="19:22">
      <c r="S99" s="246"/>
      <c r="U99" s="38"/>
      <c r="V99" s="38"/>
    </row>
    <row r="100" spans="19:22">
      <c r="S100" s="246"/>
      <c r="U100" s="38"/>
      <c r="V100" s="38"/>
    </row>
    <row r="101" spans="19:22">
      <c r="S101" s="246"/>
      <c r="U101" s="38"/>
      <c r="V101" s="38"/>
    </row>
    <row r="102" spans="19:22">
      <c r="S102" s="246"/>
      <c r="U102" s="38"/>
      <c r="V102" s="38"/>
    </row>
    <row r="103" spans="19:22">
      <c r="S103" s="246"/>
      <c r="U103" s="38"/>
      <c r="V103" s="38"/>
    </row>
    <row r="104" spans="19:22">
      <c r="S104" s="246"/>
      <c r="U104" s="38"/>
      <c r="V104" s="38"/>
    </row>
    <row r="105" spans="19:22">
      <c r="S105" s="246"/>
      <c r="U105" s="38"/>
      <c r="V105" s="38"/>
    </row>
    <row r="106" spans="19:22">
      <c r="S106" s="246"/>
      <c r="U106" s="38"/>
      <c r="V106" s="38"/>
    </row>
    <row r="107" spans="19:22">
      <c r="S107" s="246"/>
      <c r="U107" s="38"/>
      <c r="V107" s="38"/>
    </row>
    <row r="108" spans="19:22">
      <c r="S108" s="246"/>
      <c r="U108" s="38"/>
      <c r="V108" s="38"/>
    </row>
    <row r="109" spans="19:22">
      <c r="S109" s="246"/>
      <c r="U109" s="38"/>
      <c r="V109" s="38"/>
    </row>
    <row r="110" spans="19:22">
      <c r="S110" s="246"/>
      <c r="U110" s="38"/>
      <c r="V110" s="38"/>
    </row>
    <row r="111" spans="19:22">
      <c r="S111" s="246"/>
      <c r="U111" s="38"/>
      <c r="V111" s="38"/>
    </row>
    <row r="112" spans="19:22">
      <c r="S112" s="246"/>
      <c r="U112" s="38"/>
      <c r="V112" s="38"/>
    </row>
    <row r="113" spans="19:22">
      <c r="S113" s="246"/>
      <c r="U113" s="38"/>
      <c r="V113" s="38"/>
    </row>
    <row r="114" spans="19:22">
      <c r="S114" s="246"/>
      <c r="U114" s="38"/>
      <c r="V114" s="38"/>
    </row>
    <row r="115" spans="19:22">
      <c r="S115" s="246"/>
      <c r="U115" s="38"/>
      <c r="V115" s="38"/>
    </row>
    <row r="116" spans="19:22">
      <c r="S116" s="246"/>
      <c r="U116" s="38"/>
      <c r="V116" s="38"/>
    </row>
    <row r="117" spans="19:22">
      <c r="S117" s="246"/>
      <c r="U117" s="38"/>
      <c r="V117" s="38"/>
    </row>
    <row r="118" spans="19:22">
      <c r="S118" s="246"/>
      <c r="U118" s="38"/>
      <c r="V118" s="38"/>
    </row>
    <row r="119" spans="19:22">
      <c r="S119" s="246"/>
      <c r="U119" s="38"/>
      <c r="V119" s="38"/>
    </row>
    <row r="120" spans="19:22">
      <c r="S120" s="246"/>
      <c r="U120" s="38"/>
      <c r="V120" s="38"/>
    </row>
    <row r="121" spans="19:22">
      <c r="S121" s="246"/>
      <c r="U121" s="38"/>
      <c r="V121" s="38"/>
    </row>
    <row r="122" spans="19:22">
      <c r="S122" s="246"/>
      <c r="U122" s="38"/>
      <c r="V122" s="38"/>
    </row>
    <row r="123" spans="19:22">
      <c r="S123" s="246"/>
      <c r="U123" s="38"/>
      <c r="V123" s="38"/>
    </row>
    <row r="124" spans="19:22">
      <c r="S124" s="246"/>
      <c r="U124" s="38"/>
      <c r="V124" s="38"/>
    </row>
    <row r="125" spans="19:22">
      <c r="S125" s="246"/>
      <c r="U125" s="38"/>
      <c r="V125" s="38"/>
    </row>
    <row r="126" spans="19:22">
      <c r="S126" s="246"/>
      <c r="U126" s="38"/>
      <c r="V126" s="38"/>
    </row>
    <row r="127" spans="19:22">
      <c r="S127" s="246"/>
      <c r="U127" s="38"/>
      <c r="V127" s="38"/>
    </row>
    <row r="128" spans="19:22">
      <c r="S128" s="246"/>
      <c r="U128" s="38"/>
      <c r="V128" s="38"/>
    </row>
    <row r="129" spans="19:22">
      <c r="S129" s="246"/>
      <c r="U129" s="38"/>
      <c r="V129" s="38"/>
    </row>
    <row r="130" spans="19:22">
      <c r="S130" s="246"/>
      <c r="U130" s="38"/>
      <c r="V130" s="38"/>
    </row>
    <row r="131" spans="19:22">
      <c r="S131" s="246"/>
      <c r="U131" s="38"/>
      <c r="V131" s="38"/>
    </row>
    <row r="132" spans="19:22">
      <c r="S132" s="246"/>
      <c r="U132" s="38"/>
      <c r="V132" s="38"/>
    </row>
    <row r="133" spans="19:22">
      <c r="S133" s="246"/>
      <c r="U133" s="38"/>
      <c r="V133" s="38"/>
    </row>
    <row r="134" spans="19:22">
      <c r="S134" s="246"/>
      <c r="U134" s="38"/>
      <c r="V134" s="38"/>
    </row>
    <row r="135" spans="19:22">
      <c r="S135" s="246"/>
      <c r="U135" s="38"/>
      <c r="V135" s="38"/>
    </row>
    <row r="136" spans="19:22">
      <c r="S136" s="246"/>
      <c r="U136" s="38"/>
      <c r="V136" s="38"/>
    </row>
    <row r="137" spans="19:22">
      <c r="S137" s="246"/>
      <c r="U137" s="38"/>
      <c r="V137" s="38"/>
    </row>
    <row r="138" spans="19:22">
      <c r="S138" s="246"/>
      <c r="U138" s="38"/>
      <c r="V138" s="38"/>
    </row>
    <row r="139" spans="19:22">
      <c r="S139" s="246"/>
      <c r="U139" s="38"/>
      <c r="V139" s="38"/>
    </row>
    <row r="140" spans="19:22">
      <c r="S140" s="246"/>
      <c r="U140" s="38"/>
      <c r="V140" s="38"/>
    </row>
    <row r="141" spans="19:22">
      <c r="S141" s="246"/>
      <c r="U141" s="38"/>
      <c r="V141" s="38"/>
    </row>
    <row r="142" spans="19:22">
      <c r="S142" s="246"/>
      <c r="U142" s="38"/>
      <c r="V142" s="38"/>
    </row>
    <row r="143" spans="19:22">
      <c r="S143" s="246"/>
      <c r="U143" s="38"/>
      <c r="V143" s="38"/>
    </row>
    <row r="144" spans="19:22">
      <c r="S144" s="246"/>
      <c r="U144" s="38"/>
      <c r="V144" s="38"/>
    </row>
    <row r="145" spans="19:22">
      <c r="S145" s="246"/>
      <c r="U145" s="38"/>
      <c r="V145" s="38"/>
    </row>
    <row r="146" spans="19:22">
      <c r="S146" s="246"/>
      <c r="U146" s="38"/>
      <c r="V146" s="38"/>
    </row>
    <row r="147" spans="19:22">
      <c r="S147" s="246"/>
      <c r="U147" s="38"/>
      <c r="V147" s="38"/>
    </row>
    <row r="148" spans="19:22">
      <c r="S148" s="246"/>
      <c r="U148" s="38"/>
      <c r="V148" s="38"/>
    </row>
    <row r="149" spans="19:22">
      <c r="S149" s="246"/>
      <c r="U149" s="38"/>
      <c r="V149" s="38"/>
    </row>
    <row r="150" spans="19:22">
      <c r="S150" s="246"/>
      <c r="U150" s="38"/>
      <c r="V150" s="38"/>
    </row>
    <row r="151" spans="19:22">
      <c r="S151" s="246"/>
      <c r="U151" s="38"/>
      <c r="V151" s="38"/>
    </row>
    <row r="152" spans="19:22">
      <c r="S152" s="246"/>
      <c r="U152" s="38"/>
      <c r="V152" s="38"/>
    </row>
    <row r="153" spans="19:22">
      <c r="S153" s="246"/>
      <c r="U153" s="38"/>
      <c r="V153" s="38"/>
    </row>
    <row r="154" spans="19:22">
      <c r="S154" s="246"/>
      <c r="U154" s="38"/>
      <c r="V154" s="38"/>
    </row>
    <row r="155" spans="19:22">
      <c r="S155" s="246"/>
      <c r="U155" s="38"/>
      <c r="V155" s="38"/>
    </row>
    <row r="156" spans="19:22">
      <c r="S156" s="246"/>
      <c r="U156" s="38"/>
      <c r="V156" s="38"/>
    </row>
    <row r="157" spans="19:22">
      <c r="S157" s="246"/>
      <c r="U157" s="38"/>
      <c r="V157" s="38"/>
    </row>
    <row r="158" spans="19:22">
      <c r="S158" s="246"/>
      <c r="U158" s="38"/>
      <c r="V158" s="38"/>
    </row>
    <row r="159" spans="19:22">
      <c r="S159" s="246"/>
      <c r="U159" s="38"/>
      <c r="V159" s="38"/>
    </row>
    <row r="160" spans="19:22">
      <c r="S160" s="246"/>
      <c r="U160" s="38"/>
      <c r="V160" s="38"/>
    </row>
    <row r="161" spans="19:22">
      <c r="S161" s="246"/>
      <c r="U161" s="38"/>
      <c r="V161" s="38"/>
    </row>
    <row r="162" spans="19:22">
      <c r="S162" s="246"/>
      <c r="U162" s="38"/>
      <c r="V162" s="38"/>
    </row>
    <row r="163" spans="19:22">
      <c r="S163" s="246"/>
      <c r="U163" s="38"/>
      <c r="V163" s="38"/>
    </row>
    <row r="164" spans="19:22">
      <c r="S164" s="246"/>
      <c r="U164" s="38"/>
      <c r="V164" s="38"/>
    </row>
    <row r="165" spans="19:22">
      <c r="S165" s="246"/>
      <c r="U165" s="38"/>
      <c r="V165" s="38"/>
    </row>
    <row r="166" spans="19:22">
      <c r="S166" s="246"/>
      <c r="U166" s="38"/>
      <c r="V166" s="38"/>
    </row>
    <row r="167" spans="19:22">
      <c r="S167" s="246"/>
      <c r="U167" s="38"/>
      <c r="V167" s="38"/>
    </row>
    <row r="168" spans="19:22">
      <c r="S168" s="246"/>
      <c r="U168" s="38"/>
      <c r="V168" s="38"/>
    </row>
    <row r="169" spans="19:22">
      <c r="S169" s="246"/>
      <c r="U169" s="38"/>
      <c r="V169" s="38"/>
    </row>
    <row r="170" spans="19:22">
      <c r="S170" s="246"/>
      <c r="U170" s="38"/>
      <c r="V170" s="38"/>
    </row>
    <row r="171" spans="19:22">
      <c r="S171" s="246"/>
      <c r="U171" s="38"/>
      <c r="V171" s="38"/>
    </row>
    <row r="172" spans="19:22">
      <c r="S172" s="246"/>
      <c r="U172" s="38"/>
      <c r="V172" s="38"/>
    </row>
    <row r="173" spans="19:22">
      <c r="S173" s="246"/>
      <c r="U173" s="38"/>
      <c r="V173" s="38"/>
    </row>
    <row r="174" spans="19:22">
      <c r="S174" s="246"/>
      <c r="U174" s="38"/>
      <c r="V174" s="38"/>
    </row>
    <row r="175" spans="19:22">
      <c r="S175" s="246"/>
      <c r="U175" s="38"/>
      <c r="V175" s="38"/>
    </row>
    <row r="176" spans="19:22">
      <c r="S176" s="246"/>
      <c r="U176" s="38"/>
      <c r="V176" s="38"/>
    </row>
    <row r="177" spans="19:22">
      <c r="S177" s="246"/>
      <c r="U177" s="38"/>
      <c r="V177" s="38"/>
    </row>
    <row r="178" spans="19:22">
      <c r="S178" s="246"/>
      <c r="U178" s="38"/>
      <c r="V178" s="38"/>
    </row>
    <row r="179" spans="19:22">
      <c r="S179" s="246"/>
      <c r="U179" s="38"/>
      <c r="V179" s="38"/>
    </row>
    <row r="180" spans="19:22">
      <c r="S180" s="246"/>
      <c r="U180" s="38"/>
      <c r="V180" s="38"/>
    </row>
    <row r="181" spans="19:22">
      <c r="S181" s="246"/>
      <c r="U181" s="38"/>
      <c r="V181" s="38"/>
    </row>
    <row r="182" spans="19:22">
      <c r="S182" s="246"/>
      <c r="U182" s="38"/>
      <c r="V182" s="38"/>
    </row>
    <row r="183" spans="19:22">
      <c r="S183" s="246"/>
      <c r="U183" s="38"/>
      <c r="V183" s="38"/>
    </row>
    <row r="184" spans="19:22">
      <c r="S184" s="246"/>
      <c r="U184" s="38"/>
      <c r="V184" s="38"/>
    </row>
    <row r="185" spans="19:22">
      <c r="S185" s="246"/>
      <c r="U185" s="38"/>
      <c r="V185" s="38"/>
    </row>
    <row r="186" spans="19:22">
      <c r="S186" s="246"/>
      <c r="U186" s="38"/>
      <c r="V186" s="38"/>
    </row>
    <row r="187" spans="19:22">
      <c r="S187" s="246"/>
      <c r="U187" s="38"/>
      <c r="V187" s="38"/>
    </row>
    <row r="188" spans="19:22">
      <c r="S188" s="246"/>
      <c r="U188" s="38"/>
      <c r="V188" s="38"/>
    </row>
    <row r="189" spans="19:22">
      <c r="S189" s="246"/>
      <c r="U189" s="38"/>
      <c r="V189" s="38"/>
    </row>
    <row r="190" spans="19:22">
      <c r="S190" s="246"/>
      <c r="U190" s="38"/>
      <c r="V190" s="38"/>
    </row>
    <row r="191" spans="19:22">
      <c r="S191" s="246"/>
      <c r="U191" s="38"/>
      <c r="V191" s="38"/>
    </row>
    <row r="192" spans="19:22">
      <c r="S192" s="246"/>
      <c r="U192" s="38"/>
      <c r="V192" s="38"/>
    </row>
    <row r="193" spans="19:22">
      <c r="S193" s="246"/>
      <c r="U193" s="38"/>
      <c r="V193" s="38"/>
    </row>
    <row r="194" spans="19:22">
      <c r="S194" s="246"/>
      <c r="U194" s="38"/>
      <c r="V194" s="38"/>
    </row>
    <row r="195" spans="19:22">
      <c r="S195" s="246"/>
      <c r="U195" s="38"/>
      <c r="V195" s="38"/>
    </row>
    <row r="196" spans="19:22">
      <c r="S196" s="246"/>
      <c r="U196" s="38"/>
      <c r="V196" s="38"/>
    </row>
    <row r="197" spans="19:22">
      <c r="S197" s="246"/>
      <c r="U197" s="38"/>
      <c r="V197" s="38"/>
    </row>
    <row r="198" spans="19:22">
      <c r="S198" s="246"/>
      <c r="U198" s="38"/>
      <c r="V198" s="38"/>
    </row>
    <row r="199" spans="19:22">
      <c r="S199" s="246"/>
      <c r="U199" s="38"/>
      <c r="V199" s="38"/>
    </row>
    <row r="200" spans="19:22">
      <c r="S200" s="246"/>
      <c r="U200" s="38"/>
      <c r="V200" s="38"/>
    </row>
    <row r="201" spans="19:22">
      <c r="S201" s="246"/>
      <c r="U201" s="38"/>
      <c r="V201" s="38"/>
    </row>
    <row r="202" spans="19:22">
      <c r="S202" s="246"/>
      <c r="U202" s="38"/>
      <c r="V202" s="38"/>
    </row>
    <row r="203" spans="19:22">
      <c r="S203" s="246"/>
      <c r="U203" s="38"/>
      <c r="V203" s="38"/>
    </row>
    <row r="204" spans="19:22">
      <c r="S204" s="246"/>
      <c r="U204" s="38"/>
      <c r="V204" s="38"/>
    </row>
    <row r="205" spans="19:22">
      <c r="S205" s="246"/>
      <c r="U205" s="38"/>
      <c r="V205" s="38"/>
    </row>
    <row r="206" spans="19:22">
      <c r="S206" s="246"/>
      <c r="U206" s="38"/>
      <c r="V206" s="38"/>
    </row>
    <row r="207" spans="19:22">
      <c r="S207" s="246"/>
      <c r="U207" s="38"/>
      <c r="V207" s="38"/>
    </row>
    <row r="208" spans="19:22">
      <c r="S208" s="246"/>
      <c r="U208" s="38"/>
      <c r="V208" s="38"/>
    </row>
    <row r="209" spans="19:22">
      <c r="S209" s="246"/>
      <c r="U209" s="38"/>
      <c r="V209" s="38"/>
    </row>
    <row r="210" spans="19:22">
      <c r="S210" s="246"/>
      <c r="U210" s="38"/>
      <c r="V210" s="38"/>
    </row>
    <row r="211" spans="19:22">
      <c r="S211" s="246"/>
      <c r="U211" s="38"/>
      <c r="V211" s="38"/>
    </row>
    <row r="212" spans="19:22">
      <c r="S212" s="246"/>
      <c r="U212" s="38"/>
      <c r="V212" s="38"/>
    </row>
    <row r="213" spans="19:22">
      <c r="S213" s="246"/>
      <c r="U213" s="38"/>
      <c r="V213" s="38"/>
    </row>
    <row r="214" spans="19:22">
      <c r="S214" s="246"/>
      <c r="U214" s="38"/>
      <c r="V214" s="38"/>
    </row>
    <row r="215" spans="19:22">
      <c r="S215" s="246"/>
      <c r="U215" s="38"/>
      <c r="V215" s="38"/>
    </row>
    <row r="216" spans="19:22">
      <c r="S216" s="246"/>
      <c r="U216" s="38"/>
      <c r="V216" s="38"/>
    </row>
    <row r="217" spans="19:22">
      <c r="S217" s="246"/>
      <c r="U217" s="38"/>
      <c r="V217" s="38"/>
    </row>
    <row r="218" spans="19:22">
      <c r="S218" s="246"/>
      <c r="U218" s="38"/>
      <c r="V218" s="38"/>
    </row>
    <row r="219" spans="19:22">
      <c r="S219" s="246"/>
      <c r="U219" s="38"/>
      <c r="V219" s="38"/>
    </row>
    <row r="220" spans="19:22">
      <c r="S220" s="246"/>
      <c r="U220" s="38"/>
      <c r="V220" s="38"/>
    </row>
    <row r="221" spans="19:22">
      <c r="S221" s="246"/>
      <c r="U221" s="38"/>
      <c r="V221" s="38"/>
    </row>
    <row r="222" spans="19:22">
      <c r="S222" s="246"/>
      <c r="U222" s="38"/>
      <c r="V222" s="38"/>
    </row>
    <row r="223" spans="19:22">
      <c r="S223" s="246"/>
      <c r="U223" s="38"/>
      <c r="V223" s="38"/>
    </row>
    <row r="224" spans="19:22">
      <c r="S224" s="246"/>
      <c r="U224" s="38"/>
      <c r="V224" s="38"/>
    </row>
    <row r="225" spans="19:22">
      <c r="S225" s="246"/>
      <c r="U225" s="38"/>
      <c r="V225" s="38"/>
    </row>
    <row r="226" spans="19:22">
      <c r="S226" s="246"/>
      <c r="U226" s="38"/>
      <c r="V226" s="38"/>
    </row>
    <row r="227" spans="19:22">
      <c r="S227" s="246"/>
      <c r="U227" s="38"/>
      <c r="V227" s="38"/>
    </row>
    <row r="228" spans="19:22">
      <c r="S228" s="246"/>
      <c r="U228" s="38"/>
      <c r="V228" s="38"/>
    </row>
    <row r="229" spans="19:22">
      <c r="S229" s="246"/>
      <c r="U229" s="38"/>
      <c r="V229" s="38"/>
    </row>
    <row r="230" spans="19:22">
      <c r="S230" s="246"/>
      <c r="U230" s="38"/>
      <c r="V230" s="38"/>
    </row>
    <row r="231" spans="19:22">
      <c r="S231" s="246"/>
      <c r="U231" s="38"/>
      <c r="V231" s="38"/>
    </row>
    <row r="232" spans="19:22">
      <c r="S232" s="246"/>
      <c r="U232" s="38"/>
      <c r="V232" s="38"/>
    </row>
    <row r="233" spans="19:22">
      <c r="S233" s="246"/>
      <c r="U233" s="38"/>
      <c r="V233" s="38"/>
    </row>
    <row r="234" spans="19:22">
      <c r="S234" s="246"/>
      <c r="U234" s="38"/>
      <c r="V234" s="38"/>
    </row>
    <row r="235" spans="19:22">
      <c r="S235" s="246"/>
      <c r="U235" s="38"/>
      <c r="V235" s="38"/>
    </row>
    <row r="236" spans="19:22">
      <c r="S236" s="246"/>
      <c r="U236" s="38"/>
      <c r="V236" s="38"/>
    </row>
    <row r="237" spans="19:22">
      <c r="S237" s="246"/>
      <c r="U237" s="38"/>
      <c r="V237" s="38"/>
    </row>
    <row r="238" spans="19:22">
      <c r="S238" s="246"/>
      <c r="U238" s="38"/>
      <c r="V238" s="38"/>
    </row>
    <row r="239" spans="19:22">
      <c r="S239" s="246"/>
      <c r="U239" s="38"/>
      <c r="V239" s="38"/>
    </row>
    <row r="240" spans="19:22">
      <c r="S240" s="246"/>
      <c r="U240" s="38"/>
      <c r="V240" s="38"/>
    </row>
    <row r="241" spans="19:22">
      <c r="S241" s="246"/>
      <c r="U241" s="38"/>
      <c r="V241" s="38"/>
    </row>
    <row r="242" spans="19:22">
      <c r="S242" s="246"/>
      <c r="U242" s="38"/>
      <c r="V242" s="38"/>
    </row>
    <row r="243" spans="19:22">
      <c r="S243" s="246"/>
      <c r="U243" s="38"/>
      <c r="V243" s="38"/>
    </row>
    <row r="244" spans="19:22">
      <c r="S244" s="246"/>
      <c r="U244" s="38"/>
      <c r="V244" s="38"/>
    </row>
    <row r="245" spans="19:22">
      <c r="S245" s="246"/>
      <c r="U245" s="38"/>
      <c r="V245" s="38"/>
    </row>
    <row r="246" spans="19:22">
      <c r="S246" s="246"/>
      <c r="U246" s="38"/>
      <c r="V246" s="38"/>
    </row>
    <row r="247" spans="19:22">
      <c r="S247" s="246"/>
      <c r="U247" s="38"/>
      <c r="V247" s="38"/>
    </row>
    <row r="248" spans="19:22">
      <c r="S248" s="246"/>
      <c r="U248" s="38"/>
      <c r="V248" s="38"/>
    </row>
    <row r="249" spans="19:22">
      <c r="S249" s="246"/>
      <c r="U249" s="38"/>
      <c r="V249" s="38"/>
    </row>
    <row r="250" spans="19:22">
      <c r="S250" s="246"/>
      <c r="U250" s="38"/>
      <c r="V250" s="38"/>
    </row>
    <row r="251" spans="19:22">
      <c r="S251" s="246"/>
      <c r="U251" s="38"/>
      <c r="V251" s="38"/>
    </row>
    <row r="252" spans="19:22">
      <c r="S252" s="246"/>
      <c r="U252" s="38"/>
      <c r="V252" s="38"/>
    </row>
    <row r="253" spans="19:22">
      <c r="S253" s="246"/>
      <c r="U253" s="38"/>
      <c r="V253" s="38"/>
    </row>
    <row r="254" spans="19:22">
      <c r="S254" s="246"/>
      <c r="U254" s="38"/>
      <c r="V254" s="38"/>
    </row>
    <row r="255" spans="19:22">
      <c r="S255" s="246"/>
      <c r="U255" s="38"/>
      <c r="V255" s="38"/>
    </row>
    <row r="256" spans="19:22">
      <c r="S256" s="246"/>
      <c r="U256" s="38"/>
      <c r="V256" s="38"/>
    </row>
    <row r="257" spans="19:22">
      <c r="S257" s="246"/>
      <c r="U257" s="38"/>
      <c r="V257" s="38"/>
    </row>
    <row r="258" spans="19:22">
      <c r="S258" s="246"/>
      <c r="U258" s="38"/>
      <c r="V258" s="38"/>
    </row>
    <row r="259" spans="19:22">
      <c r="S259" s="246"/>
      <c r="U259" s="38"/>
      <c r="V259" s="38"/>
    </row>
    <row r="260" spans="19:22">
      <c r="S260" s="246"/>
      <c r="U260" s="38"/>
      <c r="V260" s="38"/>
    </row>
    <row r="261" spans="19:22">
      <c r="S261" s="246"/>
      <c r="U261" s="38"/>
      <c r="V261" s="38"/>
    </row>
    <row r="262" spans="19:22">
      <c r="S262" s="246"/>
      <c r="U262" s="38"/>
      <c r="V262" s="38"/>
    </row>
    <row r="263" spans="19:22">
      <c r="S263" s="246"/>
      <c r="U263" s="38"/>
      <c r="V263" s="38"/>
    </row>
    <row r="264" spans="19:22">
      <c r="S264" s="246"/>
      <c r="U264" s="38"/>
      <c r="V264" s="38"/>
    </row>
    <row r="265" spans="19:22">
      <c r="S265" s="246"/>
      <c r="U265" s="38"/>
      <c r="V265" s="38"/>
    </row>
    <row r="266" spans="19:22">
      <c r="S266" s="246"/>
      <c r="U266" s="38"/>
      <c r="V266" s="38"/>
    </row>
    <row r="267" spans="19:22">
      <c r="S267" s="246"/>
      <c r="U267" s="38"/>
      <c r="V267" s="38"/>
    </row>
    <row r="268" spans="19:22">
      <c r="S268" s="246"/>
      <c r="U268" s="38"/>
      <c r="V268" s="38"/>
    </row>
    <row r="269" spans="19:22">
      <c r="S269" s="246"/>
      <c r="U269" s="38"/>
      <c r="V269" s="38"/>
    </row>
    <row r="270" spans="19:22">
      <c r="S270" s="246"/>
      <c r="U270" s="38"/>
      <c r="V270" s="38"/>
    </row>
    <row r="271" spans="19:22">
      <c r="S271" s="246"/>
      <c r="U271" s="38"/>
      <c r="V271" s="38"/>
    </row>
    <row r="272" spans="19:22">
      <c r="S272" s="246"/>
      <c r="U272" s="38"/>
      <c r="V272" s="38"/>
    </row>
    <row r="273" spans="19:22">
      <c r="S273" s="246"/>
      <c r="U273" s="38"/>
      <c r="V273" s="38"/>
    </row>
    <row r="274" spans="19:22">
      <c r="S274" s="246"/>
      <c r="U274" s="38"/>
      <c r="V274" s="38"/>
    </row>
    <row r="275" spans="19:22">
      <c r="S275" s="246"/>
      <c r="U275" s="38"/>
      <c r="V275" s="38"/>
    </row>
    <row r="276" spans="19:22">
      <c r="S276" s="246"/>
      <c r="U276" s="38"/>
      <c r="V276" s="38"/>
    </row>
    <row r="277" spans="19:22">
      <c r="S277" s="246"/>
      <c r="U277" s="38"/>
      <c r="V277" s="38"/>
    </row>
    <row r="278" spans="19:22">
      <c r="S278" s="246"/>
      <c r="U278" s="38"/>
      <c r="V278" s="38"/>
    </row>
    <row r="279" spans="19:22">
      <c r="S279" s="246"/>
      <c r="U279" s="38"/>
      <c r="V279" s="38"/>
    </row>
    <row r="280" spans="19:22">
      <c r="S280" s="246"/>
      <c r="U280" s="38"/>
      <c r="V280" s="38"/>
    </row>
    <row r="281" spans="19:22">
      <c r="S281" s="246"/>
      <c r="U281" s="38"/>
      <c r="V281" s="38"/>
    </row>
    <row r="282" spans="19:22">
      <c r="S282" s="246"/>
      <c r="U282" s="38"/>
      <c r="V282" s="38"/>
    </row>
    <row r="283" spans="19:22">
      <c r="S283" s="246"/>
      <c r="U283" s="38"/>
      <c r="V283" s="38"/>
    </row>
    <row r="284" spans="19:22">
      <c r="S284" s="246"/>
      <c r="U284" s="38"/>
      <c r="V284" s="38"/>
    </row>
    <row r="285" spans="19:22">
      <c r="S285" s="246"/>
      <c r="U285" s="38"/>
      <c r="V285" s="38"/>
    </row>
    <row r="286" spans="19:22">
      <c r="S286" s="246"/>
      <c r="U286" s="38"/>
      <c r="V286" s="38"/>
    </row>
    <row r="287" spans="19:22">
      <c r="S287" s="246"/>
      <c r="U287" s="38"/>
      <c r="V287" s="38"/>
    </row>
    <row r="288" spans="19:22">
      <c r="S288" s="246"/>
      <c r="U288" s="38"/>
      <c r="V288" s="38"/>
    </row>
    <row r="289" spans="19:22">
      <c r="S289" s="246"/>
      <c r="U289" s="38"/>
      <c r="V289" s="38"/>
    </row>
    <row r="290" spans="19:22">
      <c r="S290" s="246"/>
      <c r="U290" s="38"/>
      <c r="V290" s="38"/>
    </row>
    <row r="291" spans="19:22">
      <c r="S291" s="246"/>
      <c r="U291" s="38"/>
      <c r="V291" s="38"/>
    </row>
    <row r="292" spans="19:22">
      <c r="S292" s="246"/>
      <c r="U292" s="38"/>
      <c r="V292" s="38"/>
    </row>
    <row r="293" spans="19:22">
      <c r="S293" s="246"/>
      <c r="U293" s="38"/>
      <c r="V293" s="38"/>
    </row>
    <row r="294" spans="19:22">
      <c r="S294" s="246"/>
      <c r="U294" s="38"/>
      <c r="V294" s="38"/>
    </row>
    <row r="295" spans="19:22">
      <c r="S295" s="246"/>
      <c r="U295" s="38"/>
      <c r="V295" s="38"/>
    </row>
    <row r="296" spans="19:22">
      <c r="S296" s="246"/>
      <c r="U296" s="38"/>
      <c r="V296" s="38"/>
    </row>
    <row r="297" spans="19:22">
      <c r="S297" s="246"/>
      <c r="U297" s="38"/>
      <c r="V297" s="38"/>
    </row>
    <row r="298" spans="19:22">
      <c r="S298" s="246"/>
      <c r="U298" s="38"/>
      <c r="V298" s="38"/>
    </row>
    <row r="299" spans="19:22">
      <c r="S299" s="246"/>
      <c r="U299" s="38"/>
      <c r="V299" s="38"/>
    </row>
    <row r="300" spans="19:22">
      <c r="S300" s="246"/>
      <c r="U300" s="38"/>
      <c r="V300" s="38"/>
    </row>
    <row r="301" spans="19:22">
      <c r="S301" s="246"/>
      <c r="U301" s="38"/>
      <c r="V301" s="38"/>
    </row>
    <row r="302" spans="19:22">
      <c r="S302" s="246"/>
      <c r="U302" s="38"/>
      <c r="V302" s="38"/>
    </row>
    <row r="303" spans="19:22">
      <c r="S303" s="246"/>
      <c r="U303" s="38"/>
      <c r="V303" s="38"/>
    </row>
    <row r="304" spans="19:22">
      <c r="S304" s="246"/>
      <c r="U304" s="38"/>
      <c r="V304" s="38"/>
    </row>
    <row r="305" spans="19:22">
      <c r="S305" s="246"/>
      <c r="U305" s="38"/>
      <c r="V305" s="38"/>
    </row>
    <row r="306" spans="19:22">
      <c r="S306" s="246"/>
      <c r="U306" s="38"/>
      <c r="V306" s="38"/>
    </row>
    <row r="307" spans="19:22">
      <c r="S307" s="246"/>
      <c r="U307" s="38"/>
      <c r="V307" s="38"/>
    </row>
    <row r="308" spans="19:22">
      <c r="S308" s="246"/>
      <c r="U308" s="38"/>
      <c r="V308" s="38"/>
    </row>
    <row r="309" spans="19:22">
      <c r="S309" s="246"/>
      <c r="U309" s="38"/>
      <c r="V309" s="38"/>
    </row>
    <row r="310" spans="19:22">
      <c r="S310" s="246"/>
      <c r="U310" s="38"/>
      <c r="V310" s="38"/>
    </row>
    <row r="311" spans="19:22">
      <c r="S311" s="246"/>
      <c r="U311" s="38"/>
      <c r="V311" s="38"/>
    </row>
    <row r="312" spans="19:22">
      <c r="S312" s="246"/>
      <c r="U312" s="38"/>
      <c r="V312" s="38"/>
    </row>
    <row r="313" spans="19:22">
      <c r="S313" s="246"/>
      <c r="U313" s="38"/>
      <c r="V313" s="38"/>
    </row>
    <row r="314" spans="19:22">
      <c r="S314" s="246"/>
      <c r="U314" s="38"/>
      <c r="V314" s="38"/>
    </row>
    <row r="315" spans="19:22">
      <c r="S315" s="246"/>
      <c r="U315" s="38"/>
      <c r="V315" s="38"/>
    </row>
    <row r="316" spans="19:22">
      <c r="S316" s="246"/>
      <c r="U316" s="38"/>
      <c r="V316" s="38"/>
    </row>
    <row r="317" spans="19:22">
      <c r="S317" s="246"/>
      <c r="U317" s="38"/>
      <c r="V317" s="38"/>
    </row>
    <row r="318" spans="19:22">
      <c r="S318" s="246"/>
      <c r="U318" s="38"/>
      <c r="V318" s="38"/>
    </row>
    <row r="319" spans="19:22">
      <c r="S319" s="246"/>
      <c r="U319" s="38"/>
      <c r="V319" s="38"/>
    </row>
    <row r="320" spans="19:22">
      <c r="S320" s="246"/>
      <c r="U320" s="38"/>
      <c r="V320" s="38"/>
    </row>
    <row r="321" spans="19:22">
      <c r="S321" s="246"/>
      <c r="U321" s="38"/>
      <c r="V321" s="38"/>
    </row>
    <row r="322" spans="19:22">
      <c r="S322" s="246"/>
      <c r="U322" s="38"/>
      <c r="V322" s="38"/>
    </row>
    <row r="323" spans="19:22">
      <c r="S323" s="246"/>
      <c r="U323" s="38"/>
      <c r="V323" s="38"/>
    </row>
    <row r="324" spans="19:22">
      <c r="S324" s="246"/>
      <c r="U324" s="38"/>
      <c r="V324" s="38"/>
    </row>
    <row r="325" spans="19:22">
      <c r="S325" s="246"/>
      <c r="U325" s="38"/>
      <c r="V325" s="38"/>
    </row>
    <row r="326" spans="19:22">
      <c r="S326" s="246"/>
      <c r="U326" s="38"/>
      <c r="V326" s="38"/>
    </row>
    <row r="327" spans="19:22">
      <c r="S327" s="246"/>
      <c r="U327" s="38"/>
      <c r="V327" s="38"/>
    </row>
    <row r="328" spans="19:22">
      <c r="S328" s="246"/>
      <c r="U328" s="38"/>
      <c r="V328" s="38"/>
    </row>
    <row r="329" spans="19:22">
      <c r="S329" s="246"/>
      <c r="U329" s="38"/>
      <c r="V329" s="38"/>
    </row>
    <row r="330" spans="19:22">
      <c r="S330" s="246"/>
      <c r="U330" s="38"/>
      <c r="V330" s="38"/>
    </row>
    <row r="331" spans="19:22">
      <c r="S331" s="246"/>
      <c r="U331" s="38"/>
      <c r="V331" s="38"/>
    </row>
    <row r="332" spans="19:22">
      <c r="S332" s="246"/>
      <c r="U332" s="38"/>
      <c r="V332" s="38"/>
    </row>
    <row r="333" spans="19:22">
      <c r="S333" s="246"/>
      <c r="U333" s="38"/>
      <c r="V333" s="38"/>
    </row>
    <row r="334" spans="19:22">
      <c r="S334" s="246"/>
      <c r="U334" s="38"/>
      <c r="V334" s="38"/>
    </row>
    <row r="335" spans="19:22">
      <c r="S335" s="246"/>
      <c r="U335" s="38"/>
      <c r="V335" s="38"/>
    </row>
    <row r="336" spans="19:22">
      <c r="S336" s="246"/>
      <c r="U336" s="38"/>
      <c r="V336" s="38"/>
    </row>
    <row r="337" spans="19:22">
      <c r="S337" s="246"/>
      <c r="U337" s="38"/>
      <c r="V337" s="38"/>
    </row>
    <row r="338" spans="19:22">
      <c r="S338" s="246"/>
      <c r="U338" s="38"/>
      <c r="V338" s="38"/>
    </row>
    <row r="339" spans="19:22">
      <c r="S339" s="246"/>
      <c r="U339" s="38"/>
      <c r="V339" s="38"/>
    </row>
    <row r="340" spans="19:22">
      <c r="S340" s="246"/>
      <c r="U340" s="38"/>
      <c r="V340" s="38"/>
    </row>
    <row r="341" spans="19:22">
      <c r="S341" s="246"/>
      <c r="U341" s="38"/>
      <c r="V341" s="38"/>
    </row>
    <row r="342" spans="19:22">
      <c r="S342" s="246"/>
      <c r="U342" s="38"/>
      <c r="V342" s="38"/>
    </row>
    <row r="343" spans="19:22">
      <c r="S343" s="246"/>
      <c r="U343" s="38"/>
      <c r="V343" s="38"/>
    </row>
    <row r="344" spans="19:22">
      <c r="S344" s="246"/>
      <c r="U344" s="38"/>
      <c r="V344" s="38"/>
    </row>
    <row r="345" spans="19:22">
      <c r="S345" s="246"/>
      <c r="U345" s="38"/>
      <c r="V345" s="38"/>
    </row>
    <row r="346" spans="19:22">
      <c r="S346" s="246"/>
      <c r="U346" s="38"/>
      <c r="V346" s="38"/>
    </row>
    <row r="347" spans="19:22">
      <c r="S347" s="246"/>
      <c r="U347" s="38"/>
      <c r="V347" s="38"/>
    </row>
    <row r="348" spans="19:22">
      <c r="S348" s="246"/>
      <c r="U348" s="38"/>
      <c r="V348" s="38"/>
    </row>
    <row r="349" spans="19:22">
      <c r="S349" s="246"/>
      <c r="U349" s="38"/>
      <c r="V349" s="38"/>
    </row>
    <row r="350" spans="19:22">
      <c r="S350" s="246"/>
      <c r="U350" s="38"/>
      <c r="V350" s="38"/>
    </row>
    <row r="351" spans="19:22">
      <c r="S351" s="246"/>
      <c r="U351" s="38"/>
      <c r="V351" s="38"/>
    </row>
    <row r="352" spans="19:22">
      <c r="S352" s="246"/>
      <c r="U352" s="38"/>
      <c r="V352" s="38"/>
    </row>
    <row r="353" spans="19:22">
      <c r="S353" s="246"/>
      <c r="U353" s="38"/>
      <c r="V353" s="38"/>
    </row>
    <row r="354" spans="19:22">
      <c r="S354" s="246"/>
      <c r="U354" s="38"/>
      <c r="V354" s="38"/>
    </row>
    <row r="355" spans="19:22">
      <c r="S355" s="246"/>
      <c r="U355" s="38"/>
      <c r="V355" s="38"/>
    </row>
    <row r="356" spans="19:22">
      <c r="S356" s="246"/>
      <c r="U356" s="38"/>
      <c r="V356" s="38"/>
    </row>
    <row r="357" spans="19:22">
      <c r="S357" s="246"/>
      <c r="U357" s="38"/>
      <c r="V357" s="38"/>
    </row>
    <row r="358" spans="19:22">
      <c r="S358" s="246"/>
      <c r="U358" s="38"/>
      <c r="V358" s="38"/>
    </row>
    <row r="359" spans="19:22">
      <c r="S359" s="246"/>
      <c r="U359" s="38"/>
      <c r="V359" s="38"/>
    </row>
    <row r="360" spans="19:22">
      <c r="S360" s="246"/>
      <c r="U360" s="38"/>
      <c r="V360" s="38"/>
    </row>
    <row r="361" spans="19:22">
      <c r="S361" s="246"/>
      <c r="U361" s="38"/>
      <c r="V361" s="38"/>
    </row>
    <row r="362" spans="19:22">
      <c r="S362" s="246"/>
      <c r="U362" s="38"/>
      <c r="V362" s="38"/>
    </row>
    <row r="363" spans="19:22">
      <c r="S363" s="246"/>
      <c r="U363" s="38"/>
      <c r="V363" s="38"/>
    </row>
    <row r="364" spans="19:22">
      <c r="S364" s="246"/>
      <c r="U364" s="38"/>
      <c r="V364" s="38"/>
    </row>
    <row r="365" spans="19:22">
      <c r="S365" s="246"/>
      <c r="U365" s="38"/>
      <c r="V365" s="38"/>
    </row>
    <row r="366" spans="19:22">
      <c r="S366" s="246"/>
      <c r="U366" s="38"/>
      <c r="V366" s="38"/>
    </row>
    <row r="367" spans="19:22">
      <c r="S367" s="246"/>
      <c r="U367" s="38"/>
      <c r="V367" s="38"/>
    </row>
    <row r="368" spans="19:22">
      <c r="S368" s="246"/>
      <c r="U368" s="38"/>
      <c r="V368" s="38"/>
    </row>
    <row r="369" spans="19:22">
      <c r="S369" s="246"/>
      <c r="U369" s="38"/>
      <c r="V369" s="38"/>
    </row>
    <row r="370" spans="19:22">
      <c r="S370" s="246"/>
      <c r="U370" s="38"/>
      <c r="V370" s="38"/>
    </row>
    <row r="371" spans="19:22">
      <c r="S371" s="246"/>
      <c r="U371" s="38"/>
      <c r="V371" s="38"/>
    </row>
    <row r="372" spans="19:22">
      <c r="S372" s="246"/>
      <c r="U372" s="38"/>
      <c r="V372" s="38"/>
    </row>
    <row r="373" spans="19:22">
      <c r="S373" s="246"/>
      <c r="U373" s="38"/>
      <c r="V373" s="38"/>
    </row>
    <row r="374" spans="19:22">
      <c r="S374" s="246"/>
      <c r="U374" s="38"/>
      <c r="V374" s="38"/>
    </row>
    <row r="375" spans="19:22">
      <c r="S375" s="246"/>
      <c r="U375" s="38"/>
      <c r="V375" s="38"/>
    </row>
    <row r="376" spans="19:22">
      <c r="S376" s="246"/>
      <c r="U376" s="38"/>
      <c r="V376" s="38"/>
    </row>
    <row r="377" spans="19:22">
      <c r="S377" s="246"/>
      <c r="U377" s="38"/>
      <c r="V377" s="38"/>
    </row>
    <row r="378" spans="19:22">
      <c r="S378" s="246"/>
      <c r="U378" s="38"/>
      <c r="V378" s="38"/>
    </row>
    <row r="379" spans="19:22">
      <c r="S379" s="246"/>
      <c r="U379" s="38"/>
      <c r="V379" s="38"/>
    </row>
    <row r="380" spans="19:22">
      <c r="S380" s="246"/>
      <c r="U380" s="38"/>
      <c r="V380" s="38"/>
    </row>
    <row r="381" spans="19:22">
      <c r="S381" s="246"/>
      <c r="U381" s="38"/>
      <c r="V381" s="38"/>
    </row>
    <row r="382" spans="19:22">
      <c r="S382" s="246"/>
      <c r="U382" s="38"/>
      <c r="V382" s="38"/>
    </row>
    <row r="383" spans="19:22">
      <c r="S383" s="246"/>
      <c r="U383" s="38"/>
      <c r="V383" s="38"/>
    </row>
    <row r="384" spans="19:22">
      <c r="S384" s="246"/>
      <c r="U384" s="38"/>
      <c r="V384" s="38"/>
    </row>
    <row r="385" spans="19:22">
      <c r="S385" s="246"/>
      <c r="U385" s="38"/>
      <c r="V385" s="38"/>
    </row>
    <row r="386" spans="19:22">
      <c r="S386" s="246"/>
      <c r="U386" s="38"/>
      <c r="V386" s="38"/>
    </row>
    <row r="387" spans="19:22">
      <c r="S387" s="246"/>
      <c r="U387" s="38"/>
      <c r="V387" s="38"/>
    </row>
    <row r="388" spans="19:22">
      <c r="S388" s="246"/>
      <c r="U388" s="38"/>
      <c r="V388" s="38"/>
    </row>
    <row r="389" spans="19:22">
      <c r="S389" s="246"/>
      <c r="U389" s="38"/>
      <c r="V389" s="38"/>
    </row>
    <row r="390" spans="19:22">
      <c r="S390" s="246"/>
      <c r="U390" s="38"/>
      <c r="V390" s="38"/>
    </row>
    <row r="391" spans="19:22">
      <c r="S391" s="246"/>
      <c r="U391" s="38"/>
      <c r="V391" s="38"/>
    </row>
    <row r="392" spans="19:22">
      <c r="S392" s="246"/>
      <c r="U392" s="38"/>
      <c r="V392" s="38"/>
    </row>
    <row r="393" spans="19:22">
      <c r="S393" s="246"/>
      <c r="U393" s="38"/>
      <c r="V393" s="38"/>
    </row>
    <row r="394" spans="19:22">
      <c r="S394" s="246"/>
      <c r="U394" s="38"/>
      <c r="V394" s="38"/>
    </row>
    <row r="395" spans="19:22">
      <c r="S395" s="246"/>
      <c r="U395" s="38"/>
      <c r="V395" s="38"/>
    </row>
    <row r="396" spans="19:22">
      <c r="S396" s="246"/>
      <c r="U396" s="38"/>
      <c r="V396" s="38"/>
    </row>
    <row r="397" spans="19:22">
      <c r="S397" s="246"/>
      <c r="U397" s="38"/>
      <c r="V397" s="38"/>
    </row>
    <row r="398" spans="19:22">
      <c r="S398" s="246"/>
      <c r="U398" s="38"/>
      <c r="V398" s="38"/>
    </row>
    <row r="399" spans="19:22">
      <c r="S399" s="246"/>
      <c r="U399" s="38"/>
      <c r="V399" s="38"/>
    </row>
    <row r="400" spans="19:22">
      <c r="S400" s="246"/>
      <c r="U400" s="38"/>
      <c r="V400" s="38"/>
    </row>
    <row r="401" spans="19:22">
      <c r="S401" s="246"/>
      <c r="U401" s="38"/>
      <c r="V401" s="38"/>
    </row>
    <row r="402" spans="19:22">
      <c r="S402" s="246"/>
      <c r="U402" s="38"/>
      <c r="V402" s="38"/>
    </row>
    <row r="403" spans="19:22">
      <c r="S403" s="246"/>
      <c r="U403" s="38"/>
      <c r="V403" s="38"/>
    </row>
    <row r="404" spans="19:22">
      <c r="S404" s="246"/>
      <c r="U404" s="38"/>
      <c r="V404" s="38"/>
    </row>
    <row r="405" spans="19:22">
      <c r="S405" s="246"/>
      <c r="U405" s="38"/>
      <c r="V405" s="38"/>
    </row>
    <row r="406" spans="19:22">
      <c r="S406" s="246"/>
      <c r="U406" s="38"/>
      <c r="V406" s="38"/>
    </row>
    <row r="407" spans="19:22">
      <c r="S407" s="246"/>
      <c r="U407" s="38"/>
      <c r="V407" s="38"/>
    </row>
    <row r="408" spans="19:22">
      <c r="S408" s="246"/>
      <c r="U408" s="38"/>
      <c r="V408" s="38"/>
    </row>
    <row r="409" spans="19:22">
      <c r="S409" s="246"/>
      <c r="U409" s="38"/>
      <c r="V409" s="38"/>
    </row>
    <row r="410" spans="19:22">
      <c r="S410" s="246"/>
      <c r="U410" s="38"/>
      <c r="V410" s="38"/>
    </row>
    <row r="411" spans="19:22">
      <c r="S411" s="246"/>
      <c r="U411" s="38"/>
      <c r="V411" s="38"/>
    </row>
    <row r="412" spans="19:22">
      <c r="S412" s="246"/>
      <c r="U412" s="38"/>
      <c r="V412" s="38"/>
    </row>
    <row r="413" spans="19:22">
      <c r="S413" s="246"/>
      <c r="U413" s="38"/>
      <c r="V413" s="38"/>
    </row>
  </sheetData>
  <mergeCells count="16">
    <mergeCell ref="A3:A4"/>
    <mergeCell ref="B3:B4"/>
    <mergeCell ref="K3:K4"/>
    <mergeCell ref="M3:O3"/>
    <mergeCell ref="E3:E4"/>
    <mergeCell ref="D3:D4"/>
    <mergeCell ref="F3:H3"/>
    <mergeCell ref="I3:I4"/>
    <mergeCell ref="J3:J4"/>
    <mergeCell ref="L3:L4"/>
    <mergeCell ref="R4:S4"/>
    <mergeCell ref="C3:C4"/>
    <mergeCell ref="P3:P4"/>
    <mergeCell ref="L23:L24"/>
    <mergeCell ref="L18:L19"/>
    <mergeCell ref="L21:L22"/>
  </mergeCells>
  <phoneticPr fontId="0" type="noConversion"/>
  <pageMargins left="0.43307086614173229" right="0.35433070866141736" top="0.51181102362204722" bottom="0.55118110236220474" header="0.51181102362204722" footer="0.51181102362204722"/>
  <pageSetup paperSize="9" scale="60" orientation="portrait" r:id="rId1"/>
  <headerFooter alignWithMargins="0">
    <oddFooter>&amp;C&amp;"Tahoma,полужирный"&amp;11ВАШ ПОСТАВЩИК: ООО "ПЕЦ-ХААС" 105082, Москва, ул.Бакунинская, 92 стр.2, Тел. (495) 502-99-69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30"/>
  <sheetViews>
    <sheetView view="pageBreakPreview" topLeftCell="A10" zoomScale="60" zoomScaleNormal="90" workbookViewId="0">
      <selection activeCell="P36" sqref="P36"/>
    </sheetView>
  </sheetViews>
  <sheetFormatPr defaultColWidth="5.85546875" defaultRowHeight="18" outlineLevelCol="1"/>
  <cols>
    <col min="1" max="1" width="15.140625" style="685" customWidth="1"/>
    <col min="2" max="2" width="7.42578125" style="27" customWidth="1"/>
    <col min="3" max="4" width="6" style="27" hidden="1" customWidth="1" outlineLevel="1"/>
    <col min="5" max="5" width="21" style="27" customWidth="1" collapsed="1"/>
    <col min="6" max="10" width="11.85546875" style="27" hidden="1" customWidth="1" outlineLevel="1"/>
    <col min="11" max="11" width="74.5703125" style="668" customWidth="1" collapsed="1"/>
    <col min="12" max="12" width="18.85546875" style="28" customWidth="1"/>
    <col min="13" max="13" width="8.85546875" style="44" customWidth="1"/>
    <col min="14" max="14" width="10.42578125" style="29" customWidth="1"/>
    <col min="15" max="15" width="11.85546875" style="45" customWidth="1"/>
    <col min="16" max="16" width="11.7109375" style="758" customWidth="1"/>
    <col min="17" max="17" width="13.28515625" style="29" customWidth="1"/>
    <col min="18" max="18" width="12" style="232" customWidth="1" outlineLevel="1"/>
    <col min="19" max="19" width="10.42578125" style="233" customWidth="1" outlineLevel="1"/>
    <col min="20" max="20" width="9.7109375" style="9" customWidth="1"/>
    <col min="21" max="21" width="12.5703125" style="9" customWidth="1"/>
    <col min="22" max="22" width="13.7109375" style="9" customWidth="1"/>
    <col min="23" max="23" width="12" style="88" customWidth="1"/>
    <col min="24" max="24" width="3.85546875" style="9" customWidth="1"/>
    <col min="25" max="16384" width="5.85546875" style="9"/>
  </cols>
  <sheetData>
    <row r="1" spans="1:23" ht="29.25" customHeight="1" thickBot="1">
      <c r="A1" s="669">
        <v>1.18</v>
      </c>
      <c r="B1" s="5"/>
      <c r="C1" s="5"/>
      <c r="D1" s="5"/>
      <c r="E1" s="5"/>
      <c r="F1" s="5"/>
      <c r="G1" s="5"/>
      <c r="H1" s="5"/>
      <c r="I1" s="5"/>
      <c r="J1" s="5"/>
      <c r="K1" s="655" t="s">
        <v>257</v>
      </c>
      <c r="L1" s="6"/>
      <c r="M1" s="35"/>
      <c r="N1" s="7"/>
      <c r="O1" s="36"/>
      <c r="P1" s="643"/>
      <c r="Q1" s="87" t="s">
        <v>0</v>
      </c>
      <c r="R1" s="247"/>
    </row>
    <row r="2" spans="1:23" ht="30.75" customHeight="1" thickBot="1">
      <c r="A2" s="670">
        <v>1.1000000000000001</v>
      </c>
      <c r="B2" s="176"/>
      <c r="C2" s="176"/>
      <c r="D2" s="176"/>
      <c r="E2" s="176"/>
      <c r="F2" s="176"/>
      <c r="G2" s="176"/>
      <c r="H2" s="176"/>
      <c r="I2" s="176"/>
      <c r="J2" s="176"/>
      <c r="K2" s="656" t="str">
        <f>PEZ!K2</f>
        <v>Цены в РУБЛЯХ действительны с 01.03.2016</v>
      </c>
      <c r="L2" s="177"/>
      <c r="M2" s="127"/>
      <c r="N2" s="26"/>
      <c r="O2" s="178"/>
      <c r="P2" s="644"/>
      <c r="Q2" s="74">
        <f>PEZ!Q2</f>
        <v>0</v>
      </c>
    </row>
    <row r="3" spans="1:23" s="13" customFormat="1" ht="24" customHeight="1" thickBot="1">
      <c r="A3" s="815" t="s">
        <v>42</v>
      </c>
      <c r="B3" s="610" t="s">
        <v>43</v>
      </c>
      <c r="C3" s="808" t="s">
        <v>68</v>
      </c>
      <c r="D3" s="854" t="s">
        <v>51</v>
      </c>
      <c r="E3" s="822" t="s">
        <v>50</v>
      </c>
      <c r="F3" s="810" t="s">
        <v>69</v>
      </c>
      <c r="G3" s="811"/>
      <c r="H3" s="812"/>
      <c r="I3" s="813" t="s">
        <v>70</v>
      </c>
      <c r="J3" s="873" t="s">
        <v>74</v>
      </c>
      <c r="K3" s="808" t="s">
        <v>1</v>
      </c>
      <c r="L3" s="808" t="s">
        <v>282</v>
      </c>
      <c r="M3" s="850" t="s">
        <v>45</v>
      </c>
      <c r="N3" s="851"/>
      <c r="O3" s="852"/>
      <c r="P3" s="874" t="s">
        <v>2</v>
      </c>
      <c r="Q3" s="37" t="s">
        <v>24</v>
      </c>
      <c r="R3" s="235"/>
      <c r="S3" s="236"/>
      <c r="U3" s="142">
        <f>U44</f>
        <v>0</v>
      </c>
      <c r="V3" s="143">
        <f>V44</f>
        <v>0</v>
      </c>
      <c r="W3" s="93"/>
    </row>
    <row r="4" spans="1:23" s="13" customFormat="1" ht="37.5" customHeight="1" thickBot="1">
      <c r="A4" s="878"/>
      <c r="B4" s="617" t="s">
        <v>25</v>
      </c>
      <c r="C4" s="856"/>
      <c r="D4" s="866"/>
      <c r="E4" s="864"/>
      <c r="F4" s="618" t="s">
        <v>71</v>
      </c>
      <c r="G4" s="618" t="s">
        <v>72</v>
      </c>
      <c r="H4" s="618" t="s">
        <v>73</v>
      </c>
      <c r="I4" s="871"/>
      <c r="J4" s="872"/>
      <c r="K4" s="856"/>
      <c r="L4" s="809"/>
      <c r="M4" s="121" t="s">
        <v>65</v>
      </c>
      <c r="N4" s="121" t="s">
        <v>66</v>
      </c>
      <c r="O4" s="121" t="s">
        <v>67</v>
      </c>
      <c r="P4" s="858"/>
      <c r="Q4" s="146">
        <f>Q44</f>
        <v>0</v>
      </c>
      <c r="R4" s="817" t="s">
        <v>80</v>
      </c>
      <c r="S4" s="818"/>
      <c r="U4" s="59" t="s">
        <v>75</v>
      </c>
      <c r="V4" s="76" t="s">
        <v>76</v>
      </c>
      <c r="W4" s="93"/>
    </row>
    <row r="5" spans="1:23" s="17" customFormat="1" ht="20.25" customHeight="1" thickBot="1">
      <c r="A5" s="731"/>
      <c r="B5" s="40"/>
      <c r="C5" s="40"/>
      <c r="D5" s="40"/>
      <c r="E5" s="41"/>
      <c r="F5" s="40"/>
      <c r="G5" s="40"/>
      <c r="H5" s="40"/>
      <c r="I5" s="40"/>
      <c r="J5" s="40"/>
      <c r="K5" s="767" t="s">
        <v>93</v>
      </c>
      <c r="L5" s="170"/>
      <c r="M5" s="42"/>
      <c r="N5" s="4"/>
      <c r="O5" s="164"/>
      <c r="P5" s="688"/>
      <c r="Q5" s="122"/>
      <c r="R5" s="244" t="s">
        <v>5</v>
      </c>
      <c r="S5" s="241" t="s">
        <v>79</v>
      </c>
      <c r="U5" s="58" t="s">
        <v>77</v>
      </c>
      <c r="V5" s="77" t="s">
        <v>78</v>
      </c>
      <c r="W5" s="101"/>
    </row>
    <row r="6" spans="1:23" s="17" customFormat="1" ht="18.75" customHeight="1" thickBot="1">
      <c r="A6" s="731"/>
      <c r="B6" s="40"/>
      <c r="C6" s="40"/>
      <c r="D6" s="40"/>
      <c r="E6" s="41"/>
      <c r="F6" s="40"/>
      <c r="G6" s="40"/>
      <c r="H6" s="40"/>
      <c r="I6" s="40"/>
      <c r="J6" s="40"/>
      <c r="K6" s="767" t="s">
        <v>100</v>
      </c>
      <c r="L6" s="170"/>
      <c r="M6" s="42"/>
      <c r="N6" s="4"/>
      <c r="O6" s="164"/>
      <c r="P6" s="688"/>
      <c r="Q6" s="122"/>
      <c r="R6" s="244"/>
      <c r="S6" s="241"/>
      <c r="U6" s="58"/>
      <c r="V6" s="77"/>
      <c r="W6" s="203"/>
    </row>
    <row r="7" spans="1:23" s="259" customFormat="1" ht="19.5" customHeight="1">
      <c r="A7" s="678" t="s">
        <v>123</v>
      </c>
      <c r="B7" s="384" t="s">
        <v>103</v>
      </c>
      <c r="C7" s="385" t="s">
        <v>102</v>
      </c>
      <c r="D7" s="386" t="s">
        <v>53</v>
      </c>
      <c r="E7" s="386">
        <v>8000380004942</v>
      </c>
      <c r="F7" s="386">
        <v>294</v>
      </c>
      <c r="G7" s="386">
        <v>264</v>
      </c>
      <c r="H7" s="386">
        <v>181</v>
      </c>
      <c r="I7" s="387">
        <v>1.4048496000000001E-2</v>
      </c>
      <c r="J7" s="388">
        <v>2.33</v>
      </c>
      <c r="K7" s="768" t="s">
        <v>163</v>
      </c>
      <c r="L7" s="875"/>
      <c r="M7" s="389">
        <f>ROUND((ROUND(S7,2)*PEZ!$S$1),2)</f>
        <v>197.77</v>
      </c>
      <c r="N7" s="390">
        <f>M7*C7</f>
        <v>1582.16</v>
      </c>
      <c r="O7" s="391">
        <f>N7/$A$1</f>
        <v>1340.8135593220341</v>
      </c>
      <c r="P7" s="651"/>
      <c r="Q7" s="381">
        <f>P7*N7</f>
        <v>0</v>
      </c>
      <c r="R7" s="230">
        <v>139.67358872727226</v>
      </c>
      <c r="S7" s="309">
        <f>R7*1.18</f>
        <v>164.81483469818127</v>
      </c>
      <c r="T7" s="302"/>
      <c r="U7" s="274">
        <f>P7*I7</f>
        <v>0</v>
      </c>
      <c r="V7" s="310">
        <f>P7*J7</f>
        <v>0</v>
      </c>
      <c r="W7" s="258"/>
    </row>
    <row r="8" spans="1:23" s="259" customFormat="1" ht="19.5" customHeight="1">
      <c r="A8" s="672" t="s">
        <v>236</v>
      </c>
      <c r="B8" s="392" t="s">
        <v>103</v>
      </c>
      <c r="C8" s="149" t="s">
        <v>102</v>
      </c>
      <c r="D8" s="34" t="s">
        <v>53</v>
      </c>
      <c r="E8" s="34">
        <v>8000380004911</v>
      </c>
      <c r="F8" s="34">
        <v>294</v>
      </c>
      <c r="G8" s="34">
        <v>264</v>
      </c>
      <c r="H8" s="34">
        <v>181</v>
      </c>
      <c r="I8" s="393">
        <v>1.4048496000000001E-2</v>
      </c>
      <c r="J8" s="394">
        <v>2.33</v>
      </c>
      <c r="K8" s="769" t="s">
        <v>239</v>
      </c>
      <c r="L8" s="876"/>
      <c r="M8" s="395">
        <f>ROUND((ROUND(S8,2)*PEZ!$S$1),2)</f>
        <v>197.77</v>
      </c>
      <c r="N8" s="396">
        <f>M8*C8</f>
        <v>1582.16</v>
      </c>
      <c r="O8" s="397">
        <f>N8/$A$1</f>
        <v>1340.8135593220341</v>
      </c>
      <c r="P8" s="752"/>
      <c r="Q8" s="282">
        <f>P8*N8</f>
        <v>0</v>
      </c>
      <c r="R8" s="231">
        <v>139.67358872727226</v>
      </c>
      <c r="S8" s="319">
        <f>R8*1.18</f>
        <v>164.81483469818127</v>
      </c>
      <c r="T8" s="302"/>
      <c r="U8" s="283">
        <f>P8*I8</f>
        <v>0</v>
      </c>
      <c r="V8" s="317">
        <f>P8*J8</f>
        <v>0</v>
      </c>
      <c r="W8" s="258"/>
    </row>
    <row r="9" spans="1:23" s="259" customFormat="1" ht="19.5" customHeight="1">
      <c r="A9" s="672" t="s">
        <v>238</v>
      </c>
      <c r="B9" s="20" t="s">
        <v>103</v>
      </c>
      <c r="C9" s="20" t="s">
        <v>102</v>
      </c>
      <c r="D9" s="34" t="s">
        <v>53</v>
      </c>
      <c r="E9" s="34">
        <v>8000380004966</v>
      </c>
      <c r="F9" s="34">
        <v>294</v>
      </c>
      <c r="G9" s="34">
        <v>264</v>
      </c>
      <c r="H9" s="34">
        <v>181</v>
      </c>
      <c r="I9" s="393">
        <v>1.4048496000000001E-2</v>
      </c>
      <c r="J9" s="394">
        <v>2.33</v>
      </c>
      <c r="K9" s="769" t="s">
        <v>240</v>
      </c>
      <c r="L9" s="876"/>
      <c r="M9" s="395">
        <f>ROUND((ROUND(S9,2)*PEZ!$S$1),2)</f>
        <v>197.77</v>
      </c>
      <c r="N9" s="396">
        <f>M9*C9</f>
        <v>1582.16</v>
      </c>
      <c r="O9" s="397">
        <f>N9/$A$1</f>
        <v>1340.8135593220341</v>
      </c>
      <c r="P9" s="774"/>
      <c r="Q9" s="282">
        <f>P9*N9</f>
        <v>0</v>
      </c>
      <c r="R9" s="231">
        <v>139.67358872727226</v>
      </c>
      <c r="S9" s="319">
        <f>R9*1.18</f>
        <v>164.81483469818127</v>
      </c>
      <c r="T9" s="302"/>
      <c r="U9" s="283">
        <f>P9*I9</f>
        <v>0</v>
      </c>
      <c r="V9" s="317">
        <f>P9*J9</f>
        <v>0</v>
      </c>
      <c r="W9" s="258"/>
    </row>
    <row r="10" spans="1:23" s="259" customFormat="1" ht="19.5" customHeight="1" thickBot="1">
      <c r="A10" s="679" t="s">
        <v>237</v>
      </c>
      <c r="B10" s="398" t="s">
        <v>103</v>
      </c>
      <c r="C10" s="399" t="s">
        <v>102</v>
      </c>
      <c r="D10" s="400" t="s">
        <v>53</v>
      </c>
      <c r="E10" s="400">
        <v>8000380142484</v>
      </c>
      <c r="F10" s="400">
        <v>294</v>
      </c>
      <c r="G10" s="400">
        <v>264</v>
      </c>
      <c r="H10" s="400">
        <v>181</v>
      </c>
      <c r="I10" s="401">
        <v>1.4048496000000001E-2</v>
      </c>
      <c r="J10" s="402">
        <v>2.33</v>
      </c>
      <c r="K10" s="770" t="s">
        <v>241</v>
      </c>
      <c r="L10" s="877"/>
      <c r="M10" s="403">
        <f>ROUND((ROUND(S10,2)*PEZ!$S$1),2)</f>
        <v>197.77</v>
      </c>
      <c r="N10" s="404">
        <f>M10*C10</f>
        <v>1582.16</v>
      </c>
      <c r="O10" s="405">
        <f>N10/$A$1</f>
        <v>1340.8135593220341</v>
      </c>
      <c r="P10" s="757"/>
      <c r="Q10" s="382">
        <f>P10*N10</f>
        <v>0</v>
      </c>
      <c r="R10" s="300">
        <v>139.67358872727226</v>
      </c>
      <c r="S10" s="322">
        <f>R10*1.18</f>
        <v>164.81483469818127</v>
      </c>
      <c r="T10" s="302"/>
      <c r="U10" s="293">
        <f>P10*I10</f>
        <v>0</v>
      </c>
      <c r="V10" s="318">
        <f>P10*J10</f>
        <v>0</v>
      </c>
      <c r="W10" s="258"/>
    </row>
    <row r="11" spans="1:23" s="17" customFormat="1" ht="18.75" customHeight="1" thickBot="1">
      <c r="A11" s="671"/>
      <c r="B11" s="40"/>
      <c r="C11" s="40"/>
      <c r="D11" s="40"/>
      <c r="E11" s="41"/>
      <c r="F11" s="40"/>
      <c r="G11" s="40"/>
      <c r="H11" s="40"/>
      <c r="I11" s="40"/>
      <c r="J11" s="40"/>
      <c r="K11" s="718" t="s">
        <v>99</v>
      </c>
      <c r="L11" s="173"/>
      <c r="M11" s="151"/>
      <c r="N11" s="84"/>
      <c r="O11" s="171"/>
      <c r="P11" s="722"/>
      <c r="Q11" s="147"/>
      <c r="R11" s="248"/>
      <c r="S11" s="248"/>
      <c r="T11" s="73"/>
      <c r="U11" s="58"/>
      <c r="V11" s="77"/>
      <c r="W11" s="203"/>
    </row>
    <row r="12" spans="1:23" s="259" customFormat="1" ht="24" customHeight="1">
      <c r="A12" s="682" t="s">
        <v>119</v>
      </c>
      <c r="B12" s="406" t="s">
        <v>103</v>
      </c>
      <c r="C12" s="253" t="s">
        <v>102</v>
      </c>
      <c r="D12" s="407" t="s">
        <v>53</v>
      </c>
      <c r="E12" s="407">
        <v>8000380004881</v>
      </c>
      <c r="F12" s="407" t="s">
        <v>86</v>
      </c>
      <c r="G12" s="407" t="s">
        <v>106</v>
      </c>
      <c r="H12" s="407" t="s">
        <v>107</v>
      </c>
      <c r="I12" s="408">
        <v>1.4048496000000001E-2</v>
      </c>
      <c r="J12" s="409">
        <v>2.16</v>
      </c>
      <c r="K12" s="768" t="s">
        <v>146</v>
      </c>
      <c r="L12" s="875"/>
      <c r="M12" s="410">
        <f>ROUND((ROUND(S12,2)*PEZ!$S$1),2)</f>
        <v>197.77</v>
      </c>
      <c r="N12" s="411">
        <f>M12*C12</f>
        <v>1582.16</v>
      </c>
      <c r="O12" s="412">
        <f>N12/$A$1</f>
        <v>1340.8135593220341</v>
      </c>
      <c r="P12" s="775"/>
      <c r="Q12" s="381">
        <f>P12*N12</f>
        <v>0</v>
      </c>
      <c r="R12" s="230">
        <v>139.67358872727226</v>
      </c>
      <c r="S12" s="309">
        <f>R12*1.18</f>
        <v>164.81483469818127</v>
      </c>
      <c r="T12" s="302"/>
      <c r="U12" s="311">
        <f>P12*I12</f>
        <v>0</v>
      </c>
      <c r="V12" s="312">
        <f>P12*J12</f>
        <v>0</v>
      </c>
      <c r="W12" s="258"/>
    </row>
    <row r="13" spans="1:23" s="259" customFormat="1" ht="22.5" customHeight="1">
      <c r="A13" s="672" t="s">
        <v>120</v>
      </c>
      <c r="B13" s="20" t="s">
        <v>103</v>
      </c>
      <c r="C13" s="20" t="s">
        <v>102</v>
      </c>
      <c r="D13" s="34" t="s">
        <v>53</v>
      </c>
      <c r="E13" s="34">
        <v>8000380004874</v>
      </c>
      <c r="F13" s="34" t="s">
        <v>86</v>
      </c>
      <c r="G13" s="34" t="s">
        <v>106</v>
      </c>
      <c r="H13" s="34" t="s">
        <v>107</v>
      </c>
      <c r="I13" s="393">
        <v>1.4048496000000001E-2</v>
      </c>
      <c r="J13" s="413">
        <v>2.16</v>
      </c>
      <c r="K13" s="769" t="s">
        <v>105</v>
      </c>
      <c r="L13" s="876"/>
      <c r="M13" s="395">
        <f>ROUND((ROUND(S13,2)*PEZ!$S$1),2)</f>
        <v>197.77</v>
      </c>
      <c r="N13" s="396">
        <f>M13*C13</f>
        <v>1582.16</v>
      </c>
      <c r="O13" s="397">
        <f>N13/$A$1</f>
        <v>1340.8135593220341</v>
      </c>
      <c r="P13" s="774"/>
      <c r="Q13" s="282">
        <f>P13*N13</f>
        <v>0</v>
      </c>
      <c r="R13" s="231">
        <v>139.67358872727226</v>
      </c>
      <c r="S13" s="319">
        <f>R13*1.18</f>
        <v>164.81483469818127</v>
      </c>
      <c r="T13" s="302"/>
      <c r="U13" s="313">
        <f>P13*I13</f>
        <v>0</v>
      </c>
      <c r="V13" s="314">
        <f>P13*J13</f>
        <v>0</v>
      </c>
      <c r="W13" s="258"/>
    </row>
    <row r="14" spans="1:23" s="364" customFormat="1" ht="41.25" customHeight="1" thickBot="1">
      <c r="A14" s="676" t="s">
        <v>268</v>
      </c>
      <c r="B14" s="398" t="s">
        <v>103</v>
      </c>
      <c r="C14" s="398" t="s">
        <v>102</v>
      </c>
      <c r="D14" s="374" t="s">
        <v>53</v>
      </c>
      <c r="E14" s="374">
        <v>8000380158294</v>
      </c>
      <c r="F14" s="374" t="s">
        <v>86</v>
      </c>
      <c r="G14" s="374" t="s">
        <v>106</v>
      </c>
      <c r="H14" s="374" t="s">
        <v>107</v>
      </c>
      <c r="I14" s="414">
        <v>1.4048496000000001E-2</v>
      </c>
      <c r="J14" s="415">
        <v>2.16</v>
      </c>
      <c r="K14" s="770" t="s">
        <v>320</v>
      </c>
      <c r="L14" s="877"/>
      <c r="M14" s="416">
        <f>ROUND((ROUND(S14,2)*PEZ!$S$1),2)</f>
        <v>197.77</v>
      </c>
      <c r="N14" s="417">
        <f>M14*C14</f>
        <v>1582.16</v>
      </c>
      <c r="O14" s="418">
        <f>N14/$A$1</f>
        <v>1340.8135593220341</v>
      </c>
      <c r="P14" s="757"/>
      <c r="Q14" s="382">
        <f>P14*N14</f>
        <v>0</v>
      </c>
      <c r="R14" s="365">
        <v>139.67358872727226</v>
      </c>
      <c r="S14" s="366">
        <f>R14*1.18</f>
        <v>164.81483469818127</v>
      </c>
      <c r="T14" s="367"/>
      <c r="U14" s="315">
        <f>P14*I14</f>
        <v>0</v>
      </c>
      <c r="V14" s="316">
        <f>P14*J14</f>
        <v>0</v>
      </c>
      <c r="W14" s="363"/>
    </row>
    <row r="15" spans="1:23" ht="19.5" customHeight="1" thickBot="1">
      <c r="A15" s="677"/>
      <c r="B15" s="419"/>
      <c r="C15" s="419"/>
      <c r="D15" s="420"/>
      <c r="E15" s="420"/>
      <c r="F15" s="420"/>
      <c r="G15" s="420"/>
      <c r="H15" s="420"/>
      <c r="I15" s="421"/>
      <c r="J15" s="422"/>
      <c r="K15" s="771" t="s">
        <v>139</v>
      </c>
      <c r="L15" s="423"/>
      <c r="M15" s="424"/>
      <c r="N15" s="424"/>
      <c r="O15" s="425"/>
      <c r="P15" s="648"/>
      <c r="Q15" s="39"/>
      <c r="R15" s="218"/>
      <c r="S15" s="249"/>
      <c r="T15" s="78"/>
      <c r="U15" s="63"/>
      <c r="V15" s="79"/>
      <c r="W15" s="203"/>
    </row>
    <row r="16" spans="1:23" s="259" customFormat="1" ht="19.5" customHeight="1">
      <c r="A16" s="759" t="s">
        <v>140</v>
      </c>
      <c r="B16" s="426" t="s">
        <v>19</v>
      </c>
      <c r="C16" s="427" t="s">
        <v>20</v>
      </c>
      <c r="D16" s="386" t="s">
        <v>53</v>
      </c>
      <c r="E16" s="386">
        <v>8000380005918</v>
      </c>
      <c r="F16" s="428">
        <v>200</v>
      </c>
      <c r="G16" s="428">
        <v>386</v>
      </c>
      <c r="H16" s="428">
        <v>173</v>
      </c>
      <c r="I16" s="429">
        <v>1.034E-3</v>
      </c>
      <c r="J16" s="430">
        <v>1.81</v>
      </c>
      <c r="K16" s="740" t="s">
        <v>143</v>
      </c>
      <c r="L16" s="875"/>
      <c r="M16" s="432">
        <f>ROUND((ROUND(S16,2)*PEZ!$S$1),2)</f>
        <v>117.52</v>
      </c>
      <c r="N16" s="390">
        <f>M16*C16</f>
        <v>1410.24</v>
      </c>
      <c r="O16" s="391">
        <f>N16/$A$1</f>
        <v>1195.1186440677966</v>
      </c>
      <c r="P16" s="651"/>
      <c r="Q16" s="381">
        <f>P16*N16</f>
        <v>0</v>
      </c>
      <c r="R16" s="230">
        <v>82.994451272727218</v>
      </c>
      <c r="S16" s="301">
        <f>R16*1.18</f>
        <v>97.93345250181811</v>
      </c>
      <c r="T16" s="302"/>
      <c r="U16" s="323">
        <f>P16*I16</f>
        <v>0</v>
      </c>
      <c r="V16" s="324">
        <f>P16*J16</f>
        <v>0</v>
      </c>
      <c r="W16" s="258"/>
    </row>
    <row r="17" spans="1:23" s="259" customFormat="1" ht="19.5" customHeight="1">
      <c r="A17" s="760" t="s">
        <v>141</v>
      </c>
      <c r="B17" s="433" t="s">
        <v>19</v>
      </c>
      <c r="C17" s="434" t="s">
        <v>20</v>
      </c>
      <c r="D17" s="34" t="s">
        <v>53</v>
      </c>
      <c r="E17" s="34">
        <v>8000380005949</v>
      </c>
      <c r="F17" s="435">
        <v>200</v>
      </c>
      <c r="G17" s="435">
        <v>386</v>
      </c>
      <c r="H17" s="435">
        <v>173</v>
      </c>
      <c r="I17" s="436">
        <v>1.034E-3</v>
      </c>
      <c r="J17" s="437">
        <v>1.81</v>
      </c>
      <c r="K17" s="744" t="s">
        <v>144</v>
      </c>
      <c r="L17" s="876"/>
      <c r="M17" s="395">
        <f>ROUND((ROUND(S17,2)*PEZ!$S$1),2)</f>
        <v>117.52</v>
      </c>
      <c r="N17" s="396">
        <f>M17*C17</f>
        <v>1410.24</v>
      </c>
      <c r="O17" s="397">
        <f>N17/$A$1</f>
        <v>1195.1186440677966</v>
      </c>
      <c r="P17" s="730"/>
      <c r="Q17" s="282">
        <f>P17*N17</f>
        <v>0</v>
      </c>
      <c r="R17" s="231">
        <v>82.994451272727218</v>
      </c>
      <c r="S17" s="304">
        <f>R17*1.18</f>
        <v>97.93345250181811</v>
      </c>
      <c r="T17" s="302"/>
      <c r="U17" s="283">
        <f>P17*I17</f>
        <v>0</v>
      </c>
      <c r="V17" s="284">
        <f>P17*J17</f>
        <v>0</v>
      </c>
      <c r="W17" s="258"/>
    </row>
    <row r="18" spans="1:23" s="259" customFormat="1" ht="19.5" customHeight="1" thickBot="1">
      <c r="A18" s="761" t="s">
        <v>142</v>
      </c>
      <c r="B18" s="439" t="s">
        <v>19</v>
      </c>
      <c r="C18" s="440" t="s">
        <v>20</v>
      </c>
      <c r="D18" s="400" t="s">
        <v>53</v>
      </c>
      <c r="E18" s="400">
        <v>8000380005963</v>
      </c>
      <c r="F18" s="441">
        <v>200</v>
      </c>
      <c r="G18" s="441">
        <v>386</v>
      </c>
      <c r="H18" s="441">
        <v>173</v>
      </c>
      <c r="I18" s="442">
        <v>1.034E-3</v>
      </c>
      <c r="J18" s="443">
        <v>1.81</v>
      </c>
      <c r="K18" s="746" t="s">
        <v>145</v>
      </c>
      <c r="L18" s="877"/>
      <c r="M18" s="403">
        <f>ROUND((ROUND(S18,2)*PEZ!$S$1),2)</f>
        <v>117.52</v>
      </c>
      <c r="N18" s="404">
        <f>M18*C18</f>
        <v>1410.24</v>
      </c>
      <c r="O18" s="405">
        <f>N18/$A$1</f>
        <v>1195.1186440677966</v>
      </c>
      <c r="P18" s="652"/>
      <c r="Q18" s="382">
        <f>P18*N18</f>
        <v>0</v>
      </c>
      <c r="R18" s="300">
        <v>82.994451272727218</v>
      </c>
      <c r="S18" s="307">
        <f>R18*1.18</f>
        <v>97.93345250181811</v>
      </c>
      <c r="T18" s="302"/>
      <c r="U18" s="288">
        <f>P18*I18</f>
        <v>0</v>
      </c>
      <c r="V18" s="321">
        <f>P18*J18</f>
        <v>0</v>
      </c>
      <c r="W18" s="258"/>
    </row>
    <row r="19" spans="1:23" ht="21" customHeight="1" thickBot="1">
      <c r="A19" s="708"/>
      <c r="B19" s="445"/>
      <c r="C19" s="445"/>
      <c r="D19" s="165"/>
      <c r="E19" s="41"/>
      <c r="F19" s="165"/>
      <c r="G19" s="165"/>
      <c r="H19" s="165"/>
      <c r="I19" s="446"/>
      <c r="J19" s="447"/>
      <c r="K19" s="718" t="s">
        <v>101</v>
      </c>
      <c r="L19" s="173"/>
      <c r="M19" s="151"/>
      <c r="N19" s="84"/>
      <c r="O19" s="448"/>
      <c r="P19" s="648"/>
      <c r="Q19" s="39"/>
      <c r="R19" s="218"/>
      <c r="S19" s="249"/>
      <c r="T19" s="78"/>
      <c r="U19" s="63"/>
      <c r="V19" s="79"/>
      <c r="W19" s="203"/>
    </row>
    <row r="20" spans="1:23" s="259" customFormat="1" ht="44.25" customHeight="1">
      <c r="A20" s="735" t="s">
        <v>124</v>
      </c>
      <c r="B20" s="449" t="s">
        <v>22</v>
      </c>
      <c r="C20" s="450">
        <v>18</v>
      </c>
      <c r="D20" s="385" t="s">
        <v>53</v>
      </c>
      <c r="E20" s="451">
        <v>8000380007219</v>
      </c>
      <c r="F20" s="385">
        <v>392</v>
      </c>
      <c r="G20" s="385">
        <v>277</v>
      </c>
      <c r="H20" s="385">
        <v>100</v>
      </c>
      <c r="I20" s="387">
        <v>1.0858400000000002E-2</v>
      </c>
      <c r="J20" s="388">
        <v>3.34</v>
      </c>
      <c r="K20" s="740" t="s">
        <v>94</v>
      </c>
      <c r="L20" s="578"/>
      <c r="M20" s="432">
        <f>ROUND((ROUND(S20,2)*PEZ!$S$1),2)</f>
        <v>117.52</v>
      </c>
      <c r="N20" s="390">
        <f>M20*C20</f>
        <v>2115.36</v>
      </c>
      <c r="O20" s="391">
        <f>N20/$A$1</f>
        <v>1792.6779661016951</v>
      </c>
      <c r="P20" s="749"/>
      <c r="Q20" s="381">
        <f>P20*N20</f>
        <v>0</v>
      </c>
      <c r="R20" s="230">
        <v>82.994451272727218</v>
      </c>
      <c r="S20" s="309">
        <f>R20*1.18</f>
        <v>97.93345250181811</v>
      </c>
      <c r="T20" s="302"/>
      <c r="U20" s="274">
        <f>P20*I20</f>
        <v>0</v>
      </c>
      <c r="V20" s="310">
        <f>P20*J20</f>
        <v>0</v>
      </c>
      <c r="W20" s="258"/>
    </row>
    <row r="21" spans="1:23" s="259" customFormat="1" ht="44.25" customHeight="1">
      <c r="A21" s="706" t="s">
        <v>125</v>
      </c>
      <c r="B21" s="20" t="s">
        <v>22</v>
      </c>
      <c r="C21" s="20">
        <v>18</v>
      </c>
      <c r="D21" s="34" t="s">
        <v>53</v>
      </c>
      <c r="E21" s="34">
        <v>8000380007240</v>
      </c>
      <c r="F21" s="34">
        <v>392</v>
      </c>
      <c r="G21" s="34">
        <v>277</v>
      </c>
      <c r="H21" s="34">
        <v>100</v>
      </c>
      <c r="I21" s="393">
        <v>1.0858400000000002E-2</v>
      </c>
      <c r="J21" s="394">
        <v>3.34</v>
      </c>
      <c r="K21" s="744" t="s">
        <v>95</v>
      </c>
      <c r="L21" s="438"/>
      <c r="M21" s="395">
        <f>ROUND((ROUND(S21,2)*PEZ!$S$1),2)</f>
        <v>117.52</v>
      </c>
      <c r="N21" s="396">
        <f>M21*C21</f>
        <v>2115.36</v>
      </c>
      <c r="O21" s="397">
        <f>N21/$A$1</f>
        <v>1792.6779661016951</v>
      </c>
      <c r="P21" s="730"/>
      <c r="Q21" s="282">
        <f>P21*N21</f>
        <v>0</v>
      </c>
      <c r="R21" s="231">
        <v>82.994451272727218</v>
      </c>
      <c r="S21" s="319">
        <f>R21*1.18</f>
        <v>97.93345250181811</v>
      </c>
      <c r="T21" s="302"/>
      <c r="U21" s="283">
        <f>P21*I21</f>
        <v>0</v>
      </c>
      <c r="V21" s="317">
        <f>P21*J21</f>
        <v>0</v>
      </c>
      <c r="W21" s="258"/>
    </row>
    <row r="22" spans="1:23" s="259" customFormat="1" ht="44.25" customHeight="1">
      <c r="A22" s="706" t="s">
        <v>202</v>
      </c>
      <c r="B22" s="20" t="s">
        <v>22</v>
      </c>
      <c r="C22" s="20">
        <v>18</v>
      </c>
      <c r="D22" s="34" t="s">
        <v>53</v>
      </c>
      <c r="E22" s="34">
        <v>8000380007271</v>
      </c>
      <c r="F22" s="34">
        <v>392</v>
      </c>
      <c r="G22" s="34">
        <v>277</v>
      </c>
      <c r="H22" s="34">
        <v>100</v>
      </c>
      <c r="I22" s="393">
        <v>1.0858400000000002E-2</v>
      </c>
      <c r="J22" s="394">
        <v>3.34</v>
      </c>
      <c r="K22" s="741" t="s">
        <v>201</v>
      </c>
      <c r="L22" s="452"/>
      <c r="M22" s="395">
        <f>ROUND((ROUND(S22,2)*PEZ!$S$1),2)</f>
        <v>117.52</v>
      </c>
      <c r="N22" s="396">
        <f>M22*C22</f>
        <v>2115.36</v>
      </c>
      <c r="O22" s="397">
        <f>N22/$A$1</f>
        <v>1792.6779661016951</v>
      </c>
      <c r="P22" s="730"/>
      <c r="Q22" s="282">
        <f>P22*N22</f>
        <v>0</v>
      </c>
      <c r="R22" s="231">
        <v>82.994451272727218</v>
      </c>
      <c r="S22" s="319">
        <f>R22*1.18</f>
        <v>97.93345250181811</v>
      </c>
      <c r="T22" s="302"/>
      <c r="U22" s="283">
        <f>P22*I22</f>
        <v>0</v>
      </c>
      <c r="V22" s="317">
        <f>P22*J22</f>
        <v>0</v>
      </c>
      <c r="W22" s="258"/>
    </row>
    <row r="23" spans="1:23" s="358" customFormat="1" ht="44.25" customHeight="1">
      <c r="A23" s="706" t="s">
        <v>267</v>
      </c>
      <c r="B23" s="20" t="s">
        <v>22</v>
      </c>
      <c r="C23" s="20">
        <v>18</v>
      </c>
      <c r="D23" s="34" t="s">
        <v>53</v>
      </c>
      <c r="E23" s="34">
        <v>8000380158270</v>
      </c>
      <c r="F23" s="34">
        <v>392</v>
      </c>
      <c r="G23" s="34">
        <v>265</v>
      </c>
      <c r="H23" s="34">
        <v>100</v>
      </c>
      <c r="I23" s="393">
        <v>1.039E-2</v>
      </c>
      <c r="J23" s="394">
        <v>2.952</v>
      </c>
      <c r="K23" s="741" t="s">
        <v>295</v>
      </c>
      <c r="L23" s="452"/>
      <c r="M23" s="395">
        <f>ROUND((ROUND(S23,2)*PEZ!$S$1),2)</f>
        <v>117.52</v>
      </c>
      <c r="N23" s="396">
        <f>M23*C23</f>
        <v>2115.36</v>
      </c>
      <c r="O23" s="397">
        <f>N23/$A$1</f>
        <v>1792.6779661016951</v>
      </c>
      <c r="P23" s="730"/>
      <c r="Q23" s="282">
        <f>P23*N23</f>
        <v>0</v>
      </c>
      <c r="R23" s="231">
        <v>82.994451272727218</v>
      </c>
      <c r="S23" s="319">
        <f>R23*1.18</f>
        <v>97.93345250181811</v>
      </c>
      <c r="T23" s="354"/>
      <c r="U23" s="355">
        <f>P23*I23</f>
        <v>0</v>
      </c>
      <c r="V23" s="356">
        <f>P23*J23</f>
        <v>0</v>
      </c>
      <c r="W23" s="357"/>
    </row>
    <row r="24" spans="1:23" s="259" customFormat="1" ht="44.25" customHeight="1" thickBot="1">
      <c r="A24" s="762" t="s">
        <v>126</v>
      </c>
      <c r="B24" s="453" t="s">
        <v>22</v>
      </c>
      <c r="C24" s="454">
        <v>18</v>
      </c>
      <c r="D24" s="399" t="s">
        <v>53</v>
      </c>
      <c r="E24" s="455">
        <v>8000380007264</v>
      </c>
      <c r="F24" s="399">
        <v>392</v>
      </c>
      <c r="G24" s="399">
        <v>277</v>
      </c>
      <c r="H24" s="399">
        <v>100</v>
      </c>
      <c r="I24" s="401">
        <v>1.0858400000000002E-2</v>
      </c>
      <c r="J24" s="402">
        <v>3.34</v>
      </c>
      <c r="K24" s="746" t="s">
        <v>96</v>
      </c>
      <c r="L24" s="452"/>
      <c r="M24" s="403">
        <f>ROUND((ROUND(S24,2)*PEZ!$S$1),2)</f>
        <v>117.52</v>
      </c>
      <c r="N24" s="456">
        <f>M24*C24</f>
        <v>2115.36</v>
      </c>
      <c r="O24" s="457">
        <f>N24/$A$1</f>
        <v>1792.6779661016951</v>
      </c>
      <c r="P24" s="776"/>
      <c r="Q24" s="383">
        <f>P24*N24</f>
        <v>0</v>
      </c>
      <c r="R24" s="300">
        <v>82.994451272727218</v>
      </c>
      <c r="S24" s="320">
        <f>R24*1.18</f>
        <v>97.93345250181811</v>
      </c>
      <c r="T24" s="302"/>
      <c r="U24" s="288">
        <f>P24*I24</f>
        <v>0</v>
      </c>
      <c r="V24" s="321">
        <f>P24*J24</f>
        <v>0</v>
      </c>
      <c r="W24" s="258"/>
    </row>
    <row r="25" spans="1:23" ht="21" customHeight="1" thickBot="1">
      <c r="A25" s="708"/>
      <c r="B25" s="445"/>
      <c r="C25" s="445"/>
      <c r="D25" s="165"/>
      <c r="E25" s="41"/>
      <c r="F25" s="165"/>
      <c r="G25" s="165"/>
      <c r="H25" s="165"/>
      <c r="I25" s="446"/>
      <c r="J25" s="447"/>
      <c r="K25" s="718" t="s">
        <v>122</v>
      </c>
      <c r="L25" s="173"/>
      <c r="M25" s="151"/>
      <c r="N25" s="84"/>
      <c r="O25" s="448"/>
      <c r="P25" s="648"/>
      <c r="Q25" s="39"/>
      <c r="R25" s="218"/>
      <c r="S25" s="249"/>
      <c r="T25" s="78"/>
      <c r="U25" s="63"/>
      <c r="V25" s="79"/>
      <c r="W25" s="203"/>
    </row>
    <row r="26" spans="1:23" s="259" customFormat="1" ht="47.25" customHeight="1">
      <c r="A26" s="735" t="s">
        <v>127</v>
      </c>
      <c r="B26" s="406" t="s">
        <v>22</v>
      </c>
      <c r="C26" s="458" t="s">
        <v>23</v>
      </c>
      <c r="D26" s="385" t="s">
        <v>53</v>
      </c>
      <c r="E26" s="451">
        <v>8000380000517</v>
      </c>
      <c r="F26" s="385">
        <v>290</v>
      </c>
      <c r="G26" s="385">
        <v>215</v>
      </c>
      <c r="H26" s="385">
        <v>310</v>
      </c>
      <c r="I26" s="387">
        <v>1.9328499999999998E-2</v>
      </c>
      <c r="J26" s="388">
        <v>5.25</v>
      </c>
      <c r="K26" s="740" t="s">
        <v>110</v>
      </c>
      <c r="L26" s="492"/>
      <c r="M26" s="389">
        <f>ROUND((ROUND(S26,2)*PEZ!$S$1),2)</f>
        <v>199.93</v>
      </c>
      <c r="N26" s="390">
        <f>M26*C26</f>
        <v>3598.7400000000002</v>
      </c>
      <c r="O26" s="391">
        <f>N26/$A$1</f>
        <v>3049.7796610169494</v>
      </c>
      <c r="P26" s="749"/>
      <c r="Q26" s="381">
        <f>P26*N26</f>
        <v>0</v>
      </c>
      <c r="R26" s="379">
        <v>141.19177990909108</v>
      </c>
      <c r="S26" s="309">
        <f>R26*1.18</f>
        <v>166.60630029272747</v>
      </c>
      <c r="T26" s="302"/>
      <c r="U26" s="274">
        <f>P26*I26</f>
        <v>0</v>
      </c>
      <c r="V26" s="310">
        <f>P26*J26</f>
        <v>0</v>
      </c>
      <c r="W26" s="258"/>
    </row>
    <row r="27" spans="1:23" s="259" customFormat="1" ht="52.5" customHeight="1" thickBot="1">
      <c r="A27" s="710" t="s">
        <v>128</v>
      </c>
      <c r="B27" s="398" t="s">
        <v>22</v>
      </c>
      <c r="C27" s="459" t="s">
        <v>23</v>
      </c>
      <c r="D27" s="400" t="s">
        <v>53</v>
      </c>
      <c r="E27" s="400">
        <v>8000380000548</v>
      </c>
      <c r="F27" s="400">
        <v>290</v>
      </c>
      <c r="G27" s="400">
        <v>215</v>
      </c>
      <c r="H27" s="400">
        <v>310</v>
      </c>
      <c r="I27" s="401">
        <v>1.9328499999999998E-2</v>
      </c>
      <c r="J27" s="402">
        <v>5.25</v>
      </c>
      <c r="K27" s="746" t="s">
        <v>111</v>
      </c>
      <c r="L27" s="452"/>
      <c r="M27" s="403">
        <f>ROUND((ROUND(S27,2)*PEZ!$S$1),2)</f>
        <v>199.93</v>
      </c>
      <c r="N27" s="460">
        <f>M27*C27</f>
        <v>3598.7400000000002</v>
      </c>
      <c r="O27" s="405">
        <f>N27/$A$1</f>
        <v>3049.7796610169494</v>
      </c>
      <c r="P27" s="652"/>
      <c r="Q27" s="382">
        <f>P27*N27</f>
        <v>0</v>
      </c>
      <c r="R27" s="380">
        <v>141.19177990909108</v>
      </c>
      <c r="S27" s="322">
        <f>R27*1.18</f>
        <v>166.60630029272747</v>
      </c>
      <c r="T27" s="302"/>
      <c r="U27" s="283">
        <f>P27*I27</f>
        <v>0</v>
      </c>
      <c r="V27" s="317">
        <f>P27*J27</f>
        <v>0</v>
      </c>
      <c r="W27" s="258"/>
    </row>
    <row r="28" spans="1:23" ht="19.5" customHeight="1" thickBot="1">
      <c r="A28" s="708"/>
      <c r="B28" s="165"/>
      <c r="C28" s="165"/>
      <c r="D28" s="162"/>
      <c r="E28" s="162"/>
      <c r="F28" s="162"/>
      <c r="G28" s="162"/>
      <c r="H28" s="162"/>
      <c r="I28" s="446"/>
      <c r="J28" s="447"/>
      <c r="K28" s="657" t="s">
        <v>147</v>
      </c>
      <c r="L28" s="174"/>
      <c r="M28" s="84"/>
      <c r="N28" s="84"/>
      <c r="O28" s="461"/>
      <c r="P28" s="648"/>
      <c r="Q28" s="39"/>
      <c r="R28" s="250">
        <v>0</v>
      </c>
      <c r="S28" s="249"/>
      <c r="T28" s="78"/>
      <c r="U28" s="63"/>
      <c r="V28" s="79"/>
      <c r="W28" s="203"/>
    </row>
    <row r="29" spans="1:23" s="259" customFormat="1" ht="37.5" customHeight="1">
      <c r="A29" s="705" t="s">
        <v>151</v>
      </c>
      <c r="B29" s="384" t="s">
        <v>271</v>
      </c>
      <c r="C29" s="384" t="s">
        <v>272</v>
      </c>
      <c r="D29" s="407" t="s">
        <v>53</v>
      </c>
      <c r="E29" s="407">
        <v>80001355</v>
      </c>
      <c r="F29" s="253" t="s">
        <v>150</v>
      </c>
      <c r="G29" s="253">
        <v>119</v>
      </c>
      <c r="H29" s="253">
        <v>101</v>
      </c>
      <c r="I29" s="408">
        <f>(F29/1000)*(G29/1000)*(H29/1000)</f>
        <v>3.0167690000000003E-3</v>
      </c>
      <c r="J29" s="409">
        <v>0.72499999999999998</v>
      </c>
      <c r="K29" s="740" t="s">
        <v>154</v>
      </c>
      <c r="L29" s="431"/>
      <c r="M29" s="410">
        <f>ROUND((ROUND(S29,2)*PEZ!$S$1),2)</f>
        <v>21.01</v>
      </c>
      <c r="N29" s="411">
        <f>M29*C29</f>
        <v>6303.0000000000009</v>
      </c>
      <c r="O29" s="412">
        <f>N29/$A$1</f>
        <v>5341.5254237288145</v>
      </c>
      <c r="P29" s="651"/>
      <c r="Q29" s="381">
        <f>P29*N29</f>
        <v>0</v>
      </c>
      <c r="R29" s="230">
        <v>14.83489669090905</v>
      </c>
      <c r="S29" s="301">
        <f>R29*1.18</f>
        <v>17.505178095272676</v>
      </c>
      <c r="T29" s="305" t="s">
        <v>83</v>
      </c>
      <c r="U29" s="274">
        <f>P29*I29</f>
        <v>0</v>
      </c>
      <c r="V29" s="310">
        <f>P29*J29</f>
        <v>0</v>
      </c>
      <c r="W29" s="258"/>
    </row>
    <row r="30" spans="1:23" s="259" customFormat="1" ht="37.5" customHeight="1">
      <c r="A30" s="706" t="s">
        <v>156</v>
      </c>
      <c r="B30" s="20" t="s">
        <v>271</v>
      </c>
      <c r="C30" s="20" t="s">
        <v>272</v>
      </c>
      <c r="D30" s="34" t="s">
        <v>53</v>
      </c>
      <c r="E30" s="34">
        <v>80001478</v>
      </c>
      <c r="F30" s="149">
        <v>251</v>
      </c>
      <c r="G30" s="149">
        <v>119</v>
      </c>
      <c r="H30" s="149">
        <v>101</v>
      </c>
      <c r="I30" s="393">
        <f>(F30/1000)*(G30/1000)*(H30/1000)</f>
        <v>3.0167690000000003E-3</v>
      </c>
      <c r="J30" s="413">
        <v>0.72499999999999998</v>
      </c>
      <c r="K30" s="744" t="s">
        <v>155</v>
      </c>
      <c r="L30" s="438"/>
      <c r="M30" s="395">
        <f>ROUND((ROUND(S30,2)*PEZ!$S$1),2)</f>
        <v>21.01</v>
      </c>
      <c r="N30" s="396">
        <f>M30*C30</f>
        <v>6303.0000000000009</v>
      </c>
      <c r="O30" s="397">
        <f>N30/$A$1</f>
        <v>5341.5254237288145</v>
      </c>
      <c r="P30" s="754"/>
      <c r="Q30" s="282">
        <f>P30*N30</f>
        <v>0</v>
      </c>
      <c r="R30" s="231">
        <v>14.83489669090905</v>
      </c>
      <c r="S30" s="304">
        <f>R30*1.18</f>
        <v>17.505178095272676</v>
      </c>
      <c r="T30" s="305" t="s">
        <v>83</v>
      </c>
      <c r="U30" s="283">
        <f>P30*I30</f>
        <v>0</v>
      </c>
      <c r="V30" s="317">
        <f>P30*J30</f>
        <v>0</v>
      </c>
      <c r="W30" s="258"/>
    </row>
    <row r="31" spans="1:23" s="259" customFormat="1" ht="37.5" customHeight="1">
      <c r="A31" s="706" t="s">
        <v>152</v>
      </c>
      <c r="B31" s="20" t="s">
        <v>271</v>
      </c>
      <c r="C31" s="20" t="s">
        <v>272</v>
      </c>
      <c r="D31" s="34" t="s">
        <v>53</v>
      </c>
      <c r="E31" s="34">
        <v>80001447</v>
      </c>
      <c r="F31" s="149">
        <v>251</v>
      </c>
      <c r="G31" s="149">
        <v>119</v>
      </c>
      <c r="H31" s="149">
        <v>101</v>
      </c>
      <c r="I31" s="393">
        <f>(F31/1000)*(G31/1000)*(H31/1000)</f>
        <v>3.0167690000000003E-3</v>
      </c>
      <c r="J31" s="413">
        <v>0.72499999999999998</v>
      </c>
      <c r="K31" s="744" t="s">
        <v>148</v>
      </c>
      <c r="L31" s="438"/>
      <c r="M31" s="395">
        <f>ROUND((ROUND(S31,2)*PEZ!$S$1),2)</f>
        <v>21.01</v>
      </c>
      <c r="N31" s="396">
        <f>M31*C31</f>
        <v>6303.0000000000009</v>
      </c>
      <c r="O31" s="397">
        <f>N31/$A$1</f>
        <v>5341.5254237288145</v>
      </c>
      <c r="P31" s="754"/>
      <c r="Q31" s="282">
        <f>P31*N31</f>
        <v>0</v>
      </c>
      <c r="R31" s="231">
        <v>14.83489669090905</v>
      </c>
      <c r="S31" s="304">
        <f>R31*1.18</f>
        <v>17.505178095272676</v>
      </c>
      <c r="T31" s="305" t="s">
        <v>83</v>
      </c>
      <c r="U31" s="283">
        <f>P31*I31</f>
        <v>0</v>
      </c>
      <c r="V31" s="317">
        <f>P31*J31</f>
        <v>0</v>
      </c>
      <c r="W31" s="258"/>
    </row>
    <row r="32" spans="1:23" s="259" customFormat="1" ht="37.5" customHeight="1" thickBot="1">
      <c r="A32" s="707" t="s">
        <v>153</v>
      </c>
      <c r="B32" s="398" t="s">
        <v>271</v>
      </c>
      <c r="C32" s="398" t="s">
        <v>272</v>
      </c>
      <c r="D32" s="374" t="s">
        <v>53</v>
      </c>
      <c r="E32" s="374">
        <v>80001362</v>
      </c>
      <c r="F32" s="462">
        <v>251</v>
      </c>
      <c r="G32" s="462">
        <v>119</v>
      </c>
      <c r="H32" s="462">
        <v>101</v>
      </c>
      <c r="I32" s="414">
        <f>(F32/1000)*(G32/1000)*(H32/1000)</f>
        <v>3.0167690000000003E-3</v>
      </c>
      <c r="J32" s="415">
        <v>0.72499999999999998</v>
      </c>
      <c r="K32" s="746" t="s">
        <v>149</v>
      </c>
      <c r="L32" s="444"/>
      <c r="M32" s="417">
        <f>ROUND((ROUND(S32,2)*PEZ!$S$1),2)</f>
        <v>21.01</v>
      </c>
      <c r="N32" s="417">
        <f>M32*C32</f>
        <v>6303.0000000000009</v>
      </c>
      <c r="O32" s="418">
        <f>N32/$A$1</f>
        <v>5341.5254237288145</v>
      </c>
      <c r="P32" s="652"/>
      <c r="Q32" s="382">
        <f>P32*N32</f>
        <v>0</v>
      </c>
      <c r="R32" s="300">
        <v>14.83489669090905</v>
      </c>
      <c r="S32" s="307">
        <f>R32*1.18</f>
        <v>17.505178095272676</v>
      </c>
      <c r="T32" s="305" t="s">
        <v>83</v>
      </c>
      <c r="U32" s="293">
        <f>P32*I32</f>
        <v>0</v>
      </c>
      <c r="V32" s="318">
        <f>P32*J32</f>
        <v>0</v>
      </c>
      <c r="W32" s="258"/>
    </row>
    <row r="33" spans="1:23" ht="19.5" customHeight="1" thickBot="1">
      <c r="A33" s="708"/>
      <c r="B33" s="165"/>
      <c r="C33" s="165"/>
      <c r="D33" s="162"/>
      <c r="E33" s="162"/>
      <c r="F33" s="162"/>
      <c r="G33" s="162"/>
      <c r="H33" s="162"/>
      <c r="I33" s="446"/>
      <c r="J33" s="447"/>
      <c r="K33" s="657" t="s">
        <v>269</v>
      </c>
      <c r="L33" s="174"/>
      <c r="M33" s="84"/>
      <c r="N33" s="84"/>
      <c r="O33" s="461"/>
      <c r="P33" s="648"/>
      <c r="Q33" s="39"/>
      <c r="R33" s="250">
        <v>0</v>
      </c>
      <c r="S33" s="249"/>
      <c r="T33" s="78"/>
      <c r="U33" s="63"/>
      <c r="V33" s="79"/>
      <c r="W33" s="203"/>
    </row>
    <row r="34" spans="1:23" s="259" customFormat="1" ht="45" customHeight="1" thickBot="1">
      <c r="A34" s="706" t="s">
        <v>270</v>
      </c>
      <c r="B34" s="20" t="s">
        <v>271</v>
      </c>
      <c r="C34" s="20" t="s">
        <v>272</v>
      </c>
      <c r="D34" s="34" t="s">
        <v>53</v>
      </c>
      <c r="E34" s="34">
        <v>80001928</v>
      </c>
      <c r="F34" s="149">
        <v>423</v>
      </c>
      <c r="G34" s="149">
        <v>317</v>
      </c>
      <c r="H34" s="149">
        <v>446</v>
      </c>
      <c r="I34" s="393">
        <v>5.9804999999999997E-2</v>
      </c>
      <c r="J34" s="413">
        <v>13.442</v>
      </c>
      <c r="K34" s="772" t="s">
        <v>321</v>
      </c>
      <c r="L34" s="463"/>
      <c r="M34" s="464">
        <f>ROUND((ROUND(S34,2)*PEZ!$S$1),2)</f>
        <v>41.63</v>
      </c>
      <c r="N34" s="465">
        <f>M34*C34</f>
        <v>12489</v>
      </c>
      <c r="O34" s="466">
        <f>N34/$A$1</f>
        <v>10583.898305084746</v>
      </c>
      <c r="P34" s="777"/>
      <c r="Q34" s="381">
        <f>P34*N34</f>
        <v>0</v>
      </c>
      <c r="R34" s="230">
        <v>29.400000000000002</v>
      </c>
      <c r="S34" s="301">
        <f>R34*1.18</f>
        <v>34.692</v>
      </c>
      <c r="T34" s="305" t="s">
        <v>83</v>
      </c>
      <c r="U34" s="274">
        <f>P34*I34</f>
        <v>0</v>
      </c>
      <c r="V34" s="310">
        <f>P34*J34</f>
        <v>0</v>
      </c>
      <c r="W34" s="258"/>
    </row>
    <row r="35" spans="1:23" ht="19.5" customHeight="1" thickBot="1">
      <c r="A35" s="708"/>
      <c r="B35" s="165"/>
      <c r="C35" s="165"/>
      <c r="D35" s="162"/>
      <c r="E35" s="162"/>
      <c r="F35" s="40"/>
      <c r="G35" s="40"/>
      <c r="H35" s="40"/>
      <c r="I35" s="446"/>
      <c r="J35" s="447"/>
      <c r="K35" s="657" t="s">
        <v>259</v>
      </c>
      <c r="L35" s="174"/>
      <c r="M35" s="467"/>
      <c r="N35" s="84"/>
      <c r="O35" s="461"/>
      <c r="P35" s="650"/>
      <c r="Q35" s="39"/>
      <c r="R35" s="218"/>
      <c r="S35" s="249"/>
      <c r="T35" s="139"/>
      <c r="U35" s="63"/>
      <c r="V35" s="79"/>
      <c r="W35" s="203"/>
    </row>
    <row r="36" spans="1:23" s="259" customFormat="1" ht="36.75" customHeight="1">
      <c r="A36" s="763" t="s">
        <v>205</v>
      </c>
      <c r="B36" s="384" t="s">
        <v>19</v>
      </c>
      <c r="C36" s="468" t="s">
        <v>20</v>
      </c>
      <c r="D36" s="386" t="s">
        <v>53</v>
      </c>
      <c r="E36" s="386">
        <v>8000380153480</v>
      </c>
      <c r="F36" s="450" t="s">
        <v>207</v>
      </c>
      <c r="G36" s="450" t="s">
        <v>195</v>
      </c>
      <c r="H36" s="450" t="s">
        <v>8</v>
      </c>
      <c r="I36" s="387">
        <f>(F36/1000)*(G36/1000)*(H36/1000)</f>
        <v>4.2828000000000007E-3</v>
      </c>
      <c r="J36" s="388">
        <v>2.8</v>
      </c>
      <c r="K36" s="740" t="s">
        <v>226</v>
      </c>
      <c r="L36" s="492"/>
      <c r="M36" s="390">
        <f>ROUND((ROUND(S36,2)*PEZ!$S$1),2)</f>
        <v>67.069999999999993</v>
      </c>
      <c r="N36" s="390">
        <f>M36*C36</f>
        <v>804.83999999999992</v>
      </c>
      <c r="O36" s="391">
        <f>N36/$A$1</f>
        <v>682.06779661016947</v>
      </c>
      <c r="P36" s="651"/>
      <c r="Q36" s="381">
        <f>P36*N36</f>
        <v>0</v>
      </c>
      <c r="R36" s="230">
        <v>47.367564872727328</v>
      </c>
      <c r="S36" s="301">
        <f>R36*1.18</f>
        <v>55.893726549818247</v>
      </c>
      <c r="T36" s="305"/>
      <c r="U36" s="303">
        <f>P36*I36</f>
        <v>0</v>
      </c>
      <c r="V36" s="275">
        <f>P36*J36</f>
        <v>0</v>
      </c>
      <c r="W36" s="258"/>
    </row>
    <row r="37" spans="1:23" s="259" customFormat="1" ht="35.25" customHeight="1">
      <c r="A37" s="706" t="s">
        <v>206</v>
      </c>
      <c r="B37" s="20" t="s">
        <v>19</v>
      </c>
      <c r="C37" s="469" t="s">
        <v>20</v>
      </c>
      <c r="D37" s="34" t="s">
        <v>53</v>
      </c>
      <c r="E37" s="34">
        <v>8000380153466</v>
      </c>
      <c r="F37" s="149" t="s">
        <v>207</v>
      </c>
      <c r="G37" s="149" t="s">
        <v>195</v>
      </c>
      <c r="H37" s="149" t="s">
        <v>8</v>
      </c>
      <c r="I37" s="393">
        <f>(F37/1000)*(G37/1000)*(H37/1000)</f>
        <v>4.2828000000000007E-3</v>
      </c>
      <c r="J37" s="394">
        <v>2.8</v>
      </c>
      <c r="K37" s="744" t="s">
        <v>227</v>
      </c>
      <c r="L37" s="438"/>
      <c r="M37" s="396">
        <f>ROUND((ROUND(S37,2)*PEZ!$S$1),2)</f>
        <v>67.069999999999993</v>
      </c>
      <c r="N37" s="396">
        <f>M37*C37</f>
        <v>804.83999999999992</v>
      </c>
      <c r="O37" s="397">
        <f>N37/$A$1</f>
        <v>682.06779661016947</v>
      </c>
      <c r="P37" s="730"/>
      <c r="Q37" s="282">
        <f>P37*N37</f>
        <v>0</v>
      </c>
      <c r="R37" s="231">
        <v>47.367564872727328</v>
      </c>
      <c r="S37" s="304">
        <f>R37*1.18</f>
        <v>55.893726549818247</v>
      </c>
      <c r="T37" s="305"/>
      <c r="U37" s="306">
        <f>P37*I37</f>
        <v>0</v>
      </c>
      <c r="V37" s="284">
        <f>P37*J37</f>
        <v>0</v>
      </c>
      <c r="W37" s="258"/>
    </row>
    <row r="38" spans="1:23" s="259" customFormat="1" ht="37.5" customHeight="1" thickBot="1">
      <c r="A38" s="710" t="s">
        <v>230</v>
      </c>
      <c r="B38" s="20" t="s">
        <v>19</v>
      </c>
      <c r="C38" s="469" t="s">
        <v>20</v>
      </c>
      <c r="D38" s="34" t="s">
        <v>53</v>
      </c>
      <c r="E38" s="400">
        <v>8000380153442</v>
      </c>
      <c r="F38" s="149" t="s">
        <v>207</v>
      </c>
      <c r="G38" s="149" t="s">
        <v>195</v>
      </c>
      <c r="H38" s="149" t="s">
        <v>8</v>
      </c>
      <c r="I38" s="393">
        <f>(F38/1000)*(G38/1000)*(H38/1000)</f>
        <v>4.2828000000000007E-3</v>
      </c>
      <c r="J38" s="394">
        <v>2.8</v>
      </c>
      <c r="K38" s="746" t="s">
        <v>231</v>
      </c>
      <c r="L38" s="452"/>
      <c r="M38" s="404">
        <f>ROUND((ROUND(S38,2)*PEZ!$S$1),2)</f>
        <v>67.069999999999993</v>
      </c>
      <c r="N38" s="404">
        <f>M38*C38</f>
        <v>804.83999999999992</v>
      </c>
      <c r="O38" s="405">
        <f>N38/$A$1</f>
        <v>682.06779661016947</v>
      </c>
      <c r="P38" s="652"/>
      <c r="Q38" s="382">
        <f>P38*N38</f>
        <v>0</v>
      </c>
      <c r="R38" s="300">
        <v>47.367564872727328</v>
      </c>
      <c r="S38" s="307">
        <f>R38*1.18</f>
        <v>55.893726549818247</v>
      </c>
      <c r="T38" s="305"/>
      <c r="U38" s="308">
        <f>P38*I38</f>
        <v>0</v>
      </c>
      <c r="V38" s="294">
        <f>P38*J38</f>
        <v>0</v>
      </c>
      <c r="W38" s="258"/>
    </row>
    <row r="39" spans="1:23" s="17" customFormat="1" ht="23.25" customHeight="1" thickBot="1">
      <c r="A39" s="764"/>
      <c r="B39" s="43"/>
      <c r="C39" s="43"/>
      <c r="D39" s="43"/>
      <c r="E39" s="15"/>
      <c r="F39" s="43"/>
      <c r="G39" s="43"/>
      <c r="H39" s="43"/>
      <c r="I39" s="43"/>
      <c r="J39" s="43"/>
      <c r="K39" s="655" t="s">
        <v>97</v>
      </c>
      <c r="L39" s="6"/>
      <c r="M39" s="152"/>
      <c r="N39" s="150"/>
      <c r="O39" s="172"/>
      <c r="P39" s="688"/>
      <c r="Q39" s="147"/>
      <c r="R39" s="332"/>
      <c r="S39" s="248"/>
      <c r="T39" s="73"/>
      <c r="U39" s="61"/>
      <c r="V39" s="74"/>
      <c r="W39" s="203"/>
    </row>
    <row r="40" spans="1:23" s="17" customFormat="1" ht="15" customHeight="1" thickBot="1">
      <c r="A40" s="731"/>
      <c r="B40" s="40"/>
      <c r="C40" s="40"/>
      <c r="D40" s="40"/>
      <c r="E40" s="41"/>
      <c r="F40" s="40"/>
      <c r="G40" s="40"/>
      <c r="H40" s="40"/>
      <c r="I40" s="40"/>
      <c r="J40" s="40"/>
      <c r="K40" s="718" t="s">
        <v>98</v>
      </c>
      <c r="L40" s="173"/>
      <c r="M40" s="151"/>
      <c r="N40" s="84"/>
      <c r="O40" s="171"/>
      <c r="P40" s="686"/>
      <c r="Q40" s="37"/>
      <c r="R40" s="251"/>
      <c r="S40" s="214"/>
      <c r="T40" s="73"/>
      <c r="U40" s="58"/>
      <c r="V40" s="77"/>
      <c r="W40" s="203"/>
    </row>
    <row r="41" spans="1:23" s="259" customFormat="1" ht="39" customHeight="1">
      <c r="A41" s="765" t="s">
        <v>131</v>
      </c>
      <c r="B41" s="470" t="s">
        <v>19</v>
      </c>
      <c r="C41" s="470" t="s">
        <v>20</v>
      </c>
      <c r="D41" s="384" t="s">
        <v>92</v>
      </c>
      <c r="E41" s="471">
        <v>8000380141166</v>
      </c>
      <c r="F41" s="472" t="s">
        <v>137</v>
      </c>
      <c r="G41" s="472" t="s">
        <v>138</v>
      </c>
      <c r="H41" s="472" t="s">
        <v>109</v>
      </c>
      <c r="I41" s="473">
        <f>(F41/1000)*(G41/1000)*(H41/1000)</f>
        <v>7.5437999999999998E-3</v>
      </c>
      <c r="J41" s="474">
        <v>1.7</v>
      </c>
      <c r="K41" s="773" t="s">
        <v>129</v>
      </c>
      <c r="L41" s="579"/>
      <c r="M41" s="475">
        <f>ROUND((ROUND(S41,2)*PEZ!$S$1),2)</f>
        <v>152.63</v>
      </c>
      <c r="N41" s="411">
        <f>M41*C41</f>
        <v>1831.56</v>
      </c>
      <c r="O41" s="412">
        <f>N41/$A$1</f>
        <v>1552.1694915254238</v>
      </c>
      <c r="P41" s="723"/>
      <c r="Q41" s="381">
        <f>P41*N41</f>
        <v>0</v>
      </c>
      <c r="R41" s="230">
        <v>107.79157390909111</v>
      </c>
      <c r="S41" s="301">
        <f>R41*1.18</f>
        <v>127.1940572127275</v>
      </c>
      <c r="T41" s="302"/>
      <c r="U41" s="303">
        <f>P41*I41</f>
        <v>0</v>
      </c>
      <c r="V41" s="275">
        <v>0</v>
      </c>
      <c r="W41" s="258"/>
    </row>
    <row r="42" spans="1:23" s="259" customFormat="1" ht="37.5" customHeight="1">
      <c r="A42" s="706" t="s">
        <v>118</v>
      </c>
      <c r="B42" s="20" t="s">
        <v>19</v>
      </c>
      <c r="C42" s="469" t="s">
        <v>20</v>
      </c>
      <c r="D42" s="34" t="s">
        <v>92</v>
      </c>
      <c r="E42" s="34">
        <v>8000380003778</v>
      </c>
      <c r="F42" s="149" t="s">
        <v>137</v>
      </c>
      <c r="G42" s="149" t="s">
        <v>138</v>
      </c>
      <c r="H42" s="149" t="s">
        <v>109</v>
      </c>
      <c r="I42" s="393">
        <f>(F42/1000)*(G42/1000)*(H42/1000)</f>
        <v>7.5437999999999998E-3</v>
      </c>
      <c r="J42" s="394">
        <v>1.7</v>
      </c>
      <c r="K42" s="744" t="s">
        <v>108</v>
      </c>
      <c r="L42" s="438"/>
      <c r="M42" s="396">
        <f>ROUND((ROUND(S42,2)*PEZ!$S$1),2)</f>
        <v>152.63</v>
      </c>
      <c r="N42" s="396">
        <f>M42*C42</f>
        <v>1831.56</v>
      </c>
      <c r="O42" s="397">
        <f>N42/$A$1</f>
        <v>1552.1694915254238</v>
      </c>
      <c r="P42" s="730"/>
      <c r="Q42" s="282">
        <f>P42*N42</f>
        <v>0</v>
      </c>
      <c r="R42" s="231">
        <v>107.79157390909111</v>
      </c>
      <c r="S42" s="304">
        <f>R42*1.18</f>
        <v>127.1940572127275</v>
      </c>
      <c r="T42" s="305"/>
      <c r="U42" s="306">
        <f>P42*I42</f>
        <v>0</v>
      </c>
      <c r="V42" s="284">
        <f>P42*J42</f>
        <v>0</v>
      </c>
      <c r="W42" s="258"/>
    </row>
    <row r="43" spans="1:23" s="259" customFormat="1" ht="46.5" customHeight="1" thickBot="1">
      <c r="A43" s="707" t="s">
        <v>130</v>
      </c>
      <c r="B43" s="398" t="s">
        <v>19</v>
      </c>
      <c r="C43" s="476" t="s">
        <v>20</v>
      </c>
      <c r="D43" s="374" t="s">
        <v>92</v>
      </c>
      <c r="E43" s="374">
        <v>8000380003723</v>
      </c>
      <c r="F43" s="462" t="s">
        <v>137</v>
      </c>
      <c r="G43" s="462" t="s">
        <v>138</v>
      </c>
      <c r="H43" s="462" t="s">
        <v>109</v>
      </c>
      <c r="I43" s="414">
        <f>(F43/1000)*(G43/1000)*(H43/1000)</f>
        <v>7.5437999999999998E-3</v>
      </c>
      <c r="J43" s="477">
        <v>1.7</v>
      </c>
      <c r="K43" s="746" t="s">
        <v>232</v>
      </c>
      <c r="L43" s="444"/>
      <c r="M43" s="417">
        <f>ROUND((ROUND(S43,2)*PEZ!$S$1),2)</f>
        <v>152.63</v>
      </c>
      <c r="N43" s="417">
        <f>M43*C43</f>
        <v>1831.56</v>
      </c>
      <c r="O43" s="418">
        <f>N43/$A$1</f>
        <v>1552.1694915254238</v>
      </c>
      <c r="P43" s="652"/>
      <c r="Q43" s="382">
        <f>P43*N43</f>
        <v>0</v>
      </c>
      <c r="R43" s="300">
        <v>107.79157390909111</v>
      </c>
      <c r="S43" s="307">
        <f>R43*1.18</f>
        <v>127.1940572127275</v>
      </c>
      <c r="T43" s="305"/>
      <c r="U43" s="308">
        <f>P43*I43</f>
        <v>0</v>
      </c>
      <c r="V43" s="294">
        <f>P43*J43</f>
        <v>0</v>
      </c>
      <c r="W43" s="258"/>
    </row>
    <row r="44" spans="1:23" ht="18.75" thickBot="1">
      <c r="A44" s="684" t="s">
        <v>0</v>
      </c>
      <c r="B44" s="176"/>
      <c r="C44" s="176"/>
      <c r="D44" s="176"/>
      <c r="E44" s="176"/>
      <c r="F44" s="176"/>
      <c r="G44" s="176"/>
      <c r="H44" s="176"/>
      <c r="I44" s="202"/>
      <c r="J44" s="201"/>
      <c r="K44" s="667"/>
      <c r="L44" s="181"/>
      <c r="M44" s="127"/>
      <c r="N44" s="26"/>
      <c r="O44" s="178"/>
      <c r="P44" s="738">
        <f>SUM(P7:P43)</f>
        <v>0</v>
      </c>
      <c r="Q44" s="47">
        <f>SUM(Q7:Q43)</f>
        <v>0</v>
      </c>
      <c r="S44" s="226"/>
      <c r="U44" s="69">
        <f>SUM(U7:U43)</f>
        <v>0</v>
      </c>
      <c r="V44" s="70">
        <f>SUM(V7:V43)</f>
        <v>0</v>
      </c>
      <c r="W44" s="203"/>
    </row>
    <row r="45" spans="1:23">
      <c r="I45" s="56"/>
      <c r="J45" s="57"/>
      <c r="S45" s="226"/>
      <c r="U45" s="64"/>
      <c r="V45" s="68"/>
    </row>
    <row r="46" spans="1:23">
      <c r="A46" s="766"/>
      <c r="B46" s="9"/>
      <c r="C46" s="9"/>
      <c r="D46" s="9"/>
      <c r="E46" s="9"/>
      <c r="F46" s="9"/>
      <c r="G46" s="9"/>
      <c r="H46" s="9"/>
      <c r="I46" s="56"/>
      <c r="J46" s="57"/>
      <c r="S46" s="226"/>
      <c r="U46" s="38"/>
      <c r="V46" s="38"/>
    </row>
    <row r="47" spans="1:23">
      <c r="A47" s="766"/>
      <c r="B47" s="9"/>
      <c r="C47" s="9"/>
      <c r="D47" s="9"/>
      <c r="E47" s="9"/>
      <c r="F47" s="9"/>
      <c r="G47" s="9"/>
      <c r="H47" s="9"/>
      <c r="I47" s="56"/>
      <c r="J47" s="57"/>
      <c r="S47" s="226"/>
      <c r="U47" s="38"/>
      <c r="V47" s="38"/>
    </row>
    <row r="48" spans="1:23">
      <c r="A48" s="766"/>
      <c r="B48" s="9"/>
      <c r="C48" s="9"/>
      <c r="D48" s="9"/>
      <c r="E48" s="9"/>
      <c r="F48" s="9"/>
      <c r="G48" s="9"/>
      <c r="H48" s="9"/>
      <c r="S48" s="226"/>
      <c r="U48" s="38"/>
      <c r="V48" s="38"/>
    </row>
    <row r="49" spans="1:22">
      <c r="A49" s="766"/>
      <c r="B49" s="9"/>
      <c r="C49" s="9"/>
      <c r="D49" s="9"/>
      <c r="E49" s="9"/>
      <c r="F49" s="9"/>
      <c r="G49" s="9"/>
      <c r="H49" s="9"/>
      <c r="S49" s="226"/>
      <c r="U49" s="38"/>
      <c r="V49" s="38"/>
    </row>
    <row r="50" spans="1:22">
      <c r="A50" s="766"/>
      <c r="B50" s="9"/>
      <c r="C50" s="9"/>
      <c r="D50" s="9"/>
      <c r="E50" s="9"/>
      <c r="F50" s="9"/>
      <c r="G50" s="9"/>
      <c r="H50" s="9"/>
      <c r="S50" s="246"/>
      <c r="U50" s="38"/>
      <c r="V50" s="38"/>
    </row>
    <row r="51" spans="1:22">
      <c r="A51" s="766"/>
      <c r="B51" s="9"/>
      <c r="C51" s="9"/>
      <c r="D51" s="9"/>
      <c r="E51" s="9"/>
      <c r="F51" s="9"/>
      <c r="G51" s="9"/>
      <c r="H51" s="9"/>
      <c r="S51" s="246"/>
      <c r="U51" s="38"/>
      <c r="V51" s="38"/>
    </row>
    <row r="52" spans="1:22">
      <c r="A52" s="766"/>
      <c r="B52" s="9"/>
      <c r="C52" s="9"/>
      <c r="D52" s="9"/>
      <c r="E52" s="9"/>
      <c r="F52" s="9"/>
      <c r="G52" s="9"/>
      <c r="H52" s="9"/>
      <c r="S52" s="246"/>
      <c r="U52" s="38"/>
      <c r="V52" s="38"/>
    </row>
    <row r="53" spans="1:22">
      <c r="A53" s="766"/>
      <c r="B53" s="9"/>
      <c r="C53" s="9"/>
      <c r="D53" s="9"/>
      <c r="E53" s="9"/>
      <c r="F53" s="9"/>
      <c r="G53" s="9"/>
      <c r="H53" s="9"/>
      <c r="S53" s="246"/>
      <c r="U53" s="38"/>
      <c r="V53" s="38"/>
    </row>
    <row r="54" spans="1:22">
      <c r="A54" s="766"/>
      <c r="B54" s="9"/>
      <c r="C54" s="9"/>
      <c r="D54" s="9"/>
      <c r="E54" s="9"/>
      <c r="F54" s="9"/>
      <c r="G54" s="9"/>
      <c r="H54" s="9"/>
      <c r="S54" s="246"/>
      <c r="U54" s="38"/>
      <c r="V54" s="38"/>
    </row>
    <row r="55" spans="1:22">
      <c r="A55" s="766"/>
      <c r="B55" s="9"/>
      <c r="C55" s="9"/>
      <c r="D55" s="9"/>
      <c r="E55" s="9"/>
      <c r="F55" s="9"/>
      <c r="G55" s="9"/>
      <c r="H55" s="9"/>
      <c r="S55" s="246"/>
      <c r="U55" s="38"/>
      <c r="V55" s="38"/>
    </row>
    <row r="56" spans="1:22">
      <c r="A56" s="766"/>
      <c r="B56" s="9"/>
      <c r="C56" s="9"/>
      <c r="D56" s="9"/>
      <c r="E56" s="9"/>
      <c r="F56" s="9"/>
      <c r="G56" s="9"/>
      <c r="H56" s="9"/>
      <c r="S56" s="246"/>
      <c r="U56" s="38"/>
      <c r="V56" s="38"/>
    </row>
    <row r="57" spans="1:22">
      <c r="A57" s="766"/>
      <c r="B57" s="9"/>
      <c r="C57" s="9"/>
      <c r="D57" s="9"/>
      <c r="E57" s="9"/>
      <c r="F57" s="9"/>
      <c r="G57" s="9"/>
      <c r="H57" s="9"/>
      <c r="S57" s="246"/>
      <c r="U57" s="38"/>
      <c r="V57" s="38"/>
    </row>
    <row r="58" spans="1:22">
      <c r="A58" s="766"/>
      <c r="B58" s="9"/>
      <c r="C58" s="9"/>
      <c r="D58" s="9"/>
      <c r="E58" s="9"/>
      <c r="F58" s="9"/>
      <c r="G58" s="9"/>
      <c r="H58" s="9"/>
      <c r="S58" s="246"/>
      <c r="U58" s="38"/>
      <c r="V58" s="38"/>
    </row>
    <row r="59" spans="1:22">
      <c r="A59" s="766"/>
      <c r="B59" s="9"/>
      <c r="C59" s="9"/>
      <c r="D59" s="9"/>
      <c r="E59" s="9"/>
      <c r="F59" s="9"/>
      <c r="G59" s="9"/>
      <c r="H59" s="9"/>
      <c r="S59" s="246"/>
      <c r="U59" s="38"/>
      <c r="V59" s="38"/>
    </row>
    <row r="60" spans="1:22">
      <c r="A60" s="766"/>
      <c r="B60" s="9"/>
      <c r="C60" s="9"/>
      <c r="D60" s="9"/>
      <c r="E60" s="9"/>
      <c r="F60" s="9"/>
      <c r="G60" s="9"/>
      <c r="H60" s="9"/>
      <c r="S60" s="246"/>
      <c r="U60" s="38"/>
      <c r="V60" s="38"/>
    </row>
    <row r="61" spans="1:22">
      <c r="A61" s="766"/>
      <c r="B61" s="9"/>
      <c r="C61" s="9"/>
      <c r="D61" s="9"/>
      <c r="E61" s="9"/>
      <c r="F61" s="9"/>
      <c r="G61" s="9"/>
      <c r="H61" s="9"/>
      <c r="S61" s="246"/>
      <c r="U61" s="38"/>
      <c r="V61" s="38"/>
    </row>
    <row r="62" spans="1:22">
      <c r="A62" s="766"/>
      <c r="B62" s="9"/>
      <c r="C62" s="9"/>
      <c r="D62" s="9"/>
      <c r="E62" s="9"/>
      <c r="F62" s="9"/>
      <c r="G62" s="9"/>
      <c r="H62" s="9"/>
      <c r="I62" s="9"/>
      <c r="J62" s="9"/>
      <c r="K62" s="766"/>
      <c r="L62" s="9"/>
      <c r="M62" s="9"/>
      <c r="N62" s="9"/>
      <c r="O62" s="9"/>
      <c r="P62" s="766"/>
      <c r="Q62" s="9"/>
      <c r="R62" s="233"/>
      <c r="S62" s="246"/>
      <c r="U62" s="38"/>
      <c r="V62" s="38"/>
    </row>
    <row r="63" spans="1:22">
      <c r="A63" s="766"/>
      <c r="B63" s="9"/>
      <c r="C63" s="9"/>
      <c r="D63" s="9"/>
      <c r="E63" s="9"/>
      <c r="F63" s="9"/>
      <c r="G63" s="9"/>
      <c r="H63" s="9"/>
      <c r="I63" s="9"/>
      <c r="J63" s="9"/>
      <c r="K63" s="766"/>
      <c r="L63" s="9"/>
      <c r="M63" s="9"/>
      <c r="N63" s="9"/>
      <c r="O63" s="9"/>
      <c r="P63" s="766"/>
      <c r="Q63" s="9"/>
      <c r="R63" s="233"/>
      <c r="S63" s="246"/>
      <c r="U63" s="38"/>
      <c r="V63" s="38"/>
    </row>
    <row r="64" spans="1:22">
      <c r="A64" s="766"/>
      <c r="B64" s="9"/>
      <c r="C64" s="9"/>
      <c r="D64" s="9"/>
      <c r="E64" s="9"/>
      <c r="F64" s="9"/>
      <c r="G64" s="9"/>
      <c r="H64" s="9"/>
      <c r="I64" s="9"/>
      <c r="J64" s="9"/>
      <c r="K64" s="766"/>
      <c r="L64" s="9"/>
      <c r="M64" s="9"/>
      <c r="N64" s="9"/>
      <c r="O64" s="9"/>
      <c r="P64" s="766"/>
      <c r="Q64" s="9"/>
      <c r="R64" s="233"/>
      <c r="S64" s="246"/>
      <c r="U64" s="38"/>
      <c r="V64" s="38"/>
    </row>
    <row r="65" spans="1:22">
      <c r="A65" s="766"/>
      <c r="B65" s="9"/>
      <c r="C65" s="9"/>
      <c r="D65" s="9"/>
      <c r="E65" s="9"/>
      <c r="F65" s="9"/>
      <c r="G65" s="9"/>
      <c r="H65" s="9"/>
      <c r="I65" s="9"/>
      <c r="J65" s="9"/>
      <c r="K65" s="766"/>
      <c r="L65" s="9"/>
      <c r="M65" s="9"/>
      <c r="N65" s="9"/>
      <c r="O65" s="9"/>
      <c r="P65" s="766"/>
      <c r="Q65" s="9"/>
      <c r="R65" s="233"/>
      <c r="S65" s="246"/>
      <c r="U65" s="38"/>
      <c r="V65" s="38"/>
    </row>
    <row r="66" spans="1:22">
      <c r="A66" s="766"/>
      <c r="B66" s="9"/>
      <c r="C66" s="9"/>
      <c r="D66" s="9"/>
      <c r="E66" s="9"/>
      <c r="F66" s="9"/>
      <c r="G66" s="9"/>
      <c r="H66" s="9"/>
      <c r="I66" s="9"/>
      <c r="J66" s="9"/>
      <c r="K66" s="766"/>
      <c r="L66" s="9"/>
      <c r="M66" s="9"/>
      <c r="N66" s="9"/>
      <c r="O66" s="9"/>
      <c r="P66" s="766"/>
      <c r="Q66" s="9"/>
      <c r="R66" s="233"/>
      <c r="S66" s="246"/>
      <c r="U66" s="38"/>
      <c r="V66" s="38"/>
    </row>
    <row r="67" spans="1:22">
      <c r="A67" s="766"/>
      <c r="B67" s="9"/>
      <c r="C67" s="9"/>
      <c r="D67" s="9"/>
      <c r="E67" s="9"/>
      <c r="F67" s="9"/>
      <c r="G67" s="9"/>
      <c r="H67" s="9"/>
      <c r="I67" s="9"/>
      <c r="J67" s="9"/>
      <c r="K67" s="766"/>
      <c r="L67" s="9"/>
      <c r="M67" s="9"/>
      <c r="N67" s="9"/>
      <c r="O67" s="9"/>
      <c r="P67" s="766"/>
      <c r="Q67" s="9"/>
      <c r="R67" s="233"/>
      <c r="S67" s="246"/>
      <c r="U67" s="38"/>
      <c r="V67" s="38"/>
    </row>
    <row r="68" spans="1:22">
      <c r="A68" s="766"/>
      <c r="B68" s="9"/>
      <c r="C68" s="9"/>
      <c r="D68" s="9"/>
      <c r="E68" s="9"/>
      <c r="F68" s="9"/>
      <c r="G68" s="9"/>
      <c r="H68" s="9"/>
      <c r="I68" s="9"/>
      <c r="J68" s="9"/>
      <c r="K68" s="766"/>
      <c r="L68" s="9"/>
      <c r="M68" s="9"/>
      <c r="N68" s="9"/>
      <c r="O68" s="9"/>
      <c r="P68" s="766"/>
      <c r="Q68" s="9"/>
      <c r="R68" s="233"/>
      <c r="S68" s="246"/>
      <c r="U68" s="38"/>
      <c r="V68" s="38"/>
    </row>
    <row r="69" spans="1:22">
      <c r="A69" s="766"/>
      <c r="B69" s="9"/>
      <c r="C69" s="9"/>
      <c r="D69" s="9"/>
      <c r="E69" s="9"/>
      <c r="F69" s="9"/>
      <c r="G69" s="9"/>
      <c r="H69" s="9"/>
      <c r="I69" s="9"/>
      <c r="J69" s="9"/>
      <c r="K69" s="766"/>
      <c r="L69" s="9"/>
      <c r="M69" s="9"/>
      <c r="N69" s="9"/>
      <c r="O69" s="9"/>
      <c r="P69" s="766"/>
      <c r="Q69" s="9"/>
      <c r="R69" s="233"/>
      <c r="S69" s="246"/>
      <c r="U69" s="38"/>
      <c r="V69" s="38"/>
    </row>
    <row r="70" spans="1:22">
      <c r="A70" s="766"/>
      <c r="B70" s="9"/>
      <c r="C70" s="9"/>
      <c r="D70" s="9"/>
      <c r="E70" s="9"/>
      <c r="F70" s="9"/>
      <c r="G70" s="9"/>
      <c r="H70" s="9"/>
      <c r="I70" s="9"/>
      <c r="J70" s="9"/>
      <c r="K70" s="766"/>
      <c r="L70" s="9"/>
      <c r="M70" s="9"/>
      <c r="N70" s="9"/>
      <c r="O70" s="9"/>
      <c r="P70" s="766"/>
      <c r="Q70" s="9"/>
      <c r="R70" s="233"/>
      <c r="S70" s="246"/>
      <c r="U70" s="38"/>
      <c r="V70" s="38"/>
    </row>
    <row r="71" spans="1:22">
      <c r="A71" s="766"/>
      <c r="B71" s="9"/>
      <c r="C71" s="9"/>
      <c r="D71" s="9"/>
      <c r="E71" s="9"/>
      <c r="F71" s="9"/>
      <c r="G71" s="9"/>
      <c r="H71" s="9"/>
      <c r="I71" s="9"/>
      <c r="J71" s="9"/>
      <c r="K71" s="766"/>
      <c r="L71" s="9"/>
      <c r="M71" s="9"/>
      <c r="N71" s="9"/>
      <c r="O71" s="9"/>
      <c r="P71" s="766"/>
      <c r="Q71" s="9"/>
      <c r="R71" s="233"/>
      <c r="S71" s="246"/>
      <c r="U71" s="38"/>
      <c r="V71" s="38"/>
    </row>
    <row r="72" spans="1:22">
      <c r="A72" s="766"/>
      <c r="B72" s="9"/>
      <c r="C72" s="9"/>
      <c r="D72" s="9"/>
      <c r="E72" s="9"/>
      <c r="F72" s="9"/>
      <c r="G72" s="9"/>
      <c r="H72" s="9"/>
      <c r="I72" s="9"/>
      <c r="J72" s="9"/>
      <c r="K72" s="766"/>
      <c r="L72" s="9"/>
      <c r="M72" s="9"/>
      <c r="N72" s="9"/>
      <c r="O72" s="9"/>
      <c r="P72" s="766"/>
      <c r="Q72" s="9"/>
      <c r="R72" s="233"/>
      <c r="S72" s="246"/>
      <c r="U72" s="38"/>
      <c r="V72" s="38"/>
    </row>
    <row r="73" spans="1:22">
      <c r="A73" s="766"/>
      <c r="B73" s="9"/>
      <c r="C73" s="9"/>
      <c r="D73" s="9"/>
      <c r="E73" s="9"/>
      <c r="F73" s="9"/>
      <c r="G73" s="9"/>
      <c r="H73" s="9"/>
      <c r="I73" s="9"/>
      <c r="J73" s="9"/>
      <c r="K73" s="766"/>
      <c r="L73" s="9"/>
      <c r="M73" s="9"/>
      <c r="N73" s="9"/>
      <c r="O73" s="9"/>
      <c r="P73" s="766"/>
      <c r="Q73" s="9"/>
      <c r="R73" s="233"/>
      <c r="S73" s="246"/>
      <c r="U73" s="38"/>
      <c r="V73" s="38"/>
    </row>
    <row r="74" spans="1:22">
      <c r="A74" s="766"/>
      <c r="B74" s="9"/>
      <c r="C74" s="9"/>
      <c r="D74" s="9"/>
      <c r="E74" s="9"/>
      <c r="F74" s="9"/>
      <c r="G74" s="9"/>
      <c r="H74" s="9"/>
      <c r="I74" s="9"/>
      <c r="J74" s="9"/>
      <c r="K74" s="766"/>
      <c r="L74" s="9"/>
      <c r="M74" s="9"/>
      <c r="N74" s="9"/>
      <c r="O74" s="9"/>
      <c r="P74" s="766"/>
      <c r="Q74" s="9"/>
      <c r="R74" s="233"/>
      <c r="S74" s="246"/>
      <c r="U74" s="38"/>
      <c r="V74" s="38"/>
    </row>
    <row r="75" spans="1:22">
      <c r="A75" s="766"/>
      <c r="B75" s="9"/>
      <c r="C75" s="9"/>
      <c r="D75" s="9"/>
      <c r="E75" s="9"/>
      <c r="F75" s="9"/>
      <c r="G75" s="9"/>
      <c r="H75" s="9"/>
      <c r="I75" s="9"/>
      <c r="J75" s="9"/>
      <c r="K75" s="766"/>
      <c r="L75" s="9"/>
      <c r="M75" s="9"/>
      <c r="N75" s="9"/>
      <c r="O75" s="9"/>
      <c r="P75" s="766"/>
      <c r="Q75" s="9"/>
      <c r="R75" s="233"/>
      <c r="S75" s="246"/>
      <c r="U75" s="38"/>
      <c r="V75" s="38"/>
    </row>
    <row r="76" spans="1:22">
      <c r="A76" s="766"/>
      <c r="B76" s="9"/>
      <c r="C76" s="9"/>
      <c r="D76" s="9"/>
      <c r="E76" s="9"/>
      <c r="F76" s="9"/>
      <c r="G76" s="9"/>
      <c r="H76" s="9"/>
      <c r="I76" s="9"/>
      <c r="J76" s="9"/>
      <c r="K76" s="766"/>
      <c r="L76" s="9"/>
      <c r="M76" s="9"/>
      <c r="N76" s="9"/>
      <c r="O76" s="9"/>
      <c r="P76" s="766"/>
      <c r="Q76" s="9"/>
      <c r="R76" s="233"/>
      <c r="S76" s="246"/>
      <c r="U76" s="38"/>
      <c r="V76" s="38"/>
    </row>
    <row r="77" spans="1:22">
      <c r="A77" s="766"/>
      <c r="B77" s="9"/>
      <c r="C77" s="9"/>
      <c r="D77" s="9"/>
      <c r="E77" s="9"/>
      <c r="F77" s="9"/>
      <c r="G77" s="9"/>
      <c r="H77" s="9"/>
      <c r="I77" s="9"/>
      <c r="J77" s="9"/>
      <c r="K77" s="766"/>
      <c r="L77" s="9"/>
      <c r="M77" s="9"/>
      <c r="N77" s="9"/>
      <c r="O77" s="9"/>
      <c r="P77" s="766"/>
      <c r="Q77" s="9"/>
      <c r="R77" s="233"/>
      <c r="S77" s="246"/>
      <c r="U77" s="38"/>
      <c r="V77" s="38"/>
    </row>
    <row r="78" spans="1:22">
      <c r="A78" s="766"/>
      <c r="B78" s="9"/>
      <c r="C78" s="9"/>
      <c r="D78" s="9"/>
      <c r="E78" s="9"/>
      <c r="F78" s="9"/>
      <c r="G78" s="9"/>
      <c r="H78" s="9"/>
      <c r="I78" s="9"/>
      <c r="J78" s="9"/>
      <c r="K78" s="766"/>
      <c r="L78" s="9"/>
      <c r="M78" s="9"/>
      <c r="N78" s="9"/>
      <c r="O78" s="9"/>
      <c r="P78" s="766"/>
      <c r="Q78" s="9"/>
      <c r="R78" s="233"/>
      <c r="S78" s="246"/>
      <c r="U78" s="38"/>
      <c r="V78" s="38"/>
    </row>
    <row r="79" spans="1:22">
      <c r="A79" s="766"/>
      <c r="B79" s="9"/>
      <c r="C79" s="9"/>
      <c r="D79" s="9"/>
      <c r="E79" s="9"/>
      <c r="F79" s="9"/>
      <c r="G79" s="9"/>
      <c r="H79" s="9"/>
      <c r="I79" s="9"/>
      <c r="J79" s="9"/>
      <c r="K79" s="766"/>
      <c r="L79" s="9"/>
      <c r="M79" s="9"/>
      <c r="N79" s="9"/>
      <c r="O79" s="9"/>
      <c r="P79" s="766"/>
      <c r="Q79" s="9"/>
      <c r="R79" s="233"/>
      <c r="S79" s="246"/>
      <c r="U79" s="38"/>
      <c r="V79" s="38"/>
    </row>
    <row r="80" spans="1:22">
      <c r="A80" s="766"/>
      <c r="B80" s="9"/>
      <c r="C80" s="9"/>
      <c r="D80" s="9"/>
      <c r="E80" s="9"/>
      <c r="F80" s="9"/>
      <c r="G80" s="9"/>
      <c r="H80" s="9"/>
      <c r="I80" s="9"/>
      <c r="J80" s="9"/>
      <c r="K80" s="766"/>
      <c r="L80" s="9"/>
      <c r="M80" s="9"/>
      <c r="N80" s="9"/>
      <c r="O80" s="9"/>
      <c r="P80" s="766"/>
      <c r="Q80" s="9"/>
      <c r="R80" s="233"/>
      <c r="S80" s="246"/>
      <c r="U80" s="38"/>
      <c r="V80" s="38"/>
    </row>
    <row r="81" spans="1:22">
      <c r="A81" s="766"/>
      <c r="B81" s="9"/>
      <c r="C81" s="9"/>
      <c r="D81" s="9"/>
      <c r="E81" s="9"/>
      <c r="F81" s="9"/>
      <c r="G81" s="9"/>
      <c r="H81" s="9"/>
      <c r="I81" s="9"/>
      <c r="J81" s="9"/>
      <c r="K81" s="766"/>
      <c r="L81" s="9"/>
      <c r="M81" s="9"/>
      <c r="N81" s="9"/>
      <c r="O81" s="9"/>
      <c r="P81" s="766"/>
      <c r="Q81" s="9"/>
      <c r="R81" s="233"/>
      <c r="S81" s="246"/>
      <c r="U81" s="38"/>
      <c r="V81" s="38"/>
    </row>
    <row r="82" spans="1:22">
      <c r="A82" s="766"/>
      <c r="B82" s="9"/>
      <c r="C82" s="9"/>
      <c r="D82" s="9"/>
      <c r="E82" s="9"/>
      <c r="F82" s="9"/>
      <c r="G82" s="9"/>
      <c r="H82" s="9"/>
      <c r="I82" s="9"/>
      <c r="J82" s="9"/>
      <c r="K82" s="766"/>
      <c r="L82" s="9"/>
      <c r="M82" s="9"/>
      <c r="N82" s="9"/>
      <c r="O82" s="9"/>
      <c r="P82" s="766"/>
      <c r="Q82" s="9"/>
      <c r="R82" s="233"/>
      <c r="S82" s="246"/>
      <c r="U82" s="38"/>
      <c r="V82" s="38"/>
    </row>
    <row r="83" spans="1:22">
      <c r="A83" s="766"/>
      <c r="B83" s="9"/>
      <c r="C83" s="9"/>
      <c r="D83" s="9"/>
      <c r="E83" s="9"/>
      <c r="F83" s="9"/>
      <c r="G83" s="9"/>
      <c r="H83" s="9"/>
      <c r="I83" s="9"/>
      <c r="J83" s="9"/>
      <c r="K83" s="766"/>
      <c r="L83" s="9"/>
      <c r="M83" s="9"/>
      <c r="N83" s="9"/>
      <c r="O83" s="9"/>
      <c r="P83" s="766"/>
      <c r="Q83" s="9"/>
      <c r="R83" s="233"/>
      <c r="S83" s="246"/>
      <c r="U83" s="38"/>
      <c r="V83" s="38"/>
    </row>
    <row r="84" spans="1:22">
      <c r="A84" s="766"/>
      <c r="B84" s="9"/>
      <c r="C84" s="9"/>
      <c r="D84" s="9"/>
      <c r="E84" s="9"/>
      <c r="F84" s="9"/>
      <c r="G84" s="9"/>
      <c r="H84" s="9"/>
      <c r="I84" s="9"/>
      <c r="J84" s="9"/>
      <c r="K84" s="766"/>
      <c r="L84" s="9"/>
      <c r="M84" s="9"/>
      <c r="N84" s="9"/>
      <c r="O84" s="9"/>
      <c r="P84" s="766"/>
      <c r="Q84" s="9"/>
      <c r="R84" s="233"/>
      <c r="S84" s="246"/>
      <c r="U84" s="38"/>
      <c r="V84" s="38"/>
    </row>
    <row r="85" spans="1:22">
      <c r="A85" s="766"/>
      <c r="B85" s="9"/>
      <c r="C85" s="9"/>
      <c r="D85" s="9"/>
      <c r="E85" s="9"/>
      <c r="F85" s="9"/>
      <c r="G85" s="9"/>
      <c r="H85" s="9"/>
      <c r="I85" s="9"/>
      <c r="J85" s="9"/>
      <c r="K85" s="766"/>
      <c r="L85" s="9"/>
      <c r="M85" s="9"/>
      <c r="N85" s="9"/>
      <c r="O85" s="9"/>
      <c r="P85" s="766"/>
      <c r="Q85" s="9"/>
      <c r="R85" s="233"/>
      <c r="S85" s="246"/>
      <c r="U85" s="38"/>
      <c r="V85" s="38"/>
    </row>
    <row r="86" spans="1:22">
      <c r="A86" s="766"/>
      <c r="B86" s="9"/>
      <c r="C86" s="9"/>
      <c r="D86" s="9"/>
      <c r="E86" s="9"/>
      <c r="F86" s="9"/>
      <c r="G86" s="9"/>
      <c r="H86" s="9"/>
      <c r="I86" s="9"/>
      <c r="J86" s="9"/>
      <c r="K86" s="766"/>
      <c r="L86" s="9"/>
      <c r="M86" s="9"/>
      <c r="N86" s="9"/>
      <c r="O86" s="9"/>
      <c r="P86" s="766"/>
      <c r="Q86" s="9"/>
      <c r="R86" s="233"/>
      <c r="S86" s="246"/>
      <c r="U86" s="38"/>
      <c r="V86" s="38"/>
    </row>
    <row r="87" spans="1:22">
      <c r="A87" s="766"/>
      <c r="B87" s="9"/>
      <c r="C87" s="9"/>
      <c r="D87" s="9"/>
      <c r="E87" s="9"/>
      <c r="F87" s="9"/>
      <c r="G87" s="9"/>
      <c r="H87" s="9"/>
      <c r="I87" s="9"/>
      <c r="J87" s="9"/>
      <c r="K87" s="766"/>
      <c r="L87" s="9"/>
      <c r="M87" s="9"/>
      <c r="N87" s="9"/>
      <c r="O87" s="9"/>
      <c r="P87" s="766"/>
      <c r="Q87" s="9"/>
      <c r="R87" s="233"/>
      <c r="S87" s="246"/>
      <c r="U87" s="38"/>
      <c r="V87" s="38"/>
    </row>
    <row r="88" spans="1:22">
      <c r="A88" s="766"/>
      <c r="B88" s="9"/>
      <c r="C88" s="9"/>
      <c r="D88" s="9"/>
      <c r="E88" s="9"/>
      <c r="F88" s="9"/>
      <c r="G88" s="9"/>
      <c r="H88" s="9"/>
      <c r="I88" s="9"/>
      <c r="J88" s="9"/>
      <c r="K88" s="766"/>
      <c r="L88" s="9"/>
      <c r="M88" s="9"/>
      <c r="N88" s="9"/>
      <c r="O88" s="9"/>
      <c r="P88" s="766"/>
      <c r="Q88" s="9"/>
      <c r="R88" s="233"/>
      <c r="S88" s="246"/>
      <c r="U88" s="38"/>
      <c r="V88" s="38"/>
    </row>
    <row r="89" spans="1:22">
      <c r="A89" s="766"/>
      <c r="B89" s="9"/>
      <c r="C89" s="9"/>
      <c r="D89" s="9"/>
      <c r="E89" s="9"/>
      <c r="F89" s="9"/>
      <c r="G89" s="9"/>
      <c r="H89" s="9"/>
      <c r="I89" s="9"/>
      <c r="J89" s="9"/>
      <c r="K89" s="766"/>
      <c r="L89" s="9"/>
      <c r="M89" s="9"/>
      <c r="N89" s="9"/>
      <c r="O89" s="9"/>
      <c r="P89" s="766"/>
      <c r="Q89" s="9"/>
      <c r="R89" s="233"/>
      <c r="S89" s="246"/>
      <c r="U89" s="38"/>
      <c r="V89" s="38"/>
    </row>
    <row r="90" spans="1:22">
      <c r="A90" s="766"/>
      <c r="B90" s="9"/>
      <c r="C90" s="9"/>
      <c r="D90" s="9"/>
      <c r="E90" s="9"/>
      <c r="F90" s="9"/>
      <c r="G90" s="9"/>
      <c r="H90" s="9"/>
      <c r="I90" s="9"/>
      <c r="J90" s="9"/>
      <c r="K90" s="766"/>
      <c r="L90" s="9"/>
      <c r="M90" s="9"/>
      <c r="N90" s="9"/>
      <c r="O90" s="9"/>
      <c r="P90" s="766"/>
      <c r="Q90" s="9"/>
      <c r="R90" s="233"/>
      <c r="S90" s="246"/>
      <c r="U90" s="38"/>
      <c r="V90" s="38"/>
    </row>
    <row r="91" spans="1:22">
      <c r="A91" s="766"/>
      <c r="B91" s="9"/>
      <c r="C91" s="9"/>
      <c r="D91" s="9"/>
      <c r="E91" s="9"/>
      <c r="F91" s="9"/>
      <c r="G91" s="9"/>
      <c r="H91" s="9"/>
      <c r="I91" s="9"/>
      <c r="J91" s="9"/>
      <c r="K91" s="766"/>
      <c r="L91" s="9"/>
      <c r="M91" s="9"/>
      <c r="N91" s="9"/>
      <c r="O91" s="9"/>
      <c r="P91" s="766"/>
      <c r="Q91" s="9"/>
      <c r="R91" s="233"/>
      <c r="S91" s="246"/>
      <c r="U91" s="38"/>
      <c r="V91" s="38"/>
    </row>
    <row r="92" spans="1:22">
      <c r="A92" s="766"/>
      <c r="B92" s="9"/>
      <c r="C92" s="9"/>
      <c r="D92" s="9"/>
      <c r="E92" s="9"/>
      <c r="F92" s="9"/>
      <c r="G92" s="9"/>
      <c r="H92" s="9"/>
      <c r="I92" s="9"/>
      <c r="J92" s="9"/>
      <c r="K92" s="766"/>
      <c r="L92" s="9"/>
      <c r="M92" s="9"/>
      <c r="N92" s="9"/>
      <c r="O92" s="9"/>
      <c r="P92" s="766"/>
      <c r="Q92" s="9"/>
      <c r="R92" s="233"/>
      <c r="S92" s="246"/>
      <c r="U92" s="38"/>
      <c r="V92" s="38"/>
    </row>
    <row r="93" spans="1:22">
      <c r="A93" s="766"/>
      <c r="B93" s="9"/>
      <c r="C93" s="9"/>
      <c r="D93" s="9"/>
      <c r="E93" s="9"/>
      <c r="F93" s="9"/>
      <c r="G93" s="9"/>
      <c r="H93" s="9"/>
      <c r="I93" s="9"/>
      <c r="J93" s="9"/>
      <c r="K93" s="766"/>
      <c r="L93" s="9"/>
      <c r="M93" s="9"/>
      <c r="N93" s="9"/>
      <c r="O93" s="9"/>
      <c r="P93" s="766"/>
      <c r="Q93" s="9"/>
      <c r="R93" s="233"/>
      <c r="S93" s="246"/>
      <c r="U93" s="38"/>
      <c r="V93" s="38"/>
    </row>
    <row r="94" spans="1:22">
      <c r="A94" s="766"/>
      <c r="B94" s="9"/>
      <c r="C94" s="9"/>
      <c r="D94" s="9"/>
      <c r="E94" s="9"/>
      <c r="F94" s="9"/>
      <c r="G94" s="9"/>
      <c r="H94" s="9"/>
      <c r="I94" s="9"/>
      <c r="J94" s="9"/>
      <c r="K94" s="766"/>
      <c r="L94" s="9"/>
      <c r="M94" s="9"/>
      <c r="N94" s="9"/>
      <c r="O94" s="9"/>
      <c r="P94" s="766"/>
      <c r="Q94" s="9"/>
      <c r="R94" s="233"/>
      <c r="S94" s="246"/>
      <c r="U94" s="38"/>
      <c r="V94" s="38"/>
    </row>
    <row r="95" spans="1:22">
      <c r="A95" s="766"/>
      <c r="B95" s="9"/>
      <c r="C95" s="9"/>
      <c r="D95" s="9"/>
      <c r="E95" s="9"/>
      <c r="F95" s="9"/>
      <c r="G95" s="9"/>
      <c r="H95" s="9"/>
      <c r="I95" s="9"/>
      <c r="J95" s="9"/>
      <c r="K95" s="766"/>
      <c r="L95" s="9"/>
      <c r="M95" s="9"/>
      <c r="N95" s="9"/>
      <c r="O95" s="9"/>
      <c r="P95" s="766"/>
      <c r="Q95" s="9"/>
      <c r="R95" s="233"/>
      <c r="S95" s="246"/>
      <c r="U95" s="38"/>
      <c r="V95" s="38"/>
    </row>
    <row r="96" spans="1:22">
      <c r="A96" s="766"/>
      <c r="B96" s="9"/>
      <c r="C96" s="9"/>
      <c r="D96" s="9"/>
      <c r="E96" s="9"/>
      <c r="F96" s="9"/>
      <c r="G96" s="9"/>
      <c r="H96" s="9"/>
      <c r="I96" s="9"/>
      <c r="J96" s="9"/>
      <c r="K96" s="766"/>
      <c r="L96" s="9"/>
      <c r="M96" s="9"/>
      <c r="N96" s="9"/>
      <c r="O96" s="9"/>
      <c r="P96" s="766"/>
      <c r="Q96" s="9"/>
      <c r="R96" s="233"/>
      <c r="S96" s="246"/>
      <c r="U96" s="38"/>
      <c r="V96" s="38"/>
    </row>
    <row r="97" spans="1:22">
      <c r="A97" s="766"/>
      <c r="B97" s="9"/>
      <c r="C97" s="9"/>
      <c r="D97" s="9"/>
      <c r="E97" s="9"/>
      <c r="F97" s="9"/>
      <c r="G97" s="9"/>
      <c r="H97" s="9"/>
      <c r="I97" s="9"/>
      <c r="J97" s="9"/>
      <c r="K97" s="766"/>
      <c r="L97" s="9"/>
      <c r="M97" s="9"/>
      <c r="N97" s="9"/>
      <c r="O97" s="9"/>
      <c r="P97" s="766"/>
      <c r="Q97" s="9"/>
      <c r="R97" s="233"/>
      <c r="S97" s="246"/>
      <c r="U97" s="38"/>
      <c r="V97" s="38"/>
    </row>
    <row r="98" spans="1:22">
      <c r="A98" s="766"/>
      <c r="B98" s="9"/>
      <c r="C98" s="9"/>
      <c r="D98" s="9"/>
      <c r="E98" s="9"/>
      <c r="F98" s="9"/>
      <c r="G98" s="9"/>
      <c r="H98" s="9"/>
      <c r="I98" s="9"/>
      <c r="J98" s="9"/>
      <c r="K98" s="766"/>
      <c r="L98" s="9"/>
      <c r="M98" s="9"/>
      <c r="N98" s="9"/>
      <c r="O98" s="9"/>
      <c r="P98" s="766"/>
      <c r="Q98" s="9"/>
      <c r="R98" s="233"/>
      <c r="S98" s="246"/>
      <c r="U98" s="38"/>
      <c r="V98" s="38"/>
    </row>
    <row r="99" spans="1:22">
      <c r="A99" s="766"/>
      <c r="B99" s="9"/>
      <c r="C99" s="9"/>
      <c r="D99" s="9"/>
      <c r="E99" s="9"/>
      <c r="F99" s="9"/>
      <c r="G99" s="9"/>
      <c r="H99" s="9"/>
      <c r="I99" s="9"/>
      <c r="J99" s="9"/>
      <c r="K99" s="766"/>
      <c r="L99" s="9"/>
      <c r="M99" s="9"/>
      <c r="N99" s="9"/>
      <c r="O99" s="9"/>
      <c r="P99" s="766"/>
      <c r="Q99" s="9"/>
      <c r="R99" s="233"/>
      <c r="S99" s="246"/>
      <c r="U99" s="38"/>
      <c r="V99" s="38"/>
    </row>
    <row r="100" spans="1:22">
      <c r="A100" s="766"/>
      <c r="B100" s="9"/>
      <c r="C100" s="9"/>
      <c r="D100" s="9"/>
      <c r="E100" s="9"/>
      <c r="F100" s="9"/>
      <c r="G100" s="9"/>
      <c r="H100" s="9"/>
      <c r="I100" s="9"/>
      <c r="J100" s="9"/>
      <c r="K100" s="766"/>
      <c r="L100" s="9"/>
      <c r="M100" s="9"/>
      <c r="N100" s="9"/>
      <c r="O100" s="9"/>
      <c r="P100" s="766"/>
      <c r="Q100" s="9"/>
      <c r="R100" s="233"/>
      <c r="S100" s="246"/>
      <c r="U100" s="38"/>
      <c r="V100" s="38"/>
    </row>
    <row r="101" spans="1:22">
      <c r="A101" s="766"/>
      <c r="B101" s="9"/>
      <c r="C101" s="9"/>
      <c r="D101" s="9"/>
      <c r="E101" s="9"/>
      <c r="F101" s="9"/>
      <c r="G101" s="9"/>
      <c r="H101" s="9"/>
      <c r="I101" s="9"/>
      <c r="J101" s="9"/>
      <c r="K101" s="766"/>
      <c r="L101" s="9"/>
      <c r="M101" s="9"/>
      <c r="N101" s="9"/>
      <c r="O101" s="9"/>
      <c r="P101" s="766"/>
      <c r="Q101" s="9"/>
      <c r="R101" s="233"/>
      <c r="S101" s="246"/>
      <c r="U101" s="38"/>
      <c r="V101" s="38"/>
    </row>
    <row r="102" spans="1:22">
      <c r="A102" s="766"/>
      <c r="B102" s="9"/>
      <c r="C102" s="9"/>
      <c r="D102" s="9"/>
      <c r="E102" s="9"/>
      <c r="F102" s="9"/>
      <c r="G102" s="9"/>
      <c r="H102" s="9"/>
      <c r="I102" s="9"/>
      <c r="J102" s="9"/>
      <c r="K102" s="766"/>
      <c r="L102" s="9"/>
      <c r="M102" s="9"/>
      <c r="N102" s="9"/>
      <c r="O102" s="9"/>
      <c r="P102" s="766"/>
      <c r="Q102" s="9"/>
      <c r="R102" s="233"/>
      <c r="S102" s="246"/>
      <c r="U102" s="38"/>
      <c r="V102" s="38"/>
    </row>
    <row r="103" spans="1:22">
      <c r="A103" s="766"/>
      <c r="B103" s="9"/>
      <c r="C103" s="9"/>
      <c r="D103" s="9"/>
      <c r="E103" s="9"/>
      <c r="F103" s="9"/>
      <c r="G103" s="9"/>
      <c r="H103" s="9"/>
      <c r="I103" s="9"/>
      <c r="J103" s="9"/>
      <c r="K103" s="766"/>
      <c r="L103" s="9"/>
      <c r="M103" s="9"/>
      <c r="N103" s="9"/>
      <c r="O103" s="9"/>
      <c r="P103" s="766"/>
      <c r="Q103" s="9"/>
      <c r="R103" s="233"/>
      <c r="S103" s="246"/>
      <c r="U103" s="38"/>
      <c r="V103" s="38"/>
    </row>
    <row r="104" spans="1:22">
      <c r="A104" s="766"/>
      <c r="B104" s="9"/>
      <c r="C104" s="9"/>
      <c r="D104" s="9"/>
      <c r="E104" s="9"/>
      <c r="F104" s="9"/>
      <c r="G104" s="9"/>
      <c r="H104" s="9"/>
      <c r="I104" s="9"/>
      <c r="J104" s="9"/>
      <c r="K104" s="766"/>
      <c r="L104" s="9"/>
      <c r="M104" s="9"/>
      <c r="N104" s="9"/>
      <c r="O104" s="9"/>
      <c r="P104" s="766"/>
      <c r="Q104" s="9"/>
      <c r="R104" s="233"/>
      <c r="S104" s="246"/>
      <c r="U104" s="38"/>
      <c r="V104" s="38"/>
    </row>
    <row r="105" spans="1:22">
      <c r="A105" s="766"/>
      <c r="B105" s="9"/>
      <c r="C105" s="9"/>
      <c r="D105" s="9"/>
      <c r="E105" s="9"/>
      <c r="F105" s="9"/>
      <c r="G105" s="9"/>
      <c r="H105" s="9"/>
      <c r="I105" s="9"/>
      <c r="J105" s="9"/>
      <c r="K105" s="766"/>
      <c r="L105" s="9"/>
      <c r="M105" s="9"/>
      <c r="N105" s="9"/>
      <c r="O105" s="9"/>
      <c r="P105" s="766"/>
      <c r="Q105" s="9"/>
      <c r="R105" s="233"/>
      <c r="S105" s="246"/>
      <c r="U105" s="38"/>
      <c r="V105" s="38"/>
    </row>
    <row r="106" spans="1:22">
      <c r="A106" s="766"/>
      <c r="B106" s="9"/>
      <c r="C106" s="9"/>
      <c r="D106" s="9"/>
      <c r="E106" s="9"/>
      <c r="F106" s="9"/>
      <c r="G106" s="9"/>
      <c r="H106" s="9"/>
      <c r="I106" s="9"/>
      <c r="J106" s="9"/>
      <c r="K106" s="766"/>
      <c r="L106" s="9"/>
      <c r="M106" s="9"/>
      <c r="N106" s="9"/>
      <c r="O106" s="9"/>
      <c r="P106" s="766"/>
      <c r="Q106" s="9"/>
      <c r="R106" s="233"/>
      <c r="S106" s="246"/>
      <c r="U106" s="38"/>
      <c r="V106" s="38"/>
    </row>
    <row r="107" spans="1:22">
      <c r="A107" s="766"/>
      <c r="B107" s="9"/>
      <c r="C107" s="9"/>
      <c r="D107" s="9"/>
      <c r="E107" s="9"/>
      <c r="F107" s="9"/>
      <c r="G107" s="9"/>
      <c r="H107" s="9"/>
      <c r="I107" s="9"/>
      <c r="J107" s="9"/>
      <c r="K107" s="766"/>
      <c r="L107" s="9"/>
      <c r="M107" s="9"/>
      <c r="N107" s="9"/>
      <c r="O107" s="9"/>
      <c r="P107" s="766"/>
      <c r="Q107" s="9"/>
      <c r="R107" s="233"/>
      <c r="S107" s="246"/>
      <c r="U107" s="38"/>
      <c r="V107" s="38"/>
    </row>
    <row r="108" spans="1:22">
      <c r="A108" s="766"/>
      <c r="B108" s="9"/>
      <c r="C108" s="9"/>
      <c r="D108" s="9"/>
      <c r="E108" s="9"/>
      <c r="F108" s="9"/>
      <c r="G108" s="9"/>
      <c r="H108" s="9"/>
      <c r="I108" s="9"/>
      <c r="J108" s="9"/>
      <c r="K108" s="766"/>
      <c r="L108" s="9"/>
      <c r="M108" s="9"/>
      <c r="N108" s="9"/>
      <c r="O108" s="9"/>
      <c r="P108" s="766"/>
      <c r="Q108" s="9"/>
      <c r="R108" s="233"/>
      <c r="S108" s="246"/>
      <c r="U108" s="38"/>
      <c r="V108" s="38"/>
    </row>
    <row r="109" spans="1:22">
      <c r="A109" s="766"/>
      <c r="B109" s="9"/>
      <c r="C109" s="9"/>
      <c r="D109" s="9"/>
      <c r="E109" s="9"/>
      <c r="F109" s="9"/>
      <c r="G109" s="9"/>
      <c r="H109" s="9"/>
      <c r="I109" s="9"/>
      <c r="J109" s="9"/>
      <c r="K109" s="766"/>
      <c r="L109" s="9"/>
      <c r="M109" s="9"/>
      <c r="N109" s="9"/>
      <c r="O109" s="9"/>
      <c r="P109" s="766"/>
      <c r="Q109" s="9"/>
      <c r="R109" s="233"/>
      <c r="S109" s="246"/>
      <c r="U109" s="38"/>
      <c r="V109" s="38"/>
    </row>
    <row r="110" spans="1:22">
      <c r="A110" s="766"/>
      <c r="B110" s="9"/>
      <c r="C110" s="9"/>
      <c r="D110" s="9"/>
      <c r="E110" s="9"/>
      <c r="F110" s="9"/>
      <c r="G110" s="9"/>
      <c r="H110" s="9"/>
      <c r="I110" s="9"/>
      <c r="J110" s="9"/>
      <c r="K110" s="766"/>
      <c r="L110" s="9"/>
      <c r="M110" s="9"/>
      <c r="N110" s="9"/>
      <c r="O110" s="9"/>
      <c r="P110" s="766"/>
      <c r="Q110" s="9"/>
      <c r="R110" s="233"/>
      <c r="S110" s="246"/>
      <c r="U110" s="38"/>
      <c r="V110" s="38"/>
    </row>
    <row r="111" spans="1:22">
      <c r="A111" s="766"/>
      <c r="B111" s="9"/>
      <c r="C111" s="9"/>
      <c r="D111" s="9"/>
      <c r="E111" s="9"/>
      <c r="F111" s="9"/>
      <c r="G111" s="9"/>
      <c r="H111" s="9"/>
      <c r="I111" s="9"/>
      <c r="J111" s="9"/>
      <c r="K111" s="766"/>
      <c r="L111" s="9"/>
      <c r="M111" s="9"/>
      <c r="N111" s="9"/>
      <c r="O111" s="9"/>
      <c r="P111" s="766"/>
      <c r="Q111" s="9"/>
      <c r="R111" s="233"/>
      <c r="S111" s="246"/>
      <c r="U111" s="38"/>
      <c r="V111" s="38"/>
    </row>
    <row r="112" spans="1:22">
      <c r="A112" s="766"/>
      <c r="B112" s="9"/>
      <c r="C112" s="9"/>
      <c r="D112" s="9"/>
      <c r="E112" s="9"/>
      <c r="F112" s="9"/>
      <c r="G112" s="9"/>
      <c r="H112" s="9"/>
      <c r="I112" s="9"/>
      <c r="J112" s="9"/>
      <c r="K112" s="766"/>
      <c r="L112" s="9"/>
      <c r="M112" s="9"/>
      <c r="N112" s="9"/>
      <c r="O112" s="9"/>
      <c r="P112" s="766"/>
      <c r="Q112" s="9"/>
      <c r="R112" s="233"/>
      <c r="S112" s="246"/>
      <c r="U112" s="38"/>
      <c r="V112" s="38"/>
    </row>
    <row r="113" spans="1:22">
      <c r="A113" s="766"/>
      <c r="B113" s="9"/>
      <c r="C113" s="9"/>
      <c r="D113" s="9"/>
      <c r="E113" s="9"/>
      <c r="F113" s="9"/>
      <c r="G113" s="9"/>
      <c r="H113" s="9"/>
      <c r="I113" s="9"/>
      <c r="J113" s="9"/>
      <c r="K113" s="766"/>
      <c r="L113" s="9"/>
      <c r="M113" s="9"/>
      <c r="N113" s="9"/>
      <c r="O113" s="9"/>
      <c r="P113" s="766"/>
      <c r="Q113" s="9"/>
      <c r="R113" s="233"/>
      <c r="S113" s="246"/>
      <c r="U113" s="38"/>
      <c r="V113" s="38"/>
    </row>
    <row r="114" spans="1:22">
      <c r="A114" s="766"/>
      <c r="B114" s="9"/>
      <c r="C114" s="9"/>
      <c r="D114" s="9"/>
      <c r="E114" s="9"/>
      <c r="F114" s="9"/>
      <c r="G114" s="9"/>
      <c r="H114" s="9"/>
      <c r="I114" s="9"/>
      <c r="J114" s="9"/>
      <c r="K114" s="766"/>
      <c r="L114" s="9"/>
      <c r="M114" s="9"/>
      <c r="N114" s="9"/>
      <c r="O114" s="9"/>
      <c r="P114" s="766"/>
      <c r="Q114" s="9"/>
      <c r="R114" s="233"/>
      <c r="S114" s="246"/>
      <c r="U114" s="38"/>
      <c r="V114" s="38"/>
    </row>
    <row r="115" spans="1:22">
      <c r="A115" s="766"/>
      <c r="B115" s="9"/>
      <c r="C115" s="9"/>
      <c r="D115" s="9"/>
      <c r="E115" s="9"/>
      <c r="F115" s="9"/>
      <c r="G115" s="9"/>
      <c r="H115" s="9"/>
      <c r="I115" s="9"/>
      <c r="J115" s="9"/>
      <c r="K115" s="766"/>
      <c r="L115" s="9"/>
      <c r="M115" s="9"/>
      <c r="N115" s="9"/>
      <c r="O115" s="9"/>
      <c r="P115" s="766"/>
      <c r="Q115" s="9"/>
      <c r="R115" s="233"/>
      <c r="S115" s="246"/>
      <c r="U115" s="38"/>
      <c r="V115" s="38"/>
    </row>
    <row r="116" spans="1:22">
      <c r="A116" s="766"/>
      <c r="B116" s="9"/>
      <c r="C116" s="9"/>
      <c r="D116" s="9"/>
      <c r="E116" s="9"/>
      <c r="F116" s="9"/>
      <c r="G116" s="9"/>
      <c r="H116" s="9"/>
      <c r="I116" s="9"/>
      <c r="J116" s="9"/>
      <c r="K116" s="766"/>
      <c r="L116" s="9"/>
      <c r="M116" s="9"/>
      <c r="N116" s="9"/>
      <c r="O116" s="9"/>
      <c r="P116" s="766"/>
      <c r="Q116" s="9"/>
      <c r="R116" s="233"/>
      <c r="S116" s="246"/>
      <c r="U116" s="38"/>
      <c r="V116" s="38"/>
    </row>
    <row r="117" spans="1:22">
      <c r="A117" s="766"/>
      <c r="B117" s="9"/>
      <c r="C117" s="9"/>
      <c r="D117" s="9"/>
      <c r="E117" s="9"/>
      <c r="F117" s="9"/>
      <c r="G117" s="9"/>
      <c r="H117" s="9"/>
      <c r="I117" s="9"/>
      <c r="J117" s="9"/>
      <c r="K117" s="766"/>
      <c r="L117" s="9"/>
      <c r="M117" s="9"/>
      <c r="N117" s="9"/>
      <c r="O117" s="9"/>
      <c r="P117" s="766"/>
      <c r="Q117" s="9"/>
      <c r="R117" s="233"/>
      <c r="S117" s="246"/>
      <c r="U117" s="38"/>
      <c r="V117" s="38"/>
    </row>
    <row r="118" spans="1:22">
      <c r="A118" s="766"/>
      <c r="B118" s="9"/>
      <c r="C118" s="9"/>
      <c r="D118" s="9"/>
      <c r="E118" s="9"/>
      <c r="F118" s="9"/>
      <c r="G118" s="9"/>
      <c r="H118" s="9"/>
      <c r="I118" s="9"/>
      <c r="J118" s="9"/>
      <c r="K118" s="766"/>
      <c r="L118" s="9"/>
      <c r="M118" s="9"/>
      <c r="N118" s="9"/>
      <c r="O118" s="9"/>
      <c r="P118" s="766"/>
      <c r="Q118" s="9"/>
      <c r="R118" s="233"/>
      <c r="S118" s="246"/>
      <c r="U118" s="38"/>
      <c r="V118" s="38"/>
    </row>
    <row r="119" spans="1:22">
      <c r="A119" s="766"/>
      <c r="B119" s="9"/>
      <c r="C119" s="9"/>
      <c r="D119" s="9"/>
      <c r="E119" s="9"/>
      <c r="F119" s="9"/>
      <c r="G119" s="9"/>
      <c r="H119" s="9"/>
      <c r="I119" s="9"/>
      <c r="J119" s="9"/>
      <c r="K119" s="766"/>
      <c r="L119" s="9"/>
      <c r="M119" s="9"/>
      <c r="N119" s="9"/>
      <c r="O119" s="9"/>
      <c r="P119" s="766"/>
      <c r="Q119" s="9"/>
      <c r="R119" s="233"/>
      <c r="S119" s="246"/>
      <c r="U119" s="38"/>
      <c r="V119" s="38"/>
    </row>
    <row r="120" spans="1:22">
      <c r="A120" s="766"/>
      <c r="B120" s="9"/>
      <c r="C120" s="9"/>
      <c r="D120" s="9"/>
      <c r="E120" s="9"/>
      <c r="F120" s="9"/>
      <c r="G120" s="9"/>
      <c r="H120" s="9"/>
      <c r="I120" s="9"/>
      <c r="J120" s="9"/>
      <c r="K120" s="766"/>
      <c r="L120" s="9"/>
      <c r="M120" s="9"/>
      <c r="N120" s="9"/>
      <c r="O120" s="9"/>
      <c r="P120" s="766"/>
      <c r="Q120" s="9"/>
      <c r="R120" s="233"/>
      <c r="S120" s="246"/>
      <c r="U120" s="38"/>
      <c r="V120" s="38"/>
    </row>
    <row r="121" spans="1:22">
      <c r="A121" s="766"/>
      <c r="B121" s="9"/>
      <c r="C121" s="9"/>
      <c r="D121" s="9"/>
      <c r="E121" s="9"/>
      <c r="F121" s="9"/>
      <c r="G121" s="9"/>
      <c r="H121" s="9"/>
      <c r="I121" s="9"/>
      <c r="J121" s="9"/>
      <c r="K121" s="766"/>
      <c r="L121" s="9"/>
      <c r="M121" s="9"/>
      <c r="N121" s="9"/>
      <c r="O121" s="9"/>
      <c r="P121" s="766"/>
      <c r="Q121" s="9"/>
      <c r="R121" s="233"/>
      <c r="S121" s="246"/>
      <c r="U121" s="38"/>
      <c r="V121" s="38"/>
    </row>
    <row r="122" spans="1:22">
      <c r="A122" s="766"/>
      <c r="B122" s="9"/>
      <c r="C122" s="9"/>
      <c r="D122" s="9"/>
      <c r="E122" s="9"/>
      <c r="F122" s="9"/>
      <c r="G122" s="9"/>
      <c r="H122" s="9"/>
      <c r="I122" s="9"/>
      <c r="J122" s="9"/>
      <c r="K122" s="766"/>
      <c r="L122" s="9"/>
      <c r="M122" s="9"/>
      <c r="N122" s="9"/>
      <c r="O122" s="9"/>
      <c r="P122" s="766"/>
      <c r="Q122" s="9"/>
      <c r="R122" s="233"/>
      <c r="S122" s="246"/>
      <c r="U122" s="38"/>
      <c r="V122" s="38"/>
    </row>
    <row r="123" spans="1:22">
      <c r="A123" s="766"/>
      <c r="B123" s="9"/>
      <c r="C123" s="9"/>
      <c r="D123" s="9"/>
      <c r="E123" s="9"/>
      <c r="F123" s="9"/>
      <c r="G123" s="9"/>
      <c r="H123" s="9"/>
      <c r="I123" s="9"/>
      <c r="J123" s="9"/>
      <c r="K123" s="766"/>
      <c r="L123" s="9"/>
      <c r="M123" s="9"/>
      <c r="N123" s="9"/>
      <c r="O123" s="9"/>
      <c r="P123" s="766"/>
      <c r="Q123" s="9"/>
      <c r="R123" s="233"/>
      <c r="S123" s="246"/>
      <c r="U123" s="38"/>
      <c r="V123" s="38"/>
    </row>
    <row r="124" spans="1:22">
      <c r="A124" s="766"/>
      <c r="B124" s="9"/>
      <c r="C124" s="9"/>
      <c r="D124" s="9"/>
      <c r="E124" s="9"/>
      <c r="F124" s="9"/>
      <c r="G124" s="9"/>
      <c r="H124" s="9"/>
      <c r="I124" s="9"/>
      <c r="J124" s="9"/>
      <c r="K124" s="766"/>
      <c r="L124" s="9"/>
      <c r="M124" s="9"/>
      <c r="N124" s="9"/>
      <c r="O124" s="9"/>
      <c r="P124" s="766"/>
      <c r="Q124" s="9"/>
      <c r="R124" s="233"/>
      <c r="S124" s="246"/>
      <c r="U124" s="38"/>
      <c r="V124" s="38"/>
    </row>
    <row r="125" spans="1:22">
      <c r="A125" s="766"/>
      <c r="B125" s="9"/>
      <c r="C125" s="9"/>
      <c r="D125" s="9"/>
      <c r="E125" s="9"/>
      <c r="F125" s="9"/>
      <c r="G125" s="9"/>
      <c r="H125" s="9"/>
      <c r="I125" s="9"/>
      <c r="J125" s="9"/>
      <c r="K125" s="766"/>
      <c r="L125" s="9"/>
      <c r="M125" s="9"/>
      <c r="N125" s="9"/>
      <c r="O125" s="9"/>
      <c r="P125" s="766"/>
      <c r="Q125" s="9"/>
      <c r="R125" s="233"/>
      <c r="S125" s="246"/>
      <c r="U125" s="38"/>
      <c r="V125" s="38"/>
    </row>
    <row r="126" spans="1:22">
      <c r="A126" s="766"/>
      <c r="B126" s="9"/>
      <c r="C126" s="9"/>
      <c r="D126" s="9"/>
      <c r="E126" s="9"/>
      <c r="F126" s="9"/>
      <c r="G126" s="9"/>
      <c r="H126" s="9"/>
      <c r="I126" s="9"/>
      <c r="J126" s="9"/>
      <c r="K126" s="766"/>
      <c r="L126" s="9"/>
      <c r="M126" s="9"/>
      <c r="N126" s="9"/>
      <c r="O126" s="9"/>
      <c r="P126" s="766"/>
      <c r="Q126" s="9"/>
      <c r="R126" s="233"/>
      <c r="S126" s="246"/>
      <c r="U126" s="38"/>
      <c r="V126" s="38"/>
    </row>
    <row r="127" spans="1:22">
      <c r="A127" s="766"/>
      <c r="B127" s="9"/>
      <c r="C127" s="9"/>
      <c r="D127" s="9"/>
      <c r="E127" s="9"/>
      <c r="F127" s="9"/>
      <c r="G127" s="9"/>
      <c r="H127" s="9"/>
      <c r="I127" s="9"/>
      <c r="J127" s="9"/>
      <c r="K127" s="766"/>
      <c r="L127" s="9"/>
      <c r="M127" s="9"/>
      <c r="N127" s="9"/>
      <c r="O127" s="9"/>
      <c r="P127" s="766"/>
      <c r="Q127" s="9"/>
      <c r="R127" s="233"/>
      <c r="S127" s="246"/>
      <c r="U127" s="38"/>
      <c r="V127" s="38"/>
    </row>
    <row r="128" spans="1:22">
      <c r="A128" s="766"/>
      <c r="B128" s="9"/>
      <c r="C128" s="9"/>
      <c r="D128" s="9"/>
      <c r="E128" s="9"/>
      <c r="F128" s="9"/>
      <c r="G128" s="9"/>
      <c r="H128" s="9"/>
      <c r="I128" s="9"/>
      <c r="J128" s="9"/>
      <c r="K128" s="766"/>
      <c r="L128" s="9"/>
      <c r="M128" s="9"/>
      <c r="N128" s="9"/>
      <c r="O128" s="9"/>
      <c r="P128" s="766"/>
      <c r="Q128" s="9"/>
      <c r="R128" s="233"/>
      <c r="S128" s="246"/>
      <c r="U128" s="38"/>
      <c r="V128" s="38"/>
    </row>
    <row r="129" spans="1:22">
      <c r="A129" s="766"/>
      <c r="B129" s="9"/>
      <c r="C129" s="9"/>
      <c r="D129" s="9"/>
      <c r="E129" s="9"/>
      <c r="F129" s="9"/>
      <c r="G129" s="9"/>
      <c r="H129" s="9"/>
      <c r="I129" s="9"/>
      <c r="J129" s="9"/>
      <c r="K129" s="766"/>
      <c r="L129" s="9"/>
      <c r="M129" s="9"/>
      <c r="N129" s="9"/>
      <c r="O129" s="9"/>
      <c r="P129" s="766"/>
      <c r="Q129" s="9"/>
      <c r="R129" s="233"/>
      <c r="S129" s="246"/>
      <c r="U129" s="38"/>
      <c r="V129" s="38"/>
    </row>
    <row r="130" spans="1:22">
      <c r="A130" s="766"/>
      <c r="B130" s="9"/>
      <c r="C130" s="9"/>
      <c r="D130" s="9"/>
      <c r="E130" s="9"/>
      <c r="F130" s="9"/>
      <c r="G130" s="9"/>
      <c r="H130" s="9"/>
      <c r="I130" s="9"/>
      <c r="J130" s="9"/>
      <c r="K130" s="766"/>
      <c r="L130" s="9"/>
      <c r="M130" s="9"/>
      <c r="N130" s="9"/>
      <c r="O130" s="9"/>
      <c r="P130" s="766"/>
      <c r="Q130" s="9"/>
      <c r="R130" s="233"/>
      <c r="S130" s="246"/>
      <c r="U130" s="38"/>
      <c r="V130" s="38"/>
    </row>
    <row r="131" spans="1:22">
      <c r="A131" s="766"/>
      <c r="B131" s="9"/>
      <c r="C131" s="9"/>
      <c r="D131" s="9"/>
      <c r="E131" s="9"/>
      <c r="F131" s="9"/>
      <c r="G131" s="9"/>
      <c r="H131" s="9"/>
      <c r="I131" s="9"/>
      <c r="J131" s="9"/>
      <c r="K131" s="766"/>
      <c r="L131" s="9"/>
      <c r="M131" s="9"/>
      <c r="N131" s="9"/>
      <c r="O131" s="9"/>
      <c r="P131" s="766"/>
      <c r="Q131" s="9"/>
      <c r="R131" s="233"/>
      <c r="S131" s="246"/>
      <c r="U131" s="38"/>
      <c r="V131" s="38"/>
    </row>
    <row r="132" spans="1:22">
      <c r="A132" s="766"/>
      <c r="B132" s="9"/>
      <c r="C132" s="9"/>
      <c r="D132" s="9"/>
      <c r="E132" s="9"/>
      <c r="F132" s="9"/>
      <c r="G132" s="9"/>
      <c r="H132" s="9"/>
      <c r="I132" s="9"/>
      <c r="J132" s="9"/>
      <c r="K132" s="766"/>
      <c r="L132" s="9"/>
      <c r="M132" s="9"/>
      <c r="N132" s="9"/>
      <c r="O132" s="9"/>
      <c r="P132" s="766"/>
      <c r="Q132" s="9"/>
      <c r="R132" s="233"/>
      <c r="S132" s="246"/>
      <c r="U132" s="38"/>
      <c r="V132" s="38"/>
    </row>
    <row r="133" spans="1:22">
      <c r="A133" s="766"/>
      <c r="B133" s="9"/>
      <c r="C133" s="9"/>
      <c r="D133" s="9"/>
      <c r="E133" s="9"/>
      <c r="F133" s="9"/>
      <c r="G133" s="9"/>
      <c r="H133" s="9"/>
      <c r="I133" s="9"/>
      <c r="J133" s="9"/>
      <c r="K133" s="766"/>
      <c r="L133" s="9"/>
      <c r="M133" s="9"/>
      <c r="N133" s="9"/>
      <c r="O133" s="9"/>
      <c r="P133" s="766"/>
      <c r="Q133" s="9"/>
      <c r="R133" s="233"/>
      <c r="S133" s="246"/>
      <c r="U133" s="38"/>
      <c r="V133" s="38"/>
    </row>
    <row r="134" spans="1:22">
      <c r="A134" s="766"/>
      <c r="B134" s="9"/>
      <c r="C134" s="9"/>
      <c r="D134" s="9"/>
      <c r="E134" s="9"/>
      <c r="F134" s="9"/>
      <c r="G134" s="9"/>
      <c r="H134" s="9"/>
      <c r="I134" s="9"/>
      <c r="J134" s="9"/>
      <c r="K134" s="766"/>
      <c r="L134" s="9"/>
      <c r="M134" s="9"/>
      <c r="N134" s="9"/>
      <c r="O134" s="9"/>
      <c r="P134" s="766"/>
      <c r="Q134" s="9"/>
      <c r="R134" s="233"/>
      <c r="S134" s="246"/>
      <c r="U134" s="38"/>
      <c r="V134" s="38"/>
    </row>
    <row r="135" spans="1:22">
      <c r="A135" s="766"/>
      <c r="B135" s="9"/>
      <c r="C135" s="9"/>
      <c r="D135" s="9"/>
      <c r="E135" s="9"/>
      <c r="F135" s="9"/>
      <c r="G135" s="9"/>
      <c r="H135" s="9"/>
      <c r="I135" s="9"/>
      <c r="J135" s="9"/>
      <c r="K135" s="766"/>
      <c r="L135" s="9"/>
      <c r="M135" s="9"/>
      <c r="N135" s="9"/>
      <c r="O135" s="9"/>
      <c r="P135" s="766"/>
      <c r="Q135" s="9"/>
      <c r="R135" s="233"/>
      <c r="S135" s="246"/>
      <c r="U135" s="38"/>
      <c r="V135" s="38"/>
    </row>
    <row r="136" spans="1:22">
      <c r="A136" s="766"/>
      <c r="B136" s="9"/>
      <c r="C136" s="9"/>
      <c r="D136" s="9"/>
      <c r="E136" s="9"/>
      <c r="F136" s="9"/>
      <c r="G136" s="9"/>
      <c r="H136" s="9"/>
      <c r="I136" s="9"/>
      <c r="J136" s="9"/>
      <c r="K136" s="766"/>
      <c r="L136" s="9"/>
      <c r="M136" s="9"/>
      <c r="N136" s="9"/>
      <c r="O136" s="9"/>
      <c r="P136" s="766"/>
      <c r="Q136" s="9"/>
      <c r="R136" s="233"/>
      <c r="S136" s="246"/>
      <c r="U136" s="38"/>
      <c r="V136" s="38"/>
    </row>
    <row r="137" spans="1:22">
      <c r="A137" s="766"/>
      <c r="B137" s="9"/>
      <c r="C137" s="9"/>
      <c r="D137" s="9"/>
      <c r="E137" s="9"/>
      <c r="F137" s="9"/>
      <c r="G137" s="9"/>
      <c r="H137" s="9"/>
      <c r="I137" s="9"/>
      <c r="J137" s="9"/>
      <c r="K137" s="766"/>
      <c r="L137" s="9"/>
      <c r="M137" s="9"/>
      <c r="N137" s="9"/>
      <c r="O137" s="9"/>
      <c r="P137" s="766"/>
      <c r="Q137" s="9"/>
      <c r="R137" s="233"/>
      <c r="S137" s="246"/>
      <c r="U137" s="38"/>
      <c r="V137" s="38"/>
    </row>
    <row r="138" spans="1:22">
      <c r="A138" s="766"/>
      <c r="B138" s="9"/>
      <c r="C138" s="9"/>
      <c r="D138" s="9"/>
      <c r="E138" s="9"/>
      <c r="F138" s="9"/>
      <c r="G138" s="9"/>
      <c r="H138" s="9"/>
      <c r="I138" s="9"/>
      <c r="J138" s="9"/>
      <c r="K138" s="766"/>
      <c r="L138" s="9"/>
      <c r="M138" s="9"/>
      <c r="N138" s="9"/>
      <c r="O138" s="9"/>
      <c r="P138" s="766"/>
      <c r="Q138" s="9"/>
      <c r="R138" s="233"/>
      <c r="S138" s="246"/>
      <c r="U138" s="38"/>
      <c r="V138" s="38"/>
    </row>
    <row r="139" spans="1:22">
      <c r="A139" s="766"/>
      <c r="B139" s="9"/>
      <c r="C139" s="9"/>
      <c r="D139" s="9"/>
      <c r="E139" s="9"/>
      <c r="F139" s="9"/>
      <c r="G139" s="9"/>
      <c r="H139" s="9"/>
      <c r="I139" s="9"/>
      <c r="J139" s="9"/>
      <c r="K139" s="766"/>
      <c r="L139" s="9"/>
      <c r="M139" s="9"/>
      <c r="N139" s="9"/>
      <c r="O139" s="9"/>
      <c r="P139" s="766"/>
      <c r="Q139" s="9"/>
      <c r="R139" s="233"/>
      <c r="S139" s="246"/>
      <c r="U139" s="38"/>
      <c r="V139" s="38"/>
    </row>
    <row r="140" spans="1:22">
      <c r="A140" s="766"/>
      <c r="B140" s="9"/>
      <c r="C140" s="9"/>
      <c r="D140" s="9"/>
      <c r="E140" s="9"/>
      <c r="F140" s="9"/>
      <c r="G140" s="9"/>
      <c r="H140" s="9"/>
      <c r="I140" s="9"/>
      <c r="J140" s="9"/>
      <c r="K140" s="766"/>
      <c r="L140" s="9"/>
      <c r="M140" s="9"/>
      <c r="N140" s="9"/>
      <c r="O140" s="9"/>
      <c r="P140" s="766"/>
      <c r="Q140" s="9"/>
      <c r="R140" s="233"/>
      <c r="S140" s="246"/>
      <c r="U140" s="38"/>
      <c r="V140" s="38"/>
    </row>
    <row r="141" spans="1:22">
      <c r="A141" s="766"/>
      <c r="B141" s="9"/>
      <c r="C141" s="9"/>
      <c r="D141" s="9"/>
      <c r="E141" s="9"/>
      <c r="F141" s="9"/>
      <c r="G141" s="9"/>
      <c r="H141" s="9"/>
      <c r="I141" s="9"/>
      <c r="J141" s="9"/>
      <c r="K141" s="766"/>
      <c r="L141" s="9"/>
      <c r="M141" s="9"/>
      <c r="N141" s="9"/>
      <c r="O141" s="9"/>
      <c r="P141" s="766"/>
      <c r="Q141" s="9"/>
      <c r="R141" s="233"/>
      <c r="S141" s="246"/>
      <c r="U141" s="38"/>
      <c r="V141" s="38"/>
    </row>
    <row r="142" spans="1:22">
      <c r="A142" s="766"/>
      <c r="B142" s="9"/>
      <c r="C142" s="9"/>
      <c r="D142" s="9"/>
      <c r="E142" s="9"/>
      <c r="F142" s="9"/>
      <c r="G142" s="9"/>
      <c r="H142" s="9"/>
      <c r="I142" s="9"/>
      <c r="J142" s="9"/>
      <c r="K142" s="766"/>
      <c r="L142" s="9"/>
      <c r="M142" s="9"/>
      <c r="N142" s="9"/>
      <c r="O142" s="9"/>
      <c r="P142" s="766"/>
      <c r="Q142" s="9"/>
      <c r="R142" s="233"/>
      <c r="S142" s="246"/>
      <c r="U142" s="38"/>
      <c r="V142" s="38"/>
    </row>
    <row r="143" spans="1:22">
      <c r="A143" s="766"/>
      <c r="B143" s="9"/>
      <c r="C143" s="9"/>
      <c r="D143" s="9"/>
      <c r="E143" s="9"/>
      <c r="F143" s="9"/>
      <c r="G143" s="9"/>
      <c r="H143" s="9"/>
      <c r="I143" s="9"/>
      <c r="J143" s="9"/>
      <c r="K143" s="766"/>
      <c r="L143" s="9"/>
      <c r="M143" s="9"/>
      <c r="N143" s="9"/>
      <c r="O143" s="9"/>
      <c r="P143" s="766"/>
      <c r="Q143" s="9"/>
      <c r="R143" s="233"/>
      <c r="S143" s="246"/>
      <c r="U143" s="38"/>
      <c r="V143" s="38"/>
    </row>
    <row r="144" spans="1:22">
      <c r="A144" s="766"/>
      <c r="B144" s="9"/>
      <c r="C144" s="9"/>
      <c r="D144" s="9"/>
      <c r="E144" s="9"/>
      <c r="F144" s="9"/>
      <c r="G144" s="9"/>
      <c r="H144" s="9"/>
      <c r="I144" s="9"/>
      <c r="J144" s="9"/>
      <c r="K144" s="766"/>
      <c r="L144" s="9"/>
      <c r="M144" s="9"/>
      <c r="N144" s="9"/>
      <c r="O144" s="9"/>
      <c r="P144" s="766"/>
      <c r="Q144" s="9"/>
      <c r="R144" s="233"/>
      <c r="S144" s="246"/>
      <c r="U144" s="38"/>
      <c r="V144" s="38"/>
    </row>
    <row r="145" spans="1:22">
      <c r="A145" s="766"/>
      <c r="B145" s="9"/>
      <c r="C145" s="9"/>
      <c r="D145" s="9"/>
      <c r="E145" s="9"/>
      <c r="F145" s="9"/>
      <c r="G145" s="9"/>
      <c r="H145" s="9"/>
      <c r="I145" s="9"/>
      <c r="J145" s="9"/>
      <c r="K145" s="766"/>
      <c r="L145" s="9"/>
      <c r="M145" s="9"/>
      <c r="N145" s="9"/>
      <c r="O145" s="9"/>
      <c r="P145" s="766"/>
      <c r="Q145" s="9"/>
      <c r="R145" s="233"/>
      <c r="S145" s="246"/>
      <c r="U145" s="38"/>
      <c r="V145" s="38"/>
    </row>
    <row r="146" spans="1:22">
      <c r="A146" s="766"/>
      <c r="B146" s="9"/>
      <c r="C146" s="9"/>
      <c r="D146" s="9"/>
      <c r="E146" s="9"/>
      <c r="F146" s="9"/>
      <c r="G146" s="9"/>
      <c r="H146" s="9"/>
      <c r="I146" s="9"/>
      <c r="J146" s="9"/>
      <c r="K146" s="766"/>
      <c r="L146" s="9"/>
      <c r="M146" s="9"/>
      <c r="N146" s="9"/>
      <c r="O146" s="9"/>
      <c r="P146" s="766"/>
      <c r="Q146" s="9"/>
      <c r="R146" s="233"/>
      <c r="S146" s="246"/>
      <c r="U146" s="38"/>
      <c r="V146" s="38"/>
    </row>
    <row r="147" spans="1:22">
      <c r="A147" s="766"/>
      <c r="B147" s="9"/>
      <c r="C147" s="9"/>
      <c r="D147" s="9"/>
      <c r="E147" s="9"/>
      <c r="F147" s="9"/>
      <c r="G147" s="9"/>
      <c r="H147" s="9"/>
      <c r="I147" s="9"/>
      <c r="J147" s="9"/>
      <c r="K147" s="766"/>
      <c r="L147" s="9"/>
      <c r="M147" s="9"/>
      <c r="N147" s="9"/>
      <c r="O147" s="9"/>
      <c r="P147" s="766"/>
      <c r="Q147" s="9"/>
      <c r="R147" s="233"/>
      <c r="S147" s="246"/>
      <c r="U147" s="38"/>
      <c r="V147" s="38"/>
    </row>
    <row r="148" spans="1:22">
      <c r="A148" s="766"/>
      <c r="B148" s="9"/>
      <c r="C148" s="9"/>
      <c r="D148" s="9"/>
      <c r="E148" s="9"/>
      <c r="F148" s="9"/>
      <c r="G148" s="9"/>
      <c r="H148" s="9"/>
      <c r="I148" s="9"/>
      <c r="J148" s="9"/>
      <c r="K148" s="766"/>
      <c r="L148" s="9"/>
      <c r="M148" s="9"/>
      <c r="N148" s="9"/>
      <c r="O148" s="9"/>
      <c r="P148" s="766"/>
      <c r="Q148" s="9"/>
      <c r="R148" s="233"/>
      <c r="S148" s="246"/>
      <c r="U148" s="38"/>
      <c r="V148" s="38"/>
    </row>
    <row r="149" spans="1:22">
      <c r="A149" s="766"/>
      <c r="B149" s="9"/>
      <c r="C149" s="9"/>
      <c r="D149" s="9"/>
      <c r="E149" s="9"/>
      <c r="F149" s="9"/>
      <c r="G149" s="9"/>
      <c r="H149" s="9"/>
      <c r="I149" s="9"/>
      <c r="J149" s="9"/>
      <c r="K149" s="766"/>
      <c r="L149" s="9"/>
      <c r="M149" s="9"/>
      <c r="N149" s="9"/>
      <c r="O149" s="9"/>
      <c r="P149" s="766"/>
      <c r="Q149" s="9"/>
      <c r="R149" s="233"/>
      <c r="S149" s="246"/>
      <c r="U149" s="38"/>
      <c r="V149" s="38"/>
    </row>
    <row r="150" spans="1:22">
      <c r="A150" s="766"/>
      <c r="B150" s="9"/>
      <c r="C150" s="9"/>
      <c r="D150" s="9"/>
      <c r="E150" s="9"/>
      <c r="F150" s="9"/>
      <c r="G150" s="9"/>
      <c r="H150" s="9"/>
      <c r="I150" s="9"/>
      <c r="J150" s="9"/>
      <c r="K150" s="766"/>
      <c r="L150" s="9"/>
      <c r="M150" s="9"/>
      <c r="N150" s="9"/>
      <c r="O150" s="9"/>
      <c r="P150" s="766"/>
      <c r="Q150" s="9"/>
      <c r="R150" s="233"/>
      <c r="S150" s="246"/>
      <c r="U150" s="38"/>
      <c r="V150" s="38"/>
    </row>
    <row r="151" spans="1:22">
      <c r="A151" s="766"/>
      <c r="B151" s="9"/>
      <c r="C151" s="9"/>
      <c r="D151" s="9"/>
      <c r="E151" s="9"/>
      <c r="F151" s="9"/>
      <c r="G151" s="9"/>
      <c r="H151" s="9"/>
      <c r="I151" s="9"/>
      <c r="J151" s="9"/>
      <c r="K151" s="766"/>
      <c r="L151" s="9"/>
      <c r="M151" s="9"/>
      <c r="N151" s="9"/>
      <c r="O151" s="9"/>
      <c r="P151" s="766"/>
      <c r="Q151" s="9"/>
      <c r="R151" s="233"/>
      <c r="S151" s="246"/>
      <c r="U151" s="38"/>
      <c r="V151" s="38"/>
    </row>
    <row r="152" spans="1:22">
      <c r="A152" s="766"/>
      <c r="B152" s="9"/>
      <c r="C152" s="9"/>
      <c r="D152" s="9"/>
      <c r="E152" s="9"/>
      <c r="F152" s="9"/>
      <c r="G152" s="9"/>
      <c r="H152" s="9"/>
      <c r="I152" s="9"/>
      <c r="J152" s="9"/>
      <c r="K152" s="766"/>
      <c r="L152" s="9"/>
      <c r="M152" s="9"/>
      <c r="N152" s="9"/>
      <c r="O152" s="9"/>
      <c r="P152" s="766"/>
      <c r="Q152" s="9"/>
      <c r="R152" s="233"/>
      <c r="S152" s="246"/>
      <c r="U152" s="38"/>
      <c r="V152" s="38"/>
    </row>
    <row r="153" spans="1:22">
      <c r="A153" s="766"/>
      <c r="B153" s="9"/>
      <c r="C153" s="9"/>
      <c r="D153" s="9"/>
      <c r="E153" s="9"/>
      <c r="F153" s="9"/>
      <c r="G153" s="9"/>
      <c r="H153" s="9"/>
      <c r="I153" s="9"/>
      <c r="J153" s="9"/>
      <c r="K153" s="766"/>
      <c r="L153" s="9"/>
      <c r="M153" s="9"/>
      <c r="N153" s="9"/>
      <c r="O153" s="9"/>
      <c r="P153" s="766"/>
      <c r="Q153" s="9"/>
      <c r="R153" s="233"/>
      <c r="S153" s="246"/>
      <c r="U153" s="38"/>
      <c r="V153" s="38"/>
    </row>
    <row r="154" spans="1:22">
      <c r="A154" s="766"/>
      <c r="B154" s="9"/>
      <c r="C154" s="9"/>
      <c r="D154" s="9"/>
      <c r="E154" s="9"/>
      <c r="F154" s="9"/>
      <c r="G154" s="9"/>
      <c r="H154" s="9"/>
      <c r="I154" s="9"/>
      <c r="J154" s="9"/>
      <c r="K154" s="766"/>
      <c r="L154" s="9"/>
      <c r="M154" s="9"/>
      <c r="N154" s="9"/>
      <c r="O154" s="9"/>
      <c r="P154" s="766"/>
      <c r="Q154" s="9"/>
      <c r="R154" s="233"/>
      <c r="S154" s="246"/>
      <c r="U154" s="38"/>
      <c r="V154" s="38"/>
    </row>
    <row r="155" spans="1:22">
      <c r="A155" s="766"/>
      <c r="B155" s="9"/>
      <c r="C155" s="9"/>
      <c r="D155" s="9"/>
      <c r="E155" s="9"/>
      <c r="F155" s="9"/>
      <c r="G155" s="9"/>
      <c r="H155" s="9"/>
      <c r="I155" s="9"/>
      <c r="J155" s="9"/>
      <c r="K155" s="766"/>
      <c r="L155" s="9"/>
      <c r="M155" s="9"/>
      <c r="N155" s="9"/>
      <c r="O155" s="9"/>
      <c r="P155" s="766"/>
      <c r="Q155" s="9"/>
      <c r="R155" s="233"/>
      <c r="S155" s="246"/>
      <c r="U155" s="38"/>
      <c r="V155" s="38"/>
    </row>
    <row r="156" spans="1:22">
      <c r="A156" s="766"/>
      <c r="B156" s="9"/>
      <c r="C156" s="9"/>
      <c r="D156" s="9"/>
      <c r="E156" s="9"/>
      <c r="F156" s="9"/>
      <c r="G156" s="9"/>
      <c r="H156" s="9"/>
      <c r="I156" s="9"/>
      <c r="J156" s="9"/>
      <c r="K156" s="766"/>
      <c r="L156" s="9"/>
      <c r="M156" s="9"/>
      <c r="N156" s="9"/>
      <c r="O156" s="9"/>
      <c r="P156" s="766"/>
      <c r="Q156" s="9"/>
      <c r="R156" s="233"/>
      <c r="S156" s="246"/>
      <c r="U156" s="38"/>
      <c r="V156" s="38"/>
    </row>
    <row r="157" spans="1:22">
      <c r="A157" s="766"/>
      <c r="B157" s="9"/>
      <c r="C157" s="9"/>
      <c r="D157" s="9"/>
      <c r="E157" s="9"/>
      <c r="F157" s="9"/>
      <c r="G157" s="9"/>
      <c r="H157" s="9"/>
      <c r="I157" s="9"/>
      <c r="J157" s="9"/>
      <c r="K157" s="766"/>
      <c r="L157" s="9"/>
      <c r="M157" s="9"/>
      <c r="N157" s="9"/>
      <c r="O157" s="9"/>
      <c r="P157" s="766"/>
      <c r="Q157" s="9"/>
      <c r="R157" s="233"/>
      <c r="S157" s="246"/>
      <c r="U157" s="38"/>
      <c r="V157" s="38"/>
    </row>
    <row r="158" spans="1:22">
      <c r="A158" s="766"/>
      <c r="B158" s="9"/>
      <c r="C158" s="9"/>
      <c r="D158" s="9"/>
      <c r="E158" s="9"/>
      <c r="F158" s="9"/>
      <c r="G158" s="9"/>
      <c r="H158" s="9"/>
      <c r="I158" s="9"/>
      <c r="J158" s="9"/>
      <c r="K158" s="766"/>
      <c r="L158" s="9"/>
      <c r="M158" s="9"/>
      <c r="N158" s="9"/>
      <c r="O158" s="9"/>
      <c r="P158" s="766"/>
      <c r="Q158" s="9"/>
      <c r="R158" s="233"/>
      <c r="S158" s="246"/>
      <c r="U158" s="38"/>
      <c r="V158" s="38"/>
    </row>
    <row r="159" spans="1:22">
      <c r="A159" s="766"/>
      <c r="B159" s="9"/>
      <c r="C159" s="9"/>
      <c r="D159" s="9"/>
      <c r="E159" s="9"/>
      <c r="F159" s="9"/>
      <c r="G159" s="9"/>
      <c r="H159" s="9"/>
      <c r="I159" s="9"/>
      <c r="J159" s="9"/>
      <c r="K159" s="766"/>
      <c r="L159" s="9"/>
      <c r="M159" s="9"/>
      <c r="N159" s="9"/>
      <c r="O159" s="9"/>
      <c r="P159" s="766"/>
      <c r="Q159" s="9"/>
      <c r="R159" s="233"/>
      <c r="S159" s="246"/>
      <c r="U159" s="38"/>
      <c r="V159" s="38"/>
    </row>
    <row r="160" spans="1:22">
      <c r="A160" s="766"/>
      <c r="B160" s="9"/>
      <c r="C160" s="9"/>
      <c r="D160" s="9"/>
      <c r="E160" s="9"/>
      <c r="F160" s="9"/>
      <c r="G160" s="9"/>
      <c r="H160" s="9"/>
      <c r="I160" s="9"/>
      <c r="J160" s="9"/>
      <c r="K160" s="766"/>
      <c r="L160" s="9"/>
      <c r="M160" s="9"/>
      <c r="N160" s="9"/>
      <c r="O160" s="9"/>
      <c r="P160" s="766"/>
      <c r="Q160" s="9"/>
      <c r="R160" s="233"/>
      <c r="S160" s="246"/>
      <c r="U160" s="38"/>
      <c r="V160" s="38"/>
    </row>
    <row r="161" spans="1:22">
      <c r="A161" s="766"/>
      <c r="B161" s="9"/>
      <c r="C161" s="9"/>
      <c r="D161" s="9"/>
      <c r="E161" s="9"/>
      <c r="F161" s="9"/>
      <c r="G161" s="9"/>
      <c r="H161" s="9"/>
      <c r="I161" s="9"/>
      <c r="J161" s="9"/>
      <c r="K161" s="766"/>
      <c r="L161" s="9"/>
      <c r="M161" s="9"/>
      <c r="N161" s="9"/>
      <c r="O161" s="9"/>
      <c r="P161" s="766"/>
      <c r="Q161" s="9"/>
      <c r="R161" s="233"/>
      <c r="S161" s="246"/>
      <c r="U161" s="38"/>
      <c r="V161" s="38"/>
    </row>
    <row r="162" spans="1:22">
      <c r="A162" s="766"/>
      <c r="B162" s="9"/>
      <c r="C162" s="9"/>
      <c r="D162" s="9"/>
      <c r="E162" s="9"/>
      <c r="F162" s="9"/>
      <c r="G162" s="9"/>
      <c r="H162" s="9"/>
      <c r="I162" s="9"/>
      <c r="J162" s="9"/>
      <c r="K162" s="766"/>
      <c r="L162" s="9"/>
      <c r="M162" s="9"/>
      <c r="N162" s="9"/>
      <c r="O162" s="9"/>
      <c r="P162" s="766"/>
      <c r="Q162" s="9"/>
      <c r="R162" s="233"/>
      <c r="S162" s="246"/>
      <c r="U162" s="38"/>
      <c r="V162" s="38"/>
    </row>
    <row r="163" spans="1:22">
      <c r="A163" s="766"/>
      <c r="B163" s="9"/>
      <c r="C163" s="9"/>
      <c r="D163" s="9"/>
      <c r="E163" s="9"/>
      <c r="F163" s="9"/>
      <c r="G163" s="9"/>
      <c r="H163" s="9"/>
      <c r="I163" s="9"/>
      <c r="J163" s="9"/>
      <c r="K163" s="766"/>
      <c r="L163" s="9"/>
      <c r="M163" s="9"/>
      <c r="N163" s="9"/>
      <c r="O163" s="9"/>
      <c r="P163" s="766"/>
      <c r="Q163" s="9"/>
      <c r="R163" s="233"/>
      <c r="S163" s="246"/>
      <c r="U163" s="38"/>
      <c r="V163" s="38"/>
    </row>
    <row r="164" spans="1:22">
      <c r="A164" s="766"/>
      <c r="B164" s="9"/>
      <c r="C164" s="9"/>
      <c r="D164" s="9"/>
      <c r="E164" s="9"/>
      <c r="F164" s="9"/>
      <c r="G164" s="9"/>
      <c r="H164" s="9"/>
      <c r="I164" s="9"/>
      <c r="J164" s="9"/>
      <c r="K164" s="766"/>
      <c r="L164" s="9"/>
      <c r="M164" s="9"/>
      <c r="N164" s="9"/>
      <c r="O164" s="9"/>
      <c r="P164" s="766"/>
      <c r="Q164" s="9"/>
      <c r="R164" s="233"/>
      <c r="S164" s="246"/>
      <c r="U164" s="38"/>
      <c r="V164" s="38"/>
    </row>
    <row r="165" spans="1:22">
      <c r="A165" s="766"/>
      <c r="B165" s="9"/>
      <c r="C165" s="9"/>
      <c r="D165" s="9"/>
      <c r="E165" s="9"/>
      <c r="F165" s="9"/>
      <c r="G165" s="9"/>
      <c r="H165" s="9"/>
      <c r="I165" s="9"/>
      <c r="J165" s="9"/>
      <c r="K165" s="766"/>
      <c r="L165" s="9"/>
      <c r="M165" s="9"/>
      <c r="N165" s="9"/>
      <c r="O165" s="9"/>
      <c r="P165" s="766"/>
      <c r="Q165" s="9"/>
      <c r="R165" s="233"/>
      <c r="S165" s="246"/>
      <c r="U165" s="38"/>
      <c r="V165" s="38"/>
    </row>
    <row r="166" spans="1:22">
      <c r="A166" s="766"/>
      <c r="B166" s="9"/>
      <c r="C166" s="9"/>
      <c r="D166" s="9"/>
      <c r="E166" s="9"/>
      <c r="F166" s="9"/>
      <c r="G166" s="9"/>
      <c r="H166" s="9"/>
      <c r="I166" s="9"/>
      <c r="J166" s="9"/>
      <c r="K166" s="766"/>
      <c r="L166" s="9"/>
      <c r="M166" s="9"/>
      <c r="N166" s="9"/>
      <c r="O166" s="9"/>
      <c r="P166" s="766"/>
      <c r="Q166" s="9"/>
      <c r="R166" s="233"/>
      <c r="S166" s="246"/>
      <c r="U166" s="38"/>
      <c r="V166" s="38"/>
    </row>
    <row r="167" spans="1:22">
      <c r="A167" s="766"/>
      <c r="B167" s="9"/>
      <c r="C167" s="9"/>
      <c r="D167" s="9"/>
      <c r="E167" s="9"/>
      <c r="F167" s="9"/>
      <c r="G167" s="9"/>
      <c r="H167" s="9"/>
      <c r="I167" s="9"/>
      <c r="J167" s="9"/>
      <c r="K167" s="766"/>
      <c r="L167" s="9"/>
      <c r="M167" s="9"/>
      <c r="N167" s="9"/>
      <c r="O167" s="9"/>
      <c r="P167" s="766"/>
      <c r="Q167" s="9"/>
      <c r="R167" s="233"/>
      <c r="S167" s="246"/>
      <c r="U167" s="38"/>
      <c r="V167" s="38"/>
    </row>
    <row r="168" spans="1:22">
      <c r="A168" s="766"/>
      <c r="B168" s="9"/>
      <c r="C168" s="9"/>
      <c r="D168" s="9"/>
      <c r="E168" s="9"/>
      <c r="F168" s="9"/>
      <c r="G168" s="9"/>
      <c r="H168" s="9"/>
      <c r="I168" s="9"/>
      <c r="J168" s="9"/>
      <c r="K168" s="766"/>
      <c r="L168" s="9"/>
      <c r="M168" s="9"/>
      <c r="N168" s="9"/>
      <c r="O168" s="9"/>
      <c r="P168" s="766"/>
      <c r="Q168" s="9"/>
      <c r="R168" s="233"/>
      <c r="S168" s="246"/>
      <c r="U168" s="38"/>
      <c r="V168" s="38"/>
    </row>
    <row r="169" spans="1:22">
      <c r="A169" s="766"/>
      <c r="B169" s="9"/>
      <c r="C169" s="9"/>
      <c r="D169" s="9"/>
      <c r="E169" s="9"/>
      <c r="F169" s="9"/>
      <c r="G169" s="9"/>
      <c r="H169" s="9"/>
      <c r="I169" s="9"/>
      <c r="J169" s="9"/>
      <c r="K169" s="766"/>
      <c r="L169" s="9"/>
      <c r="M169" s="9"/>
      <c r="N169" s="9"/>
      <c r="O169" s="9"/>
      <c r="P169" s="766"/>
      <c r="Q169" s="9"/>
      <c r="R169" s="233"/>
      <c r="S169" s="246"/>
      <c r="U169" s="38"/>
      <c r="V169" s="38"/>
    </row>
    <row r="170" spans="1:22">
      <c r="A170" s="766"/>
      <c r="B170" s="9"/>
      <c r="C170" s="9"/>
      <c r="D170" s="9"/>
      <c r="E170" s="9"/>
      <c r="F170" s="9"/>
      <c r="G170" s="9"/>
      <c r="H170" s="9"/>
      <c r="I170" s="9"/>
      <c r="J170" s="9"/>
      <c r="K170" s="766"/>
      <c r="L170" s="9"/>
      <c r="M170" s="9"/>
      <c r="N170" s="9"/>
      <c r="O170" s="9"/>
      <c r="P170" s="766"/>
      <c r="Q170" s="9"/>
      <c r="R170" s="233"/>
      <c r="S170" s="246"/>
      <c r="U170" s="38"/>
      <c r="V170" s="38"/>
    </row>
    <row r="171" spans="1:22">
      <c r="A171" s="766"/>
      <c r="B171" s="9"/>
      <c r="C171" s="9"/>
      <c r="D171" s="9"/>
      <c r="E171" s="9"/>
      <c r="F171" s="9"/>
      <c r="G171" s="9"/>
      <c r="H171" s="9"/>
      <c r="I171" s="9"/>
      <c r="J171" s="9"/>
      <c r="K171" s="766"/>
      <c r="L171" s="9"/>
      <c r="M171" s="9"/>
      <c r="N171" s="9"/>
      <c r="O171" s="9"/>
      <c r="P171" s="766"/>
      <c r="Q171" s="9"/>
      <c r="R171" s="233"/>
      <c r="S171" s="246"/>
      <c r="U171" s="38"/>
      <c r="V171" s="38"/>
    </row>
    <row r="172" spans="1:22">
      <c r="A172" s="766"/>
      <c r="B172" s="9"/>
      <c r="C172" s="9"/>
      <c r="D172" s="9"/>
      <c r="E172" s="9"/>
      <c r="F172" s="9"/>
      <c r="G172" s="9"/>
      <c r="H172" s="9"/>
      <c r="I172" s="9"/>
      <c r="J172" s="9"/>
      <c r="K172" s="766"/>
      <c r="L172" s="9"/>
      <c r="M172" s="9"/>
      <c r="N172" s="9"/>
      <c r="O172" s="9"/>
      <c r="P172" s="766"/>
      <c r="Q172" s="9"/>
      <c r="R172" s="233"/>
      <c r="S172" s="246"/>
      <c r="U172" s="38"/>
      <c r="V172" s="38"/>
    </row>
    <row r="173" spans="1:22">
      <c r="A173" s="766"/>
      <c r="B173" s="9"/>
      <c r="C173" s="9"/>
      <c r="D173" s="9"/>
      <c r="E173" s="9"/>
      <c r="F173" s="9"/>
      <c r="G173" s="9"/>
      <c r="H173" s="9"/>
      <c r="I173" s="9"/>
      <c r="J173" s="9"/>
      <c r="K173" s="766"/>
      <c r="L173" s="9"/>
      <c r="M173" s="9"/>
      <c r="N173" s="9"/>
      <c r="O173" s="9"/>
      <c r="P173" s="766"/>
      <c r="Q173" s="9"/>
      <c r="R173" s="233"/>
      <c r="S173" s="246"/>
      <c r="U173" s="38"/>
      <c r="V173" s="38"/>
    </row>
    <row r="174" spans="1:22">
      <c r="A174" s="766"/>
      <c r="B174" s="9"/>
      <c r="C174" s="9"/>
      <c r="D174" s="9"/>
      <c r="E174" s="9"/>
      <c r="F174" s="9"/>
      <c r="G174" s="9"/>
      <c r="H174" s="9"/>
      <c r="I174" s="9"/>
      <c r="J174" s="9"/>
      <c r="K174" s="766"/>
      <c r="L174" s="9"/>
      <c r="M174" s="9"/>
      <c r="N174" s="9"/>
      <c r="O174" s="9"/>
      <c r="P174" s="766"/>
      <c r="Q174" s="9"/>
      <c r="R174" s="233"/>
      <c r="S174" s="246"/>
      <c r="U174" s="38"/>
      <c r="V174" s="38"/>
    </row>
    <row r="175" spans="1:22">
      <c r="A175" s="766"/>
      <c r="B175" s="9"/>
      <c r="C175" s="9"/>
      <c r="D175" s="9"/>
      <c r="E175" s="9"/>
      <c r="F175" s="9"/>
      <c r="G175" s="9"/>
      <c r="H175" s="9"/>
      <c r="I175" s="9"/>
      <c r="J175" s="9"/>
      <c r="K175" s="766"/>
      <c r="L175" s="9"/>
      <c r="M175" s="9"/>
      <c r="N175" s="9"/>
      <c r="O175" s="9"/>
      <c r="P175" s="766"/>
      <c r="Q175" s="9"/>
      <c r="R175" s="233"/>
      <c r="S175" s="246"/>
      <c r="U175" s="38"/>
      <c r="V175" s="38"/>
    </row>
    <row r="176" spans="1:22">
      <c r="A176" s="766"/>
      <c r="B176" s="9"/>
      <c r="C176" s="9"/>
      <c r="D176" s="9"/>
      <c r="E176" s="9"/>
      <c r="F176" s="9"/>
      <c r="G176" s="9"/>
      <c r="H176" s="9"/>
      <c r="I176" s="9"/>
      <c r="J176" s="9"/>
      <c r="K176" s="766"/>
      <c r="L176" s="9"/>
      <c r="M176" s="9"/>
      <c r="N176" s="9"/>
      <c r="O176" s="9"/>
      <c r="P176" s="766"/>
      <c r="Q176" s="9"/>
      <c r="R176" s="233"/>
      <c r="S176" s="246"/>
      <c r="U176" s="38"/>
      <c r="V176" s="38"/>
    </row>
    <row r="177" spans="1:22">
      <c r="A177" s="766"/>
      <c r="B177" s="9"/>
      <c r="C177" s="9"/>
      <c r="D177" s="9"/>
      <c r="E177" s="9"/>
      <c r="F177" s="9"/>
      <c r="G177" s="9"/>
      <c r="H177" s="9"/>
      <c r="I177" s="9"/>
      <c r="J177" s="9"/>
      <c r="K177" s="766"/>
      <c r="L177" s="9"/>
      <c r="M177" s="9"/>
      <c r="N177" s="9"/>
      <c r="O177" s="9"/>
      <c r="P177" s="766"/>
      <c r="Q177" s="9"/>
      <c r="R177" s="233"/>
      <c r="S177" s="246"/>
      <c r="U177" s="38"/>
      <c r="V177" s="38"/>
    </row>
    <row r="178" spans="1:22">
      <c r="A178" s="766"/>
      <c r="B178" s="9"/>
      <c r="C178" s="9"/>
      <c r="D178" s="9"/>
      <c r="E178" s="9"/>
      <c r="F178" s="9"/>
      <c r="G178" s="9"/>
      <c r="H178" s="9"/>
      <c r="I178" s="9"/>
      <c r="J178" s="9"/>
      <c r="K178" s="766"/>
      <c r="L178" s="9"/>
      <c r="M178" s="9"/>
      <c r="N178" s="9"/>
      <c r="O178" s="9"/>
      <c r="P178" s="766"/>
      <c r="Q178" s="9"/>
      <c r="R178" s="233"/>
      <c r="S178" s="246"/>
      <c r="U178" s="38"/>
      <c r="V178" s="38"/>
    </row>
    <row r="179" spans="1:22">
      <c r="A179" s="766"/>
      <c r="B179" s="9"/>
      <c r="C179" s="9"/>
      <c r="D179" s="9"/>
      <c r="E179" s="9"/>
      <c r="F179" s="9"/>
      <c r="G179" s="9"/>
      <c r="H179" s="9"/>
      <c r="I179" s="9"/>
      <c r="J179" s="9"/>
      <c r="K179" s="766"/>
      <c r="L179" s="9"/>
      <c r="M179" s="9"/>
      <c r="N179" s="9"/>
      <c r="O179" s="9"/>
      <c r="P179" s="766"/>
      <c r="Q179" s="9"/>
      <c r="R179" s="233"/>
      <c r="S179" s="246"/>
      <c r="U179" s="38"/>
      <c r="V179" s="38"/>
    </row>
    <row r="180" spans="1:22">
      <c r="A180" s="766"/>
      <c r="B180" s="9"/>
      <c r="C180" s="9"/>
      <c r="D180" s="9"/>
      <c r="E180" s="9"/>
      <c r="F180" s="9"/>
      <c r="G180" s="9"/>
      <c r="H180" s="9"/>
      <c r="I180" s="9"/>
      <c r="J180" s="9"/>
      <c r="K180" s="766"/>
      <c r="L180" s="9"/>
      <c r="M180" s="9"/>
      <c r="N180" s="9"/>
      <c r="O180" s="9"/>
      <c r="P180" s="766"/>
      <c r="Q180" s="9"/>
      <c r="R180" s="233"/>
      <c r="S180" s="246"/>
      <c r="U180" s="38"/>
      <c r="V180" s="38"/>
    </row>
    <row r="181" spans="1:22">
      <c r="A181" s="766"/>
      <c r="B181" s="9"/>
      <c r="C181" s="9"/>
      <c r="D181" s="9"/>
      <c r="E181" s="9"/>
      <c r="F181" s="9"/>
      <c r="G181" s="9"/>
      <c r="H181" s="9"/>
      <c r="I181" s="9"/>
      <c r="J181" s="9"/>
      <c r="K181" s="766"/>
      <c r="L181" s="9"/>
      <c r="M181" s="9"/>
      <c r="N181" s="9"/>
      <c r="O181" s="9"/>
      <c r="P181" s="766"/>
      <c r="Q181" s="9"/>
      <c r="R181" s="233"/>
      <c r="S181" s="246"/>
      <c r="U181" s="38"/>
      <c r="V181" s="38"/>
    </row>
    <row r="182" spans="1:22">
      <c r="A182" s="766"/>
      <c r="B182" s="9"/>
      <c r="C182" s="9"/>
      <c r="D182" s="9"/>
      <c r="E182" s="9"/>
      <c r="F182" s="9"/>
      <c r="G182" s="9"/>
      <c r="H182" s="9"/>
      <c r="I182" s="9"/>
      <c r="J182" s="9"/>
      <c r="K182" s="766"/>
      <c r="L182" s="9"/>
      <c r="M182" s="9"/>
      <c r="N182" s="9"/>
      <c r="O182" s="9"/>
      <c r="P182" s="766"/>
      <c r="Q182" s="9"/>
      <c r="R182" s="233"/>
      <c r="S182" s="246"/>
      <c r="U182" s="38"/>
      <c r="V182" s="38"/>
    </row>
    <row r="183" spans="1:22">
      <c r="A183" s="766"/>
      <c r="B183" s="9"/>
      <c r="C183" s="9"/>
      <c r="D183" s="9"/>
      <c r="E183" s="9"/>
      <c r="F183" s="9"/>
      <c r="G183" s="9"/>
      <c r="H183" s="9"/>
      <c r="I183" s="9"/>
      <c r="J183" s="9"/>
      <c r="K183" s="766"/>
      <c r="L183" s="9"/>
      <c r="M183" s="9"/>
      <c r="N183" s="9"/>
      <c r="O183" s="9"/>
      <c r="P183" s="766"/>
      <c r="Q183" s="9"/>
      <c r="R183" s="233"/>
      <c r="S183" s="246"/>
      <c r="U183" s="38"/>
      <c r="V183" s="38"/>
    </row>
    <row r="184" spans="1:22">
      <c r="A184" s="766"/>
      <c r="B184" s="9"/>
      <c r="C184" s="9"/>
      <c r="D184" s="9"/>
      <c r="E184" s="9"/>
      <c r="F184" s="9"/>
      <c r="G184" s="9"/>
      <c r="H184" s="9"/>
      <c r="I184" s="9"/>
      <c r="J184" s="9"/>
      <c r="K184" s="766"/>
      <c r="L184" s="9"/>
      <c r="M184" s="9"/>
      <c r="N184" s="9"/>
      <c r="O184" s="9"/>
      <c r="P184" s="766"/>
      <c r="Q184" s="9"/>
      <c r="R184" s="233"/>
      <c r="S184" s="246"/>
      <c r="U184" s="38"/>
      <c r="V184" s="38"/>
    </row>
    <row r="185" spans="1:22">
      <c r="A185" s="766"/>
      <c r="B185" s="9"/>
      <c r="C185" s="9"/>
      <c r="D185" s="9"/>
      <c r="E185" s="9"/>
      <c r="F185" s="9"/>
      <c r="G185" s="9"/>
      <c r="H185" s="9"/>
      <c r="I185" s="9"/>
      <c r="J185" s="9"/>
      <c r="K185" s="766"/>
      <c r="L185" s="9"/>
      <c r="M185" s="9"/>
      <c r="N185" s="9"/>
      <c r="O185" s="9"/>
      <c r="P185" s="766"/>
      <c r="Q185" s="9"/>
      <c r="R185" s="233"/>
      <c r="S185" s="246"/>
      <c r="U185" s="38"/>
      <c r="V185" s="38"/>
    </row>
    <row r="186" spans="1:22">
      <c r="A186" s="766"/>
      <c r="B186" s="9"/>
      <c r="C186" s="9"/>
      <c r="D186" s="9"/>
      <c r="E186" s="9"/>
      <c r="F186" s="9"/>
      <c r="G186" s="9"/>
      <c r="H186" s="9"/>
      <c r="I186" s="9"/>
      <c r="J186" s="9"/>
      <c r="K186" s="766"/>
      <c r="L186" s="9"/>
      <c r="M186" s="9"/>
      <c r="N186" s="9"/>
      <c r="O186" s="9"/>
      <c r="P186" s="766"/>
      <c r="Q186" s="9"/>
      <c r="R186" s="233"/>
      <c r="S186" s="246"/>
      <c r="U186" s="38"/>
      <c r="V186" s="38"/>
    </row>
    <row r="187" spans="1:22">
      <c r="A187" s="766"/>
      <c r="B187" s="9"/>
      <c r="C187" s="9"/>
      <c r="D187" s="9"/>
      <c r="E187" s="9"/>
      <c r="F187" s="9"/>
      <c r="G187" s="9"/>
      <c r="H187" s="9"/>
      <c r="I187" s="9"/>
      <c r="J187" s="9"/>
      <c r="K187" s="766"/>
      <c r="L187" s="9"/>
      <c r="M187" s="9"/>
      <c r="N187" s="9"/>
      <c r="O187" s="9"/>
      <c r="P187" s="766"/>
      <c r="Q187" s="9"/>
      <c r="R187" s="233"/>
      <c r="S187" s="246"/>
      <c r="U187" s="38"/>
      <c r="V187" s="38"/>
    </row>
    <row r="188" spans="1:22">
      <c r="A188" s="766"/>
      <c r="B188" s="9"/>
      <c r="C188" s="9"/>
      <c r="D188" s="9"/>
      <c r="E188" s="9"/>
      <c r="F188" s="9"/>
      <c r="G188" s="9"/>
      <c r="H188" s="9"/>
      <c r="I188" s="9"/>
      <c r="J188" s="9"/>
      <c r="K188" s="766"/>
      <c r="L188" s="9"/>
      <c r="M188" s="9"/>
      <c r="N188" s="9"/>
      <c r="O188" s="9"/>
      <c r="P188" s="766"/>
      <c r="Q188" s="9"/>
      <c r="R188" s="233"/>
      <c r="S188" s="246"/>
      <c r="U188" s="38"/>
      <c r="V188" s="38"/>
    </row>
    <row r="189" spans="1:22">
      <c r="A189" s="766"/>
      <c r="B189" s="9"/>
      <c r="C189" s="9"/>
      <c r="D189" s="9"/>
      <c r="E189" s="9"/>
      <c r="F189" s="9"/>
      <c r="G189" s="9"/>
      <c r="H189" s="9"/>
      <c r="I189" s="9"/>
      <c r="J189" s="9"/>
      <c r="K189" s="766"/>
      <c r="L189" s="9"/>
      <c r="M189" s="9"/>
      <c r="N189" s="9"/>
      <c r="O189" s="9"/>
      <c r="P189" s="766"/>
      <c r="Q189" s="9"/>
      <c r="R189" s="233"/>
      <c r="S189" s="246"/>
      <c r="U189" s="38"/>
      <c r="V189" s="38"/>
    </row>
    <row r="190" spans="1:22">
      <c r="A190" s="766"/>
      <c r="B190" s="9"/>
      <c r="C190" s="9"/>
      <c r="D190" s="9"/>
      <c r="E190" s="9"/>
      <c r="F190" s="9"/>
      <c r="G190" s="9"/>
      <c r="H190" s="9"/>
      <c r="I190" s="9"/>
      <c r="J190" s="9"/>
      <c r="K190" s="766"/>
      <c r="L190" s="9"/>
      <c r="M190" s="9"/>
      <c r="N190" s="9"/>
      <c r="O190" s="9"/>
      <c r="P190" s="766"/>
      <c r="Q190" s="9"/>
      <c r="R190" s="233"/>
      <c r="S190" s="246"/>
      <c r="U190" s="38"/>
      <c r="V190" s="38"/>
    </row>
    <row r="191" spans="1:22">
      <c r="A191" s="766"/>
      <c r="B191" s="9"/>
      <c r="C191" s="9"/>
      <c r="D191" s="9"/>
      <c r="E191" s="9"/>
      <c r="F191" s="9"/>
      <c r="G191" s="9"/>
      <c r="H191" s="9"/>
      <c r="I191" s="9"/>
      <c r="J191" s="9"/>
      <c r="K191" s="766"/>
      <c r="L191" s="9"/>
      <c r="M191" s="9"/>
      <c r="N191" s="9"/>
      <c r="O191" s="9"/>
      <c r="P191" s="766"/>
      <c r="Q191" s="9"/>
      <c r="R191" s="233"/>
      <c r="S191" s="246"/>
      <c r="U191" s="38"/>
      <c r="V191" s="38"/>
    </row>
    <row r="192" spans="1:22">
      <c r="A192" s="766"/>
      <c r="B192" s="9"/>
      <c r="C192" s="9"/>
      <c r="D192" s="9"/>
      <c r="E192" s="9"/>
      <c r="F192" s="9"/>
      <c r="G192" s="9"/>
      <c r="H192" s="9"/>
      <c r="I192" s="9"/>
      <c r="J192" s="9"/>
      <c r="K192" s="766"/>
      <c r="L192" s="9"/>
      <c r="M192" s="9"/>
      <c r="N192" s="9"/>
      <c r="O192" s="9"/>
      <c r="P192" s="766"/>
      <c r="Q192" s="9"/>
      <c r="R192" s="233"/>
      <c r="S192" s="246"/>
      <c r="U192" s="38"/>
      <c r="V192" s="38"/>
    </row>
    <row r="193" spans="1:22">
      <c r="A193" s="766"/>
      <c r="B193" s="9"/>
      <c r="C193" s="9"/>
      <c r="D193" s="9"/>
      <c r="E193" s="9"/>
      <c r="F193" s="9"/>
      <c r="G193" s="9"/>
      <c r="H193" s="9"/>
      <c r="I193" s="9"/>
      <c r="J193" s="9"/>
      <c r="K193" s="766"/>
      <c r="L193" s="9"/>
      <c r="M193" s="9"/>
      <c r="N193" s="9"/>
      <c r="O193" s="9"/>
      <c r="P193" s="766"/>
      <c r="Q193" s="9"/>
      <c r="R193" s="233"/>
      <c r="S193" s="246"/>
      <c r="U193" s="38"/>
      <c r="V193" s="38"/>
    </row>
    <row r="194" spans="1:22">
      <c r="A194" s="766"/>
      <c r="B194" s="9"/>
      <c r="C194" s="9"/>
      <c r="D194" s="9"/>
      <c r="E194" s="9"/>
      <c r="F194" s="9"/>
      <c r="G194" s="9"/>
      <c r="H194" s="9"/>
      <c r="I194" s="9"/>
      <c r="J194" s="9"/>
      <c r="K194" s="766"/>
      <c r="L194" s="9"/>
      <c r="M194" s="9"/>
      <c r="N194" s="9"/>
      <c r="O194" s="9"/>
      <c r="P194" s="766"/>
      <c r="Q194" s="9"/>
      <c r="R194" s="233"/>
      <c r="S194" s="246"/>
      <c r="U194" s="38"/>
      <c r="V194" s="38"/>
    </row>
    <row r="195" spans="1:22">
      <c r="A195" s="766"/>
      <c r="B195" s="9"/>
      <c r="C195" s="9"/>
      <c r="D195" s="9"/>
      <c r="E195" s="9"/>
      <c r="F195" s="9"/>
      <c r="G195" s="9"/>
      <c r="H195" s="9"/>
      <c r="I195" s="9"/>
      <c r="J195" s="9"/>
      <c r="K195" s="766"/>
      <c r="L195" s="9"/>
      <c r="M195" s="9"/>
      <c r="N195" s="9"/>
      <c r="O195" s="9"/>
      <c r="P195" s="766"/>
      <c r="Q195" s="9"/>
      <c r="R195" s="233"/>
      <c r="S195" s="246"/>
      <c r="U195" s="38"/>
      <c r="V195" s="38"/>
    </row>
    <row r="196" spans="1:22">
      <c r="A196" s="766"/>
      <c r="B196" s="9"/>
      <c r="C196" s="9"/>
      <c r="D196" s="9"/>
      <c r="E196" s="9"/>
      <c r="F196" s="9"/>
      <c r="G196" s="9"/>
      <c r="H196" s="9"/>
      <c r="I196" s="9"/>
      <c r="J196" s="9"/>
      <c r="K196" s="766"/>
      <c r="L196" s="9"/>
      <c r="M196" s="9"/>
      <c r="N196" s="9"/>
      <c r="O196" s="9"/>
      <c r="P196" s="766"/>
      <c r="Q196" s="9"/>
      <c r="R196" s="233"/>
      <c r="S196" s="246"/>
      <c r="U196" s="38"/>
      <c r="V196" s="38"/>
    </row>
    <row r="197" spans="1:22">
      <c r="A197" s="766"/>
      <c r="B197" s="9"/>
      <c r="C197" s="9"/>
      <c r="D197" s="9"/>
      <c r="E197" s="9"/>
      <c r="F197" s="9"/>
      <c r="G197" s="9"/>
      <c r="H197" s="9"/>
      <c r="I197" s="9"/>
      <c r="J197" s="9"/>
      <c r="K197" s="766"/>
      <c r="L197" s="9"/>
      <c r="M197" s="9"/>
      <c r="N197" s="9"/>
      <c r="O197" s="9"/>
      <c r="P197" s="766"/>
      <c r="Q197" s="9"/>
      <c r="R197" s="233"/>
      <c r="S197" s="246"/>
      <c r="U197" s="38"/>
      <c r="V197" s="38"/>
    </row>
    <row r="198" spans="1:22">
      <c r="A198" s="766"/>
      <c r="B198" s="9"/>
      <c r="C198" s="9"/>
      <c r="D198" s="9"/>
      <c r="E198" s="9"/>
      <c r="F198" s="9"/>
      <c r="G198" s="9"/>
      <c r="H198" s="9"/>
      <c r="I198" s="9"/>
      <c r="J198" s="9"/>
      <c r="K198" s="766"/>
      <c r="L198" s="9"/>
      <c r="M198" s="9"/>
      <c r="N198" s="9"/>
      <c r="O198" s="9"/>
      <c r="P198" s="766"/>
      <c r="Q198" s="9"/>
      <c r="R198" s="233"/>
      <c r="S198" s="246"/>
      <c r="U198" s="38"/>
      <c r="V198" s="38"/>
    </row>
    <row r="199" spans="1:22">
      <c r="A199" s="766"/>
      <c r="B199" s="9"/>
      <c r="C199" s="9"/>
      <c r="D199" s="9"/>
      <c r="E199" s="9"/>
      <c r="F199" s="9"/>
      <c r="G199" s="9"/>
      <c r="H199" s="9"/>
      <c r="I199" s="9"/>
      <c r="J199" s="9"/>
      <c r="K199" s="766"/>
      <c r="L199" s="9"/>
      <c r="M199" s="9"/>
      <c r="N199" s="9"/>
      <c r="O199" s="9"/>
      <c r="P199" s="766"/>
      <c r="Q199" s="9"/>
      <c r="R199" s="233"/>
      <c r="S199" s="246"/>
      <c r="U199" s="38"/>
      <c r="V199" s="38"/>
    </row>
    <row r="200" spans="1:22">
      <c r="A200" s="766"/>
      <c r="B200" s="9"/>
      <c r="C200" s="9"/>
      <c r="D200" s="9"/>
      <c r="E200" s="9"/>
      <c r="F200" s="9"/>
      <c r="G200" s="9"/>
      <c r="H200" s="9"/>
      <c r="I200" s="9"/>
      <c r="J200" s="9"/>
      <c r="K200" s="766"/>
      <c r="L200" s="9"/>
      <c r="M200" s="9"/>
      <c r="N200" s="9"/>
      <c r="O200" s="9"/>
      <c r="P200" s="766"/>
      <c r="Q200" s="9"/>
      <c r="R200" s="233"/>
      <c r="S200" s="246"/>
      <c r="U200" s="38"/>
      <c r="V200" s="38"/>
    </row>
    <row r="201" spans="1:22">
      <c r="A201" s="766"/>
      <c r="B201" s="9"/>
      <c r="C201" s="9"/>
      <c r="D201" s="9"/>
      <c r="E201" s="9"/>
      <c r="F201" s="9"/>
      <c r="G201" s="9"/>
      <c r="H201" s="9"/>
      <c r="I201" s="9"/>
      <c r="J201" s="9"/>
      <c r="K201" s="766"/>
      <c r="L201" s="9"/>
      <c r="M201" s="9"/>
      <c r="N201" s="9"/>
      <c r="O201" s="9"/>
      <c r="P201" s="766"/>
      <c r="Q201" s="9"/>
      <c r="R201" s="233"/>
      <c r="S201" s="246"/>
      <c r="U201" s="38"/>
      <c r="V201" s="38"/>
    </row>
    <row r="202" spans="1:22">
      <c r="A202" s="766"/>
      <c r="B202" s="9"/>
      <c r="C202" s="9"/>
      <c r="D202" s="9"/>
      <c r="E202" s="9"/>
      <c r="F202" s="9"/>
      <c r="G202" s="9"/>
      <c r="H202" s="9"/>
      <c r="I202" s="9"/>
      <c r="J202" s="9"/>
      <c r="K202" s="766"/>
      <c r="L202" s="9"/>
      <c r="M202" s="9"/>
      <c r="N202" s="9"/>
      <c r="O202" s="9"/>
      <c r="P202" s="766"/>
      <c r="Q202" s="9"/>
      <c r="R202" s="233"/>
      <c r="S202" s="246"/>
      <c r="U202" s="38"/>
      <c r="V202" s="38"/>
    </row>
    <row r="203" spans="1:22">
      <c r="A203" s="766"/>
      <c r="B203" s="9"/>
      <c r="C203" s="9"/>
      <c r="D203" s="9"/>
      <c r="E203" s="9"/>
      <c r="F203" s="9"/>
      <c r="G203" s="9"/>
      <c r="H203" s="9"/>
      <c r="I203" s="9"/>
      <c r="J203" s="9"/>
      <c r="K203" s="766"/>
      <c r="L203" s="9"/>
      <c r="M203" s="9"/>
      <c r="N203" s="9"/>
      <c r="O203" s="9"/>
      <c r="P203" s="766"/>
      <c r="Q203" s="9"/>
      <c r="R203" s="233"/>
      <c r="S203" s="246"/>
      <c r="U203" s="38"/>
      <c r="V203" s="38"/>
    </row>
    <row r="204" spans="1:22">
      <c r="A204" s="766"/>
      <c r="B204" s="9"/>
      <c r="C204" s="9"/>
      <c r="D204" s="9"/>
      <c r="E204" s="9"/>
      <c r="F204" s="9"/>
      <c r="G204" s="9"/>
      <c r="H204" s="9"/>
      <c r="I204" s="9"/>
      <c r="J204" s="9"/>
      <c r="K204" s="766"/>
      <c r="L204" s="9"/>
      <c r="M204" s="9"/>
      <c r="N204" s="9"/>
      <c r="O204" s="9"/>
      <c r="P204" s="766"/>
      <c r="Q204" s="9"/>
      <c r="R204" s="233"/>
      <c r="S204" s="246"/>
      <c r="U204" s="38"/>
      <c r="V204" s="38"/>
    </row>
    <row r="205" spans="1:22">
      <c r="A205" s="766"/>
      <c r="B205" s="9"/>
      <c r="C205" s="9"/>
      <c r="D205" s="9"/>
      <c r="E205" s="9"/>
      <c r="F205" s="9"/>
      <c r="G205" s="9"/>
      <c r="H205" s="9"/>
      <c r="I205" s="9"/>
      <c r="J205" s="9"/>
      <c r="K205" s="766"/>
      <c r="L205" s="9"/>
      <c r="M205" s="9"/>
      <c r="N205" s="9"/>
      <c r="O205" s="9"/>
      <c r="P205" s="766"/>
      <c r="Q205" s="9"/>
      <c r="R205" s="233"/>
      <c r="S205" s="246"/>
      <c r="U205" s="38"/>
      <c r="V205" s="38"/>
    </row>
    <row r="206" spans="1:22">
      <c r="A206" s="766"/>
      <c r="B206" s="9"/>
      <c r="C206" s="9"/>
      <c r="D206" s="9"/>
      <c r="E206" s="9"/>
      <c r="F206" s="9"/>
      <c r="G206" s="9"/>
      <c r="H206" s="9"/>
      <c r="I206" s="9"/>
      <c r="J206" s="9"/>
      <c r="K206" s="766"/>
      <c r="L206" s="9"/>
      <c r="M206" s="9"/>
      <c r="N206" s="9"/>
      <c r="O206" s="9"/>
      <c r="P206" s="766"/>
      <c r="Q206" s="9"/>
      <c r="R206" s="233"/>
      <c r="S206" s="246"/>
      <c r="U206" s="38"/>
      <c r="V206" s="38"/>
    </row>
    <row r="207" spans="1:22">
      <c r="A207" s="766"/>
      <c r="B207" s="9"/>
      <c r="C207" s="9"/>
      <c r="D207" s="9"/>
      <c r="E207" s="9"/>
      <c r="F207" s="9"/>
      <c r="G207" s="9"/>
      <c r="H207" s="9"/>
      <c r="I207" s="9"/>
      <c r="J207" s="9"/>
      <c r="K207" s="766"/>
      <c r="L207" s="9"/>
      <c r="M207" s="9"/>
      <c r="N207" s="9"/>
      <c r="O207" s="9"/>
      <c r="P207" s="766"/>
      <c r="Q207" s="9"/>
      <c r="R207" s="233"/>
      <c r="S207" s="246"/>
      <c r="U207" s="38"/>
      <c r="V207" s="38"/>
    </row>
    <row r="208" spans="1:22">
      <c r="A208" s="766"/>
      <c r="B208" s="9"/>
      <c r="C208" s="9"/>
      <c r="D208" s="9"/>
      <c r="E208" s="9"/>
      <c r="F208" s="9"/>
      <c r="G208" s="9"/>
      <c r="H208" s="9"/>
      <c r="I208" s="9"/>
      <c r="J208" s="9"/>
      <c r="K208" s="766"/>
      <c r="L208" s="9"/>
      <c r="M208" s="9"/>
      <c r="N208" s="9"/>
      <c r="O208" s="9"/>
      <c r="P208" s="766"/>
      <c r="Q208" s="9"/>
      <c r="R208" s="233"/>
      <c r="S208" s="246"/>
      <c r="U208" s="38"/>
      <c r="V208" s="38"/>
    </row>
    <row r="209" spans="1:22">
      <c r="A209" s="766"/>
      <c r="B209" s="9"/>
      <c r="C209" s="9"/>
      <c r="D209" s="9"/>
      <c r="E209" s="9"/>
      <c r="F209" s="9"/>
      <c r="G209" s="9"/>
      <c r="H209" s="9"/>
      <c r="I209" s="9"/>
      <c r="J209" s="9"/>
      <c r="K209" s="766"/>
      <c r="L209" s="9"/>
      <c r="M209" s="9"/>
      <c r="N209" s="9"/>
      <c r="O209" s="9"/>
      <c r="P209" s="766"/>
      <c r="Q209" s="9"/>
      <c r="R209" s="233"/>
      <c r="S209" s="246"/>
      <c r="U209" s="38"/>
      <c r="V209" s="38"/>
    </row>
    <row r="210" spans="1:22">
      <c r="A210" s="766"/>
      <c r="B210" s="9"/>
      <c r="C210" s="9"/>
      <c r="D210" s="9"/>
      <c r="E210" s="9"/>
      <c r="F210" s="9"/>
      <c r="G210" s="9"/>
      <c r="H210" s="9"/>
      <c r="I210" s="9"/>
      <c r="J210" s="9"/>
      <c r="K210" s="766"/>
      <c r="L210" s="9"/>
      <c r="M210" s="9"/>
      <c r="N210" s="9"/>
      <c r="O210" s="9"/>
      <c r="P210" s="766"/>
      <c r="Q210" s="9"/>
      <c r="R210" s="233"/>
      <c r="S210" s="246"/>
      <c r="U210" s="38"/>
      <c r="V210" s="38"/>
    </row>
    <row r="211" spans="1:22">
      <c r="A211" s="766"/>
      <c r="B211" s="9"/>
      <c r="C211" s="9"/>
      <c r="D211" s="9"/>
      <c r="E211" s="9"/>
      <c r="F211" s="9"/>
      <c r="G211" s="9"/>
      <c r="H211" s="9"/>
      <c r="I211" s="9"/>
      <c r="J211" s="9"/>
      <c r="K211" s="766"/>
      <c r="L211" s="9"/>
      <c r="M211" s="9"/>
      <c r="N211" s="9"/>
      <c r="O211" s="9"/>
      <c r="P211" s="766"/>
      <c r="Q211" s="9"/>
      <c r="R211" s="233"/>
      <c r="S211" s="246"/>
      <c r="U211" s="38"/>
      <c r="V211" s="38"/>
    </row>
    <row r="212" spans="1:22">
      <c r="A212" s="766"/>
      <c r="B212" s="9"/>
      <c r="C212" s="9"/>
      <c r="D212" s="9"/>
      <c r="E212" s="9"/>
      <c r="F212" s="9"/>
      <c r="G212" s="9"/>
      <c r="H212" s="9"/>
      <c r="I212" s="9"/>
      <c r="J212" s="9"/>
      <c r="K212" s="766"/>
      <c r="L212" s="9"/>
      <c r="M212" s="9"/>
      <c r="N212" s="9"/>
      <c r="O212" s="9"/>
      <c r="P212" s="766"/>
      <c r="Q212" s="9"/>
      <c r="R212" s="233"/>
      <c r="S212" s="246"/>
      <c r="U212" s="38"/>
      <c r="V212" s="38"/>
    </row>
    <row r="213" spans="1:22">
      <c r="A213" s="766"/>
      <c r="B213" s="9"/>
      <c r="C213" s="9"/>
      <c r="D213" s="9"/>
      <c r="E213" s="9"/>
      <c r="F213" s="9"/>
      <c r="G213" s="9"/>
      <c r="H213" s="9"/>
      <c r="I213" s="9"/>
      <c r="J213" s="9"/>
      <c r="K213" s="766"/>
      <c r="L213" s="9"/>
      <c r="M213" s="9"/>
      <c r="N213" s="9"/>
      <c r="O213" s="9"/>
      <c r="P213" s="766"/>
      <c r="Q213" s="9"/>
      <c r="R213" s="233"/>
      <c r="S213" s="246"/>
      <c r="U213" s="38"/>
      <c r="V213" s="38"/>
    </row>
    <row r="214" spans="1:22">
      <c r="A214" s="766"/>
      <c r="B214" s="9"/>
      <c r="C214" s="9"/>
      <c r="D214" s="9"/>
      <c r="E214" s="9"/>
      <c r="F214" s="9"/>
      <c r="G214" s="9"/>
      <c r="H214" s="9"/>
      <c r="I214" s="9"/>
      <c r="J214" s="9"/>
      <c r="K214" s="766"/>
      <c r="L214" s="9"/>
      <c r="M214" s="9"/>
      <c r="N214" s="9"/>
      <c r="O214" s="9"/>
      <c r="P214" s="766"/>
      <c r="Q214" s="9"/>
      <c r="R214" s="233"/>
      <c r="S214" s="246"/>
      <c r="U214" s="38"/>
      <c r="V214" s="38"/>
    </row>
    <row r="215" spans="1:22">
      <c r="A215" s="766"/>
      <c r="B215" s="9"/>
      <c r="C215" s="9"/>
      <c r="D215" s="9"/>
      <c r="E215" s="9"/>
      <c r="F215" s="9"/>
      <c r="G215" s="9"/>
      <c r="H215" s="9"/>
      <c r="I215" s="9"/>
      <c r="J215" s="9"/>
      <c r="K215" s="766"/>
      <c r="L215" s="9"/>
      <c r="M215" s="9"/>
      <c r="N215" s="9"/>
      <c r="O215" s="9"/>
      <c r="P215" s="766"/>
      <c r="Q215" s="9"/>
      <c r="R215" s="233"/>
      <c r="S215" s="246"/>
      <c r="U215" s="38"/>
      <c r="V215" s="38"/>
    </row>
    <row r="216" spans="1:22">
      <c r="A216" s="766"/>
      <c r="B216" s="9"/>
      <c r="C216" s="9"/>
      <c r="D216" s="9"/>
      <c r="E216" s="9"/>
      <c r="F216" s="9"/>
      <c r="G216" s="9"/>
      <c r="H216" s="9"/>
      <c r="I216" s="9"/>
      <c r="J216" s="9"/>
      <c r="K216" s="766"/>
      <c r="L216" s="9"/>
      <c r="M216" s="9"/>
      <c r="N216" s="9"/>
      <c r="O216" s="9"/>
      <c r="P216" s="766"/>
      <c r="Q216" s="9"/>
      <c r="R216" s="233"/>
      <c r="S216" s="246"/>
      <c r="U216" s="38"/>
      <c r="V216" s="38"/>
    </row>
    <row r="217" spans="1:22">
      <c r="A217" s="766"/>
      <c r="B217" s="9"/>
      <c r="C217" s="9"/>
      <c r="D217" s="9"/>
      <c r="E217" s="9"/>
      <c r="F217" s="9"/>
      <c r="G217" s="9"/>
      <c r="H217" s="9"/>
      <c r="I217" s="9"/>
      <c r="J217" s="9"/>
      <c r="K217" s="766"/>
      <c r="L217" s="9"/>
      <c r="M217" s="9"/>
      <c r="N217" s="9"/>
      <c r="O217" s="9"/>
      <c r="P217" s="766"/>
      <c r="Q217" s="9"/>
      <c r="R217" s="233"/>
      <c r="S217" s="246"/>
      <c r="U217" s="38"/>
      <c r="V217" s="38"/>
    </row>
    <row r="218" spans="1:22">
      <c r="A218" s="766"/>
      <c r="B218" s="9"/>
      <c r="C218" s="9"/>
      <c r="D218" s="9"/>
      <c r="E218" s="9"/>
      <c r="F218" s="9"/>
      <c r="G218" s="9"/>
      <c r="H218" s="9"/>
      <c r="I218" s="9"/>
      <c r="J218" s="9"/>
      <c r="K218" s="766"/>
      <c r="L218" s="9"/>
      <c r="M218" s="9"/>
      <c r="N218" s="9"/>
      <c r="O218" s="9"/>
      <c r="P218" s="766"/>
      <c r="Q218" s="9"/>
      <c r="R218" s="233"/>
      <c r="S218" s="246"/>
      <c r="U218" s="38"/>
      <c r="V218" s="38"/>
    </row>
    <row r="219" spans="1:22">
      <c r="A219" s="766"/>
      <c r="B219" s="9"/>
      <c r="C219" s="9"/>
      <c r="D219" s="9"/>
      <c r="E219" s="9"/>
      <c r="F219" s="9"/>
      <c r="G219" s="9"/>
      <c r="H219" s="9"/>
      <c r="I219" s="9"/>
      <c r="J219" s="9"/>
      <c r="K219" s="766"/>
      <c r="L219" s="9"/>
      <c r="M219" s="9"/>
      <c r="N219" s="9"/>
      <c r="O219" s="9"/>
      <c r="P219" s="766"/>
      <c r="Q219" s="9"/>
      <c r="R219" s="233"/>
      <c r="S219" s="246"/>
      <c r="U219" s="38"/>
      <c r="V219" s="38"/>
    </row>
    <row r="220" spans="1:22">
      <c r="A220" s="766"/>
      <c r="B220" s="9"/>
      <c r="C220" s="9"/>
      <c r="D220" s="9"/>
      <c r="E220" s="9"/>
      <c r="F220" s="9"/>
      <c r="G220" s="9"/>
      <c r="H220" s="9"/>
      <c r="I220" s="9"/>
      <c r="J220" s="9"/>
      <c r="K220" s="766"/>
      <c r="L220" s="9"/>
      <c r="M220" s="9"/>
      <c r="N220" s="9"/>
      <c r="O220" s="9"/>
      <c r="P220" s="766"/>
      <c r="Q220" s="9"/>
      <c r="R220" s="233"/>
      <c r="S220" s="246"/>
      <c r="U220" s="38"/>
      <c r="V220" s="38"/>
    </row>
    <row r="221" spans="1:22">
      <c r="A221" s="766"/>
      <c r="B221" s="9"/>
      <c r="C221" s="9"/>
      <c r="D221" s="9"/>
      <c r="E221" s="9"/>
      <c r="F221" s="9"/>
      <c r="G221" s="9"/>
      <c r="H221" s="9"/>
      <c r="I221" s="9"/>
      <c r="J221" s="9"/>
      <c r="K221" s="766"/>
      <c r="L221" s="9"/>
      <c r="M221" s="9"/>
      <c r="N221" s="9"/>
      <c r="O221" s="9"/>
      <c r="P221" s="766"/>
      <c r="Q221" s="9"/>
      <c r="R221" s="233"/>
      <c r="S221" s="246"/>
      <c r="U221" s="38"/>
      <c r="V221" s="38"/>
    </row>
    <row r="222" spans="1:22">
      <c r="A222" s="766"/>
      <c r="B222" s="9"/>
      <c r="C222" s="9"/>
      <c r="D222" s="9"/>
      <c r="E222" s="9"/>
      <c r="F222" s="9"/>
      <c r="G222" s="9"/>
      <c r="H222" s="9"/>
      <c r="I222" s="9"/>
      <c r="J222" s="9"/>
      <c r="K222" s="766"/>
      <c r="L222" s="9"/>
      <c r="M222" s="9"/>
      <c r="N222" s="9"/>
      <c r="O222" s="9"/>
      <c r="P222" s="766"/>
      <c r="Q222" s="9"/>
      <c r="R222" s="233"/>
      <c r="S222" s="246"/>
      <c r="U222" s="38"/>
      <c r="V222" s="38"/>
    </row>
    <row r="223" spans="1:22">
      <c r="A223" s="766"/>
      <c r="B223" s="9"/>
      <c r="C223" s="9"/>
      <c r="D223" s="9"/>
      <c r="E223" s="9"/>
      <c r="F223" s="9"/>
      <c r="G223" s="9"/>
      <c r="H223" s="9"/>
      <c r="I223" s="9"/>
      <c r="J223" s="9"/>
      <c r="K223" s="766"/>
      <c r="L223" s="9"/>
      <c r="M223" s="9"/>
      <c r="N223" s="9"/>
      <c r="O223" s="9"/>
      <c r="P223" s="766"/>
      <c r="Q223" s="9"/>
      <c r="R223" s="233"/>
      <c r="S223" s="246"/>
      <c r="U223" s="38"/>
      <c r="V223" s="38"/>
    </row>
    <row r="224" spans="1:22">
      <c r="A224" s="766"/>
      <c r="B224" s="9"/>
      <c r="C224" s="9"/>
      <c r="D224" s="9"/>
      <c r="E224" s="9"/>
      <c r="F224" s="9"/>
      <c r="G224" s="9"/>
      <c r="H224" s="9"/>
      <c r="I224" s="9"/>
      <c r="J224" s="9"/>
      <c r="K224" s="766"/>
      <c r="L224" s="9"/>
      <c r="M224" s="9"/>
      <c r="N224" s="9"/>
      <c r="O224" s="9"/>
      <c r="P224" s="766"/>
      <c r="Q224" s="9"/>
      <c r="R224" s="233"/>
      <c r="S224" s="246"/>
      <c r="U224" s="38"/>
      <c r="V224" s="38"/>
    </row>
    <row r="225" spans="1:22">
      <c r="A225" s="766"/>
      <c r="B225" s="9"/>
      <c r="C225" s="9"/>
      <c r="D225" s="9"/>
      <c r="E225" s="9"/>
      <c r="F225" s="9"/>
      <c r="G225" s="9"/>
      <c r="H225" s="9"/>
      <c r="I225" s="9"/>
      <c r="J225" s="9"/>
      <c r="K225" s="766"/>
      <c r="L225" s="9"/>
      <c r="M225" s="9"/>
      <c r="N225" s="9"/>
      <c r="O225" s="9"/>
      <c r="P225" s="766"/>
      <c r="Q225" s="9"/>
      <c r="R225" s="233"/>
      <c r="S225" s="246"/>
      <c r="U225" s="38"/>
      <c r="V225" s="38"/>
    </row>
    <row r="226" spans="1:22">
      <c r="A226" s="766"/>
      <c r="B226" s="9"/>
      <c r="C226" s="9"/>
      <c r="D226" s="9"/>
      <c r="E226" s="9"/>
      <c r="F226" s="9"/>
      <c r="G226" s="9"/>
      <c r="H226" s="9"/>
      <c r="I226" s="9"/>
      <c r="J226" s="9"/>
      <c r="K226" s="766"/>
      <c r="L226" s="9"/>
      <c r="M226" s="9"/>
      <c r="N226" s="9"/>
      <c r="O226" s="9"/>
      <c r="P226" s="766"/>
      <c r="Q226" s="9"/>
      <c r="R226" s="233"/>
      <c r="S226" s="246"/>
      <c r="U226" s="38"/>
      <c r="V226" s="38"/>
    </row>
    <row r="227" spans="1:22">
      <c r="A227" s="766"/>
      <c r="B227" s="9"/>
      <c r="C227" s="9"/>
      <c r="D227" s="9"/>
      <c r="E227" s="9"/>
      <c r="F227" s="9"/>
      <c r="G227" s="9"/>
      <c r="H227" s="9"/>
      <c r="I227" s="9"/>
      <c r="J227" s="9"/>
      <c r="K227" s="766"/>
      <c r="L227" s="9"/>
      <c r="M227" s="9"/>
      <c r="N227" s="9"/>
      <c r="O227" s="9"/>
      <c r="P227" s="766"/>
      <c r="Q227" s="9"/>
      <c r="R227" s="233"/>
      <c r="S227" s="246"/>
      <c r="U227" s="38"/>
      <c r="V227" s="38"/>
    </row>
    <row r="228" spans="1:22">
      <c r="A228" s="766"/>
      <c r="B228" s="9"/>
      <c r="C228" s="9"/>
      <c r="D228" s="9"/>
      <c r="E228" s="9"/>
      <c r="F228" s="9"/>
      <c r="G228" s="9"/>
      <c r="H228" s="9"/>
      <c r="I228" s="9"/>
      <c r="J228" s="9"/>
      <c r="K228" s="766"/>
      <c r="L228" s="9"/>
      <c r="M228" s="9"/>
      <c r="N228" s="9"/>
      <c r="O228" s="9"/>
      <c r="P228" s="766"/>
      <c r="Q228" s="9"/>
      <c r="R228" s="233"/>
      <c r="S228" s="246"/>
      <c r="U228" s="38"/>
      <c r="V228" s="38"/>
    </row>
    <row r="229" spans="1:22">
      <c r="A229" s="766"/>
      <c r="B229" s="9"/>
      <c r="C229" s="9"/>
      <c r="D229" s="9"/>
      <c r="E229" s="9"/>
      <c r="F229" s="9"/>
      <c r="G229" s="9"/>
      <c r="H229" s="9"/>
      <c r="I229" s="9"/>
      <c r="J229" s="9"/>
      <c r="K229" s="766"/>
      <c r="L229" s="9"/>
      <c r="M229" s="9"/>
      <c r="N229" s="9"/>
      <c r="O229" s="9"/>
      <c r="P229" s="766"/>
      <c r="Q229" s="9"/>
      <c r="R229" s="233"/>
      <c r="S229" s="246"/>
      <c r="U229" s="38"/>
      <c r="V229" s="38"/>
    </row>
    <row r="230" spans="1:22">
      <c r="A230" s="766"/>
      <c r="B230" s="9"/>
      <c r="C230" s="9"/>
      <c r="D230" s="9"/>
      <c r="E230" s="9"/>
      <c r="F230" s="9"/>
      <c r="G230" s="9"/>
      <c r="H230" s="9"/>
      <c r="I230" s="9"/>
      <c r="J230" s="9"/>
      <c r="K230" s="766"/>
      <c r="L230" s="9"/>
      <c r="M230" s="9"/>
      <c r="N230" s="9"/>
      <c r="O230" s="9"/>
      <c r="P230" s="766"/>
      <c r="Q230" s="9"/>
      <c r="R230" s="233"/>
      <c r="S230" s="246"/>
      <c r="U230" s="38"/>
      <c r="V230" s="38"/>
    </row>
    <row r="231" spans="1:22">
      <c r="A231" s="766"/>
      <c r="B231" s="9"/>
      <c r="C231" s="9"/>
      <c r="D231" s="9"/>
      <c r="E231" s="9"/>
      <c r="F231" s="9"/>
      <c r="G231" s="9"/>
      <c r="H231" s="9"/>
      <c r="I231" s="9"/>
      <c r="J231" s="9"/>
      <c r="K231" s="766"/>
      <c r="L231" s="9"/>
      <c r="M231" s="9"/>
      <c r="N231" s="9"/>
      <c r="O231" s="9"/>
      <c r="P231" s="766"/>
      <c r="Q231" s="9"/>
      <c r="R231" s="233"/>
      <c r="S231" s="246"/>
      <c r="U231" s="38"/>
      <c r="V231" s="38"/>
    </row>
    <row r="232" spans="1:22">
      <c r="A232" s="766"/>
      <c r="B232" s="9"/>
      <c r="C232" s="9"/>
      <c r="D232" s="9"/>
      <c r="E232" s="9"/>
      <c r="F232" s="9"/>
      <c r="G232" s="9"/>
      <c r="H232" s="9"/>
      <c r="I232" s="9"/>
      <c r="J232" s="9"/>
      <c r="K232" s="766"/>
      <c r="L232" s="9"/>
      <c r="M232" s="9"/>
      <c r="N232" s="9"/>
      <c r="O232" s="9"/>
      <c r="P232" s="766"/>
      <c r="Q232" s="9"/>
      <c r="R232" s="233"/>
      <c r="S232" s="246"/>
      <c r="U232" s="38"/>
      <c r="V232" s="38"/>
    </row>
    <row r="233" spans="1:22">
      <c r="A233" s="766"/>
      <c r="B233" s="9"/>
      <c r="C233" s="9"/>
      <c r="D233" s="9"/>
      <c r="E233" s="9"/>
      <c r="F233" s="9"/>
      <c r="G233" s="9"/>
      <c r="H233" s="9"/>
      <c r="I233" s="9"/>
      <c r="J233" s="9"/>
      <c r="K233" s="766"/>
      <c r="L233" s="9"/>
      <c r="M233" s="9"/>
      <c r="N233" s="9"/>
      <c r="O233" s="9"/>
      <c r="P233" s="766"/>
      <c r="Q233" s="9"/>
      <c r="R233" s="233"/>
      <c r="S233" s="246"/>
      <c r="U233" s="38"/>
      <c r="V233" s="38"/>
    </row>
    <row r="234" spans="1:22">
      <c r="A234" s="766"/>
      <c r="B234" s="9"/>
      <c r="C234" s="9"/>
      <c r="D234" s="9"/>
      <c r="E234" s="9"/>
      <c r="F234" s="9"/>
      <c r="G234" s="9"/>
      <c r="H234" s="9"/>
      <c r="I234" s="9"/>
      <c r="J234" s="9"/>
      <c r="K234" s="766"/>
      <c r="L234" s="9"/>
      <c r="M234" s="9"/>
      <c r="N234" s="9"/>
      <c r="O234" s="9"/>
      <c r="P234" s="766"/>
      <c r="Q234" s="9"/>
      <c r="R234" s="233"/>
      <c r="S234" s="246"/>
      <c r="U234" s="38"/>
      <c r="V234" s="38"/>
    </row>
    <row r="235" spans="1:22">
      <c r="A235" s="766"/>
      <c r="B235" s="9"/>
      <c r="C235" s="9"/>
      <c r="D235" s="9"/>
      <c r="E235" s="9"/>
      <c r="F235" s="9"/>
      <c r="G235" s="9"/>
      <c r="H235" s="9"/>
      <c r="I235" s="9"/>
      <c r="J235" s="9"/>
      <c r="K235" s="766"/>
      <c r="L235" s="9"/>
      <c r="M235" s="9"/>
      <c r="N235" s="9"/>
      <c r="O235" s="9"/>
      <c r="P235" s="766"/>
      <c r="Q235" s="9"/>
      <c r="R235" s="233"/>
      <c r="S235" s="246"/>
      <c r="U235" s="38"/>
      <c r="V235" s="38"/>
    </row>
    <row r="236" spans="1:22">
      <c r="A236" s="766"/>
      <c r="B236" s="9"/>
      <c r="C236" s="9"/>
      <c r="D236" s="9"/>
      <c r="E236" s="9"/>
      <c r="F236" s="9"/>
      <c r="G236" s="9"/>
      <c r="H236" s="9"/>
      <c r="I236" s="9"/>
      <c r="J236" s="9"/>
      <c r="K236" s="766"/>
      <c r="L236" s="9"/>
      <c r="M236" s="9"/>
      <c r="N236" s="9"/>
      <c r="O236" s="9"/>
      <c r="P236" s="766"/>
      <c r="Q236" s="9"/>
      <c r="R236" s="233"/>
      <c r="S236" s="246"/>
      <c r="U236" s="38"/>
      <c r="V236" s="38"/>
    </row>
    <row r="237" spans="1:22">
      <c r="A237" s="766"/>
      <c r="B237" s="9"/>
      <c r="C237" s="9"/>
      <c r="D237" s="9"/>
      <c r="E237" s="9"/>
      <c r="F237" s="9"/>
      <c r="G237" s="9"/>
      <c r="H237" s="9"/>
      <c r="I237" s="9"/>
      <c r="J237" s="9"/>
      <c r="K237" s="766"/>
      <c r="L237" s="9"/>
      <c r="M237" s="9"/>
      <c r="N237" s="9"/>
      <c r="O237" s="9"/>
      <c r="P237" s="766"/>
      <c r="Q237" s="9"/>
      <c r="R237" s="233"/>
      <c r="S237" s="246"/>
      <c r="U237" s="38"/>
      <c r="V237" s="38"/>
    </row>
    <row r="238" spans="1:22">
      <c r="A238" s="766"/>
      <c r="B238" s="9"/>
      <c r="C238" s="9"/>
      <c r="D238" s="9"/>
      <c r="E238" s="9"/>
      <c r="F238" s="9"/>
      <c r="G238" s="9"/>
      <c r="H238" s="9"/>
      <c r="I238" s="9"/>
      <c r="J238" s="9"/>
      <c r="K238" s="766"/>
      <c r="L238" s="9"/>
      <c r="M238" s="9"/>
      <c r="N238" s="9"/>
      <c r="O238" s="9"/>
      <c r="P238" s="766"/>
      <c r="Q238" s="9"/>
      <c r="R238" s="233"/>
      <c r="S238" s="246"/>
      <c r="U238" s="38"/>
      <c r="V238" s="38"/>
    </row>
    <row r="239" spans="1:22">
      <c r="A239" s="766"/>
      <c r="B239" s="9"/>
      <c r="C239" s="9"/>
      <c r="D239" s="9"/>
      <c r="E239" s="9"/>
      <c r="F239" s="9"/>
      <c r="G239" s="9"/>
      <c r="H239" s="9"/>
      <c r="I239" s="9"/>
      <c r="J239" s="9"/>
      <c r="K239" s="766"/>
      <c r="L239" s="9"/>
      <c r="M239" s="9"/>
      <c r="N239" s="9"/>
      <c r="O239" s="9"/>
      <c r="P239" s="766"/>
      <c r="Q239" s="9"/>
      <c r="R239" s="233"/>
      <c r="S239" s="246"/>
      <c r="U239" s="38"/>
      <c r="V239" s="38"/>
    </row>
    <row r="240" spans="1:22">
      <c r="A240" s="766"/>
      <c r="B240" s="9"/>
      <c r="C240" s="9"/>
      <c r="D240" s="9"/>
      <c r="E240" s="9"/>
      <c r="F240" s="9"/>
      <c r="G240" s="9"/>
      <c r="H240" s="9"/>
      <c r="I240" s="9"/>
      <c r="J240" s="9"/>
      <c r="K240" s="766"/>
      <c r="L240" s="9"/>
      <c r="M240" s="9"/>
      <c r="N240" s="9"/>
      <c r="O240" s="9"/>
      <c r="P240" s="766"/>
      <c r="Q240" s="9"/>
      <c r="R240" s="233"/>
      <c r="S240" s="246"/>
      <c r="U240" s="38"/>
      <c r="V240" s="38"/>
    </row>
    <row r="241" spans="1:22">
      <c r="A241" s="766"/>
      <c r="B241" s="9"/>
      <c r="C241" s="9"/>
      <c r="D241" s="9"/>
      <c r="E241" s="9"/>
      <c r="F241" s="9"/>
      <c r="G241" s="9"/>
      <c r="H241" s="9"/>
      <c r="I241" s="9"/>
      <c r="J241" s="9"/>
      <c r="K241" s="766"/>
      <c r="L241" s="9"/>
      <c r="M241" s="9"/>
      <c r="N241" s="9"/>
      <c r="O241" s="9"/>
      <c r="P241" s="766"/>
      <c r="Q241" s="9"/>
      <c r="R241" s="233"/>
      <c r="S241" s="246"/>
      <c r="U241" s="38"/>
      <c r="V241" s="38"/>
    </row>
    <row r="242" spans="1:22">
      <c r="A242" s="766"/>
      <c r="B242" s="9"/>
      <c r="C242" s="9"/>
      <c r="D242" s="9"/>
      <c r="E242" s="9"/>
      <c r="F242" s="9"/>
      <c r="G242" s="9"/>
      <c r="H242" s="9"/>
      <c r="I242" s="9"/>
      <c r="J242" s="9"/>
      <c r="K242" s="766"/>
      <c r="L242" s="9"/>
      <c r="M242" s="9"/>
      <c r="N242" s="9"/>
      <c r="O242" s="9"/>
      <c r="P242" s="766"/>
      <c r="Q242" s="9"/>
      <c r="R242" s="233"/>
      <c r="S242" s="246"/>
      <c r="U242" s="38"/>
      <c r="V242" s="38"/>
    </row>
    <row r="243" spans="1:22">
      <c r="A243" s="766"/>
      <c r="B243" s="9"/>
      <c r="C243" s="9"/>
      <c r="D243" s="9"/>
      <c r="E243" s="9"/>
      <c r="F243" s="9"/>
      <c r="G243" s="9"/>
      <c r="H243" s="9"/>
      <c r="I243" s="9"/>
      <c r="J243" s="9"/>
      <c r="K243" s="766"/>
      <c r="L243" s="9"/>
      <c r="M243" s="9"/>
      <c r="N243" s="9"/>
      <c r="O243" s="9"/>
      <c r="P243" s="766"/>
      <c r="Q243" s="9"/>
      <c r="R243" s="233"/>
      <c r="S243" s="246"/>
      <c r="U243" s="38"/>
      <c r="V243" s="38"/>
    </row>
    <row r="244" spans="1:22">
      <c r="A244" s="766"/>
      <c r="B244" s="9"/>
      <c r="C244" s="9"/>
      <c r="D244" s="9"/>
      <c r="E244" s="9"/>
      <c r="F244" s="9"/>
      <c r="G244" s="9"/>
      <c r="H244" s="9"/>
      <c r="I244" s="9"/>
      <c r="J244" s="9"/>
      <c r="K244" s="766"/>
      <c r="L244" s="9"/>
      <c r="M244" s="9"/>
      <c r="N244" s="9"/>
      <c r="O244" s="9"/>
      <c r="P244" s="766"/>
      <c r="Q244" s="9"/>
      <c r="R244" s="233"/>
      <c r="S244" s="246"/>
      <c r="U244" s="38"/>
      <c r="V244" s="38"/>
    </row>
    <row r="245" spans="1:22">
      <c r="A245" s="766"/>
      <c r="B245" s="9"/>
      <c r="C245" s="9"/>
      <c r="D245" s="9"/>
      <c r="E245" s="9"/>
      <c r="F245" s="9"/>
      <c r="G245" s="9"/>
      <c r="H245" s="9"/>
      <c r="I245" s="9"/>
      <c r="J245" s="9"/>
      <c r="K245" s="766"/>
      <c r="L245" s="9"/>
      <c r="M245" s="9"/>
      <c r="N245" s="9"/>
      <c r="O245" s="9"/>
      <c r="P245" s="766"/>
      <c r="Q245" s="9"/>
      <c r="R245" s="233"/>
      <c r="S245" s="246"/>
      <c r="U245" s="38"/>
      <c r="V245" s="38"/>
    </row>
    <row r="246" spans="1:22">
      <c r="A246" s="766"/>
      <c r="B246" s="9"/>
      <c r="C246" s="9"/>
      <c r="D246" s="9"/>
      <c r="E246" s="9"/>
      <c r="F246" s="9"/>
      <c r="G246" s="9"/>
      <c r="H246" s="9"/>
      <c r="I246" s="9"/>
      <c r="J246" s="9"/>
      <c r="K246" s="766"/>
      <c r="L246" s="9"/>
      <c r="M246" s="9"/>
      <c r="N246" s="9"/>
      <c r="O246" s="9"/>
      <c r="P246" s="766"/>
      <c r="Q246" s="9"/>
      <c r="R246" s="233"/>
      <c r="S246" s="246"/>
      <c r="U246" s="38"/>
      <c r="V246" s="38"/>
    </row>
    <row r="247" spans="1:22">
      <c r="A247" s="766"/>
      <c r="B247" s="9"/>
      <c r="C247" s="9"/>
      <c r="D247" s="9"/>
      <c r="E247" s="9"/>
      <c r="F247" s="9"/>
      <c r="G247" s="9"/>
      <c r="H247" s="9"/>
      <c r="I247" s="9"/>
      <c r="J247" s="9"/>
      <c r="K247" s="766"/>
      <c r="L247" s="9"/>
      <c r="M247" s="9"/>
      <c r="N247" s="9"/>
      <c r="O247" s="9"/>
      <c r="P247" s="766"/>
      <c r="Q247" s="9"/>
      <c r="R247" s="233"/>
      <c r="S247" s="246"/>
      <c r="U247" s="38"/>
      <c r="V247" s="38"/>
    </row>
    <row r="248" spans="1:22">
      <c r="A248" s="766"/>
      <c r="B248" s="9"/>
      <c r="C248" s="9"/>
      <c r="D248" s="9"/>
      <c r="E248" s="9"/>
      <c r="F248" s="9"/>
      <c r="G248" s="9"/>
      <c r="H248" s="9"/>
      <c r="I248" s="9"/>
      <c r="J248" s="9"/>
      <c r="K248" s="766"/>
      <c r="L248" s="9"/>
      <c r="M248" s="9"/>
      <c r="N248" s="9"/>
      <c r="O248" s="9"/>
      <c r="P248" s="766"/>
      <c r="Q248" s="9"/>
      <c r="R248" s="233"/>
      <c r="S248" s="246"/>
      <c r="U248" s="38"/>
      <c r="V248" s="38"/>
    </row>
    <row r="249" spans="1:22">
      <c r="A249" s="766"/>
      <c r="B249" s="9"/>
      <c r="C249" s="9"/>
      <c r="D249" s="9"/>
      <c r="E249" s="9"/>
      <c r="F249" s="9"/>
      <c r="G249" s="9"/>
      <c r="H249" s="9"/>
      <c r="I249" s="9"/>
      <c r="J249" s="9"/>
      <c r="K249" s="766"/>
      <c r="L249" s="9"/>
      <c r="M249" s="9"/>
      <c r="N249" s="9"/>
      <c r="O249" s="9"/>
      <c r="P249" s="766"/>
      <c r="Q249" s="9"/>
      <c r="R249" s="233"/>
      <c r="S249" s="246"/>
      <c r="U249" s="38"/>
      <c r="V249" s="38"/>
    </row>
    <row r="250" spans="1:22">
      <c r="A250" s="766"/>
      <c r="B250" s="9"/>
      <c r="C250" s="9"/>
      <c r="D250" s="9"/>
      <c r="E250" s="9"/>
      <c r="F250" s="9"/>
      <c r="G250" s="9"/>
      <c r="H250" s="9"/>
      <c r="I250" s="9"/>
      <c r="J250" s="9"/>
      <c r="K250" s="766"/>
      <c r="L250" s="9"/>
      <c r="M250" s="9"/>
      <c r="N250" s="9"/>
      <c r="O250" s="9"/>
      <c r="P250" s="766"/>
      <c r="Q250" s="9"/>
      <c r="R250" s="233"/>
      <c r="S250" s="246"/>
      <c r="U250" s="38"/>
      <c r="V250" s="38"/>
    </row>
    <row r="251" spans="1:22">
      <c r="A251" s="766"/>
      <c r="B251" s="9"/>
      <c r="C251" s="9"/>
      <c r="D251" s="9"/>
      <c r="E251" s="9"/>
      <c r="F251" s="9"/>
      <c r="G251" s="9"/>
      <c r="H251" s="9"/>
      <c r="I251" s="9"/>
      <c r="J251" s="9"/>
      <c r="K251" s="766"/>
      <c r="L251" s="9"/>
      <c r="M251" s="9"/>
      <c r="N251" s="9"/>
      <c r="O251" s="9"/>
      <c r="P251" s="766"/>
      <c r="Q251" s="9"/>
      <c r="R251" s="233"/>
      <c r="S251" s="246"/>
      <c r="U251" s="38"/>
      <c r="V251" s="38"/>
    </row>
    <row r="252" spans="1:22">
      <c r="A252" s="766"/>
      <c r="B252" s="9"/>
      <c r="C252" s="9"/>
      <c r="D252" s="9"/>
      <c r="E252" s="9"/>
      <c r="F252" s="9"/>
      <c r="G252" s="9"/>
      <c r="H252" s="9"/>
      <c r="I252" s="9"/>
      <c r="J252" s="9"/>
      <c r="K252" s="766"/>
      <c r="L252" s="9"/>
      <c r="M252" s="9"/>
      <c r="N252" s="9"/>
      <c r="O252" s="9"/>
      <c r="P252" s="766"/>
      <c r="Q252" s="9"/>
      <c r="R252" s="233"/>
      <c r="S252" s="246"/>
      <c r="U252" s="38"/>
      <c r="V252" s="38"/>
    </row>
    <row r="253" spans="1:22">
      <c r="A253" s="766"/>
      <c r="B253" s="9"/>
      <c r="C253" s="9"/>
      <c r="D253" s="9"/>
      <c r="E253" s="9"/>
      <c r="F253" s="9"/>
      <c r="G253" s="9"/>
      <c r="H253" s="9"/>
      <c r="I253" s="9"/>
      <c r="J253" s="9"/>
      <c r="K253" s="766"/>
      <c r="L253" s="9"/>
      <c r="M253" s="9"/>
      <c r="N253" s="9"/>
      <c r="O253" s="9"/>
      <c r="P253" s="766"/>
      <c r="Q253" s="9"/>
      <c r="R253" s="233"/>
      <c r="S253" s="246"/>
      <c r="U253" s="38"/>
      <c r="V253" s="38"/>
    </row>
    <row r="254" spans="1:22">
      <c r="A254" s="766"/>
      <c r="B254" s="9"/>
      <c r="C254" s="9"/>
      <c r="D254" s="9"/>
      <c r="E254" s="9"/>
      <c r="F254" s="9"/>
      <c r="G254" s="9"/>
      <c r="H254" s="9"/>
      <c r="I254" s="9"/>
      <c r="J254" s="9"/>
      <c r="K254" s="766"/>
      <c r="L254" s="9"/>
      <c r="M254" s="9"/>
      <c r="N254" s="9"/>
      <c r="O254" s="9"/>
      <c r="P254" s="766"/>
      <c r="Q254" s="9"/>
      <c r="R254" s="233"/>
      <c r="S254" s="246"/>
      <c r="U254" s="38"/>
      <c r="V254" s="38"/>
    </row>
    <row r="255" spans="1:22">
      <c r="A255" s="766"/>
      <c r="B255" s="9"/>
      <c r="C255" s="9"/>
      <c r="D255" s="9"/>
      <c r="E255" s="9"/>
      <c r="F255" s="9"/>
      <c r="G255" s="9"/>
      <c r="H255" s="9"/>
      <c r="I255" s="9"/>
      <c r="J255" s="9"/>
      <c r="K255" s="766"/>
      <c r="L255" s="9"/>
      <c r="M255" s="9"/>
      <c r="N255" s="9"/>
      <c r="O255" s="9"/>
      <c r="P255" s="766"/>
      <c r="Q255" s="9"/>
      <c r="R255" s="233"/>
      <c r="S255" s="246"/>
      <c r="U255" s="38"/>
      <c r="V255" s="38"/>
    </row>
    <row r="256" spans="1:22">
      <c r="A256" s="766"/>
      <c r="B256" s="9"/>
      <c r="C256" s="9"/>
      <c r="D256" s="9"/>
      <c r="E256" s="9"/>
      <c r="F256" s="9"/>
      <c r="G256" s="9"/>
      <c r="H256" s="9"/>
      <c r="I256" s="9"/>
      <c r="J256" s="9"/>
      <c r="K256" s="766"/>
      <c r="L256" s="9"/>
      <c r="M256" s="9"/>
      <c r="N256" s="9"/>
      <c r="O256" s="9"/>
      <c r="P256" s="766"/>
      <c r="Q256" s="9"/>
      <c r="R256" s="233"/>
      <c r="S256" s="246"/>
      <c r="U256" s="38"/>
      <c r="V256" s="38"/>
    </row>
    <row r="257" spans="1:22">
      <c r="A257" s="766"/>
      <c r="B257" s="9"/>
      <c r="C257" s="9"/>
      <c r="D257" s="9"/>
      <c r="E257" s="9"/>
      <c r="F257" s="9"/>
      <c r="G257" s="9"/>
      <c r="H257" s="9"/>
      <c r="I257" s="9"/>
      <c r="J257" s="9"/>
      <c r="K257" s="766"/>
      <c r="L257" s="9"/>
      <c r="M257" s="9"/>
      <c r="N257" s="9"/>
      <c r="O257" s="9"/>
      <c r="P257" s="766"/>
      <c r="Q257" s="9"/>
      <c r="R257" s="233"/>
      <c r="S257" s="246"/>
      <c r="U257" s="38"/>
      <c r="V257" s="38"/>
    </row>
    <row r="258" spans="1:22">
      <c r="A258" s="766"/>
      <c r="B258" s="9"/>
      <c r="C258" s="9"/>
      <c r="D258" s="9"/>
      <c r="E258" s="9"/>
      <c r="F258" s="9"/>
      <c r="G258" s="9"/>
      <c r="H258" s="9"/>
      <c r="I258" s="9"/>
      <c r="J258" s="9"/>
      <c r="K258" s="766"/>
      <c r="L258" s="9"/>
      <c r="M258" s="9"/>
      <c r="N258" s="9"/>
      <c r="O258" s="9"/>
      <c r="P258" s="766"/>
      <c r="Q258" s="9"/>
      <c r="R258" s="233"/>
      <c r="S258" s="246"/>
      <c r="U258" s="38"/>
      <c r="V258" s="38"/>
    </row>
    <row r="259" spans="1:22">
      <c r="A259" s="766"/>
      <c r="B259" s="9"/>
      <c r="C259" s="9"/>
      <c r="D259" s="9"/>
      <c r="E259" s="9"/>
      <c r="F259" s="9"/>
      <c r="G259" s="9"/>
      <c r="H259" s="9"/>
      <c r="I259" s="9"/>
      <c r="J259" s="9"/>
      <c r="K259" s="766"/>
      <c r="L259" s="9"/>
      <c r="M259" s="9"/>
      <c r="N259" s="9"/>
      <c r="O259" s="9"/>
      <c r="P259" s="766"/>
      <c r="Q259" s="9"/>
      <c r="R259" s="233"/>
      <c r="S259" s="246"/>
      <c r="U259" s="38"/>
      <c r="V259" s="38"/>
    </row>
    <row r="260" spans="1:22">
      <c r="A260" s="766"/>
      <c r="B260" s="9"/>
      <c r="C260" s="9"/>
      <c r="D260" s="9"/>
      <c r="E260" s="9"/>
      <c r="F260" s="9"/>
      <c r="G260" s="9"/>
      <c r="H260" s="9"/>
      <c r="I260" s="9"/>
      <c r="J260" s="9"/>
      <c r="K260" s="766"/>
      <c r="L260" s="9"/>
      <c r="M260" s="9"/>
      <c r="N260" s="9"/>
      <c r="O260" s="9"/>
      <c r="P260" s="766"/>
      <c r="Q260" s="9"/>
      <c r="R260" s="233"/>
      <c r="S260" s="246"/>
      <c r="U260" s="38"/>
      <c r="V260" s="38"/>
    </row>
    <row r="261" spans="1:22">
      <c r="A261" s="766"/>
      <c r="B261" s="9"/>
      <c r="C261" s="9"/>
      <c r="D261" s="9"/>
      <c r="E261" s="9"/>
      <c r="F261" s="9"/>
      <c r="G261" s="9"/>
      <c r="H261" s="9"/>
      <c r="I261" s="9"/>
      <c r="J261" s="9"/>
      <c r="K261" s="766"/>
      <c r="L261" s="9"/>
      <c r="M261" s="9"/>
      <c r="N261" s="9"/>
      <c r="O261" s="9"/>
      <c r="P261" s="766"/>
      <c r="Q261" s="9"/>
      <c r="R261" s="233"/>
      <c r="S261" s="246"/>
      <c r="U261" s="38"/>
      <c r="V261" s="38"/>
    </row>
    <row r="262" spans="1:22">
      <c r="A262" s="766"/>
      <c r="B262" s="9"/>
      <c r="C262" s="9"/>
      <c r="D262" s="9"/>
      <c r="E262" s="9"/>
      <c r="F262" s="9"/>
      <c r="G262" s="9"/>
      <c r="H262" s="9"/>
      <c r="I262" s="9"/>
      <c r="J262" s="9"/>
      <c r="K262" s="766"/>
      <c r="L262" s="9"/>
      <c r="M262" s="9"/>
      <c r="N262" s="9"/>
      <c r="O262" s="9"/>
      <c r="P262" s="766"/>
      <c r="Q262" s="9"/>
      <c r="R262" s="233"/>
      <c r="S262" s="246"/>
      <c r="U262" s="38"/>
      <c r="V262" s="38"/>
    </row>
    <row r="263" spans="1:22">
      <c r="A263" s="766"/>
      <c r="B263" s="9"/>
      <c r="C263" s="9"/>
      <c r="D263" s="9"/>
      <c r="E263" s="9"/>
      <c r="F263" s="9"/>
      <c r="G263" s="9"/>
      <c r="H263" s="9"/>
      <c r="I263" s="9"/>
      <c r="J263" s="9"/>
      <c r="K263" s="766"/>
      <c r="L263" s="9"/>
      <c r="M263" s="9"/>
      <c r="N263" s="9"/>
      <c r="O263" s="9"/>
      <c r="P263" s="766"/>
      <c r="Q263" s="9"/>
      <c r="R263" s="233"/>
      <c r="S263" s="246"/>
      <c r="U263" s="38"/>
      <c r="V263" s="38"/>
    </row>
    <row r="264" spans="1:22">
      <c r="A264" s="766"/>
      <c r="B264" s="9"/>
      <c r="C264" s="9"/>
      <c r="D264" s="9"/>
      <c r="E264" s="9"/>
      <c r="F264" s="9"/>
      <c r="G264" s="9"/>
      <c r="H264" s="9"/>
      <c r="I264" s="9"/>
      <c r="J264" s="9"/>
      <c r="K264" s="766"/>
      <c r="L264" s="9"/>
      <c r="M264" s="9"/>
      <c r="N264" s="9"/>
      <c r="O264" s="9"/>
      <c r="P264" s="766"/>
      <c r="Q264" s="9"/>
      <c r="R264" s="233"/>
      <c r="S264" s="246"/>
      <c r="U264" s="38"/>
      <c r="V264" s="38"/>
    </row>
    <row r="265" spans="1:22">
      <c r="A265" s="766"/>
      <c r="B265" s="9"/>
      <c r="C265" s="9"/>
      <c r="D265" s="9"/>
      <c r="E265" s="9"/>
      <c r="F265" s="9"/>
      <c r="G265" s="9"/>
      <c r="H265" s="9"/>
      <c r="I265" s="9"/>
      <c r="J265" s="9"/>
      <c r="K265" s="766"/>
      <c r="L265" s="9"/>
      <c r="M265" s="9"/>
      <c r="N265" s="9"/>
      <c r="O265" s="9"/>
      <c r="P265" s="766"/>
      <c r="Q265" s="9"/>
      <c r="R265" s="233"/>
      <c r="S265" s="246"/>
      <c r="U265" s="38"/>
      <c r="V265" s="38"/>
    </row>
    <row r="266" spans="1:22">
      <c r="A266" s="766"/>
      <c r="B266" s="9"/>
      <c r="C266" s="9"/>
      <c r="D266" s="9"/>
      <c r="E266" s="9"/>
      <c r="F266" s="9"/>
      <c r="G266" s="9"/>
      <c r="H266" s="9"/>
      <c r="I266" s="9"/>
      <c r="J266" s="9"/>
      <c r="K266" s="766"/>
      <c r="L266" s="9"/>
      <c r="M266" s="9"/>
      <c r="N266" s="9"/>
      <c r="O266" s="9"/>
      <c r="P266" s="766"/>
      <c r="Q266" s="9"/>
      <c r="R266" s="233"/>
      <c r="S266" s="246"/>
      <c r="U266" s="38"/>
      <c r="V266" s="38"/>
    </row>
    <row r="267" spans="1:22">
      <c r="A267" s="766"/>
      <c r="B267" s="9"/>
      <c r="C267" s="9"/>
      <c r="D267" s="9"/>
      <c r="E267" s="9"/>
      <c r="F267" s="9"/>
      <c r="G267" s="9"/>
      <c r="H267" s="9"/>
      <c r="I267" s="9"/>
      <c r="J267" s="9"/>
      <c r="K267" s="766"/>
      <c r="L267" s="9"/>
      <c r="M267" s="9"/>
      <c r="N267" s="9"/>
      <c r="O267" s="9"/>
      <c r="P267" s="766"/>
      <c r="Q267" s="9"/>
      <c r="R267" s="233"/>
      <c r="S267" s="246"/>
      <c r="U267" s="38"/>
      <c r="V267" s="38"/>
    </row>
    <row r="268" spans="1:22">
      <c r="A268" s="766"/>
      <c r="B268" s="9"/>
      <c r="C268" s="9"/>
      <c r="D268" s="9"/>
      <c r="E268" s="9"/>
      <c r="F268" s="9"/>
      <c r="G268" s="9"/>
      <c r="H268" s="9"/>
      <c r="I268" s="9"/>
      <c r="J268" s="9"/>
      <c r="K268" s="766"/>
      <c r="L268" s="9"/>
      <c r="M268" s="9"/>
      <c r="N268" s="9"/>
      <c r="O268" s="9"/>
      <c r="P268" s="766"/>
      <c r="Q268" s="9"/>
      <c r="R268" s="233"/>
      <c r="S268" s="246"/>
      <c r="U268" s="38"/>
      <c r="V268" s="38"/>
    </row>
    <row r="269" spans="1:22">
      <c r="A269" s="766"/>
      <c r="B269" s="9"/>
      <c r="C269" s="9"/>
      <c r="D269" s="9"/>
      <c r="E269" s="9"/>
      <c r="F269" s="9"/>
      <c r="G269" s="9"/>
      <c r="H269" s="9"/>
      <c r="I269" s="9"/>
      <c r="J269" s="9"/>
      <c r="K269" s="766"/>
      <c r="L269" s="9"/>
      <c r="M269" s="9"/>
      <c r="N269" s="9"/>
      <c r="O269" s="9"/>
      <c r="P269" s="766"/>
      <c r="Q269" s="9"/>
      <c r="R269" s="233"/>
      <c r="S269" s="246"/>
      <c r="U269" s="38"/>
      <c r="V269" s="38"/>
    </row>
    <row r="270" spans="1:22">
      <c r="A270" s="766"/>
      <c r="B270" s="9"/>
      <c r="C270" s="9"/>
      <c r="D270" s="9"/>
      <c r="E270" s="9"/>
      <c r="F270" s="9"/>
      <c r="G270" s="9"/>
      <c r="H270" s="9"/>
      <c r="I270" s="9"/>
      <c r="J270" s="9"/>
      <c r="K270" s="766"/>
      <c r="L270" s="9"/>
      <c r="M270" s="9"/>
      <c r="N270" s="9"/>
      <c r="O270" s="9"/>
      <c r="P270" s="766"/>
      <c r="Q270" s="9"/>
      <c r="R270" s="233"/>
      <c r="S270" s="246"/>
      <c r="U270" s="38"/>
      <c r="V270" s="38"/>
    </row>
    <row r="271" spans="1:22">
      <c r="A271" s="766"/>
      <c r="B271" s="9"/>
      <c r="C271" s="9"/>
      <c r="D271" s="9"/>
      <c r="E271" s="9"/>
      <c r="F271" s="9"/>
      <c r="G271" s="9"/>
      <c r="H271" s="9"/>
      <c r="I271" s="9"/>
      <c r="J271" s="9"/>
      <c r="K271" s="766"/>
      <c r="L271" s="9"/>
      <c r="M271" s="9"/>
      <c r="N271" s="9"/>
      <c r="O271" s="9"/>
      <c r="P271" s="766"/>
      <c r="Q271" s="9"/>
      <c r="R271" s="233"/>
      <c r="S271" s="246"/>
      <c r="U271" s="38"/>
      <c r="V271" s="38"/>
    </row>
    <row r="272" spans="1:22">
      <c r="A272" s="766"/>
      <c r="B272" s="9"/>
      <c r="C272" s="9"/>
      <c r="D272" s="9"/>
      <c r="E272" s="9"/>
      <c r="F272" s="9"/>
      <c r="G272" s="9"/>
      <c r="H272" s="9"/>
      <c r="I272" s="9"/>
      <c r="J272" s="9"/>
      <c r="K272" s="766"/>
      <c r="L272" s="9"/>
      <c r="M272" s="9"/>
      <c r="N272" s="9"/>
      <c r="O272" s="9"/>
      <c r="P272" s="766"/>
      <c r="Q272" s="9"/>
      <c r="R272" s="233"/>
      <c r="S272" s="246"/>
      <c r="U272" s="38"/>
      <c r="V272" s="38"/>
    </row>
    <row r="273" spans="1:22">
      <c r="A273" s="766"/>
      <c r="B273" s="9"/>
      <c r="C273" s="9"/>
      <c r="D273" s="9"/>
      <c r="E273" s="9"/>
      <c r="F273" s="9"/>
      <c r="G273" s="9"/>
      <c r="H273" s="9"/>
      <c r="I273" s="9"/>
      <c r="J273" s="9"/>
      <c r="K273" s="766"/>
      <c r="L273" s="9"/>
      <c r="M273" s="9"/>
      <c r="N273" s="9"/>
      <c r="O273" s="9"/>
      <c r="P273" s="766"/>
      <c r="Q273" s="9"/>
      <c r="R273" s="233"/>
      <c r="S273" s="246"/>
      <c r="U273" s="38"/>
      <c r="V273" s="38"/>
    </row>
    <row r="274" spans="1:22">
      <c r="A274" s="766"/>
      <c r="B274" s="9"/>
      <c r="C274" s="9"/>
      <c r="D274" s="9"/>
      <c r="E274" s="9"/>
      <c r="F274" s="9"/>
      <c r="G274" s="9"/>
      <c r="H274" s="9"/>
      <c r="I274" s="9"/>
      <c r="J274" s="9"/>
      <c r="K274" s="766"/>
      <c r="L274" s="9"/>
      <c r="M274" s="9"/>
      <c r="N274" s="9"/>
      <c r="O274" s="9"/>
      <c r="P274" s="766"/>
      <c r="Q274" s="9"/>
      <c r="R274" s="233"/>
      <c r="S274" s="246"/>
      <c r="U274" s="38"/>
      <c r="V274" s="38"/>
    </row>
    <row r="275" spans="1:22">
      <c r="A275" s="766"/>
      <c r="B275" s="9"/>
      <c r="C275" s="9"/>
      <c r="D275" s="9"/>
      <c r="E275" s="9"/>
      <c r="F275" s="9"/>
      <c r="G275" s="9"/>
      <c r="H275" s="9"/>
      <c r="I275" s="9"/>
      <c r="J275" s="9"/>
      <c r="K275" s="766"/>
      <c r="L275" s="9"/>
      <c r="M275" s="9"/>
      <c r="N275" s="9"/>
      <c r="O275" s="9"/>
      <c r="P275" s="766"/>
      <c r="Q275" s="9"/>
      <c r="R275" s="233"/>
      <c r="S275" s="246"/>
      <c r="U275" s="38"/>
      <c r="V275" s="38"/>
    </row>
    <row r="276" spans="1:22">
      <c r="A276" s="766"/>
      <c r="B276" s="9"/>
      <c r="C276" s="9"/>
      <c r="D276" s="9"/>
      <c r="E276" s="9"/>
      <c r="F276" s="9"/>
      <c r="G276" s="9"/>
      <c r="H276" s="9"/>
      <c r="I276" s="9"/>
      <c r="J276" s="9"/>
      <c r="K276" s="766"/>
      <c r="L276" s="9"/>
      <c r="M276" s="9"/>
      <c r="N276" s="9"/>
      <c r="O276" s="9"/>
      <c r="P276" s="766"/>
      <c r="Q276" s="9"/>
      <c r="R276" s="233"/>
      <c r="S276" s="246"/>
      <c r="U276" s="38"/>
      <c r="V276" s="38"/>
    </row>
    <row r="277" spans="1:22">
      <c r="A277" s="766"/>
      <c r="B277" s="9"/>
      <c r="C277" s="9"/>
      <c r="D277" s="9"/>
      <c r="E277" s="9"/>
      <c r="F277" s="9"/>
      <c r="G277" s="9"/>
      <c r="H277" s="9"/>
      <c r="I277" s="9"/>
      <c r="J277" s="9"/>
      <c r="K277" s="766"/>
      <c r="L277" s="9"/>
      <c r="M277" s="9"/>
      <c r="N277" s="9"/>
      <c r="O277" s="9"/>
      <c r="P277" s="766"/>
      <c r="Q277" s="9"/>
      <c r="R277" s="233"/>
      <c r="S277" s="246"/>
      <c r="U277" s="38"/>
      <c r="V277" s="38"/>
    </row>
    <row r="278" spans="1:22">
      <c r="A278" s="766"/>
      <c r="B278" s="9"/>
      <c r="C278" s="9"/>
      <c r="D278" s="9"/>
      <c r="E278" s="9"/>
      <c r="F278" s="9"/>
      <c r="G278" s="9"/>
      <c r="H278" s="9"/>
      <c r="I278" s="9"/>
      <c r="J278" s="9"/>
      <c r="K278" s="766"/>
      <c r="L278" s="9"/>
      <c r="M278" s="9"/>
      <c r="N278" s="9"/>
      <c r="O278" s="9"/>
      <c r="P278" s="766"/>
      <c r="Q278" s="9"/>
      <c r="R278" s="233"/>
      <c r="S278" s="246"/>
      <c r="U278" s="38"/>
      <c r="V278" s="38"/>
    </row>
    <row r="279" spans="1:22">
      <c r="A279" s="766"/>
      <c r="B279" s="9"/>
      <c r="C279" s="9"/>
      <c r="D279" s="9"/>
      <c r="E279" s="9"/>
      <c r="F279" s="9"/>
      <c r="G279" s="9"/>
      <c r="H279" s="9"/>
      <c r="I279" s="9"/>
      <c r="J279" s="9"/>
      <c r="K279" s="766"/>
      <c r="L279" s="9"/>
      <c r="M279" s="9"/>
      <c r="N279" s="9"/>
      <c r="O279" s="9"/>
      <c r="P279" s="766"/>
      <c r="Q279" s="9"/>
      <c r="R279" s="233"/>
      <c r="S279" s="246"/>
      <c r="U279" s="38"/>
      <c r="V279" s="38"/>
    </row>
    <row r="280" spans="1:22">
      <c r="A280" s="766"/>
      <c r="B280" s="9"/>
      <c r="C280" s="9"/>
      <c r="D280" s="9"/>
      <c r="E280" s="9"/>
      <c r="F280" s="9"/>
      <c r="G280" s="9"/>
      <c r="H280" s="9"/>
      <c r="I280" s="9"/>
      <c r="J280" s="9"/>
      <c r="K280" s="766"/>
      <c r="L280" s="9"/>
      <c r="M280" s="9"/>
      <c r="N280" s="9"/>
      <c r="O280" s="9"/>
      <c r="P280" s="766"/>
      <c r="Q280" s="9"/>
      <c r="R280" s="233"/>
      <c r="S280" s="246"/>
      <c r="U280" s="38"/>
      <c r="V280" s="38"/>
    </row>
    <row r="281" spans="1:22">
      <c r="A281" s="766"/>
      <c r="B281" s="9"/>
      <c r="C281" s="9"/>
      <c r="D281" s="9"/>
      <c r="E281" s="9"/>
      <c r="F281" s="9"/>
      <c r="G281" s="9"/>
      <c r="H281" s="9"/>
      <c r="I281" s="9"/>
      <c r="J281" s="9"/>
      <c r="K281" s="766"/>
      <c r="L281" s="9"/>
      <c r="M281" s="9"/>
      <c r="N281" s="9"/>
      <c r="O281" s="9"/>
      <c r="P281" s="766"/>
      <c r="Q281" s="9"/>
      <c r="R281" s="233"/>
      <c r="S281" s="246"/>
      <c r="U281" s="38"/>
      <c r="V281" s="38"/>
    </row>
    <row r="282" spans="1:22">
      <c r="A282" s="766"/>
      <c r="B282" s="9"/>
      <c r="C282" s="9"/>
      <c r="D282" s="9"/>
      <c r="E282" s="9"/>
      <c r="F282" s="9"/>
      <c r="G282" s="9"/>
      <c r="H282" s="9"/>
      <c r="I282" s="9"/>
      <c r="J282" s="9"/>
      <c r="K282" s="766"/>
      <c r="L282" s="9"/>
      <c r="M282" s="9"/>
      <c r="N282" s="9"/>
      <c r="O282" s="9"/>
      <c r="P282" s="766"/>
      <c r="Q282" s="9"/>
      <c r="R282" s="233"/>
      <c r="S282" s="246"/>
      <c r="U282" s="38"/>
      <c r="V282" s="38"/>
    </row>
    <row r="283" spans="1:22">
      <c r="A283" s="766"/>
      <c r="B283" s="9"/>
      <c r="C283" s="9"/>
      <c r="D283" s="9"/>
      <c r="E283" s="9"/>
      <c r="F283" s="9"/>
      <c r="G283" s="9"/>
      <c r="H283" s="9"/>
      <c r="I283" s="9"/>
      <c r="J283" s="9"/>
      <c r="K283" s="766"/>
      <c r="L283" s="9"/>
      <c r="M283" s="9"/>
      <c r="N283" s="9"/>
      <c r="O283" s="9"/>
      <c r="P283" s="766"/>
      <c r="Q283" s="9"/>
      <c r="R283" s="233"/>
      <c r="S283" s="246"/>
      <c r="U283" s="38"/>
      <c r="V283" s="38"/>
    </row>
    <row r="284" spans="1:22">
      <c r="A284" s="766"/>
      <c r="B284" s="9"/>
      <c r="C284" s="9"/>
      <c r="D284" s="9"/>
      <c r="E284" s="9"/>
      <c r="F284" s="9"/>
      <c r="G284" s="9"/>
      <c r="H284" s="9"/>
      <c r="I284" s="9"/>
      <c r="J284" s="9"/>
      <c r="K284" s="766"/>
      <c r="L284" s="9"/>
      <c r="M284" s="9"/>
      <c r="N284" s="9"/>
      <c r="O284" s="9"/>
      <c r="P284" s="766"/>
      <c r="Q284" s="9"/>
      <c r="R284" s="233"/>
      <c r="S284" s="246"/>
      <c r="U284" s="38"/>
      <c r="V284" s="38"/>
    </row>
    <row r="285" spans="1:22">
      <c r="A285" s="766"/>
      <c r="B285" s="9"/>
      <c r="C285" s="9"/>
      <c r="D285" s="9"/>
      <c r="E285" s="9"/>
      <c r="F285" s="9"/>
      <c r="G285" s="9"/>
      <c r="H285" s="9"/>
      <c r="I285" s="9"/>
      <c r="J285" s="9"/>
      <c r="K285" s="766"/>
      <c r="L285" s="9"/>
      <c r="M285" s="9"/>
      <c r="N285" s="9"/>
      <c r="O285" s="9"/>
      <c r="P285" s="766"/>
      <c r="Q285" s="9"/>
      <c r="R285" s="233"/>
      <c r="S285" s="246"/>
      <c r="U285" s="38"/>
      <c r="V285" s="38"/>
    </row>
    <row r="286" spans="1:22">
      <c r="A286" s="766"/>
      <c r="B286" s="9"/>
      <c r="C286" s="9"/>
      <c r="D286" s="9"/>
      <c r="E286" s="9"/>
      <c r="F286" s="9"/>
      <c r="G286" s="9"/>
      <c r="H286" s="9"/>
      <c r="I286" s="9"/>
      <c r="J286" s="9"/>
      <c r="K286" s="766"/>
      <c r="L286" s="9"/>
      <c r="M286" s="9"/>
      <c r="N286" s="9"/>
      <c r="O286" s="9"/>
      <c r="P286" s="766"/>
      <c r="Q286" s="9"/>
      <c r="R286" s="233"/>
      <c r="S286" s="246"/>
      <c r="U286" s="38"/>
      <c r="V286" s="38"/>
    </row>
    <row r="287" spans="1:22">
      <c r="A287" s="766"/>
      <c r="B287" s="9"/>
      <c r="C287" s="9"/>
      <c r="D287" s="9"/>
      <c r="E287" s="9"/>
      <c r="F287" s="9"/>
      <c r="G287" s="9"/>
      <c r="H287" s="9"/>
      <c r="I287" s="9"/>
      <c r="J287" s="9"/>
      <c r="K287" s="766"/>
      <c r="L287" s="9"/>
      <c r="M287" s="9"/>
      <c r="N287" s="9"/>
      <c r="O287" s="9"/>
      <c r="P287" s="766"/>
      <c r="Q287" s="9"/>
      <c r="R287" s="233"/>
      <c r="S287" s="246"/>
      <c r="U287" s="38"/>
      <c r="V287" s="38"/>
    </row>
    <row r="288" spans="1:22">
      <c r="A288" s="766"/>
      <c r="B288" s="9"/>
      <c r="C288" s="9"/>
      <c r="D288" s="9"/>
      <c r="E288" s="9"/>
      <c r="F288" s="9"/>
      <c r="G288" s="9"/>
      <c r="H288" s="9"/>
      <c r="I288" s="9"/>
      <c r="J288" s="9"/>
      <c r="K288" s="766"/>
      <c r="L288" s="9"/>
      <c r="M288" s="9"/>
      <c r="N288" s="9"/>
      <c r="O288" s="9"/>
      <c r="P288" s="766"/>
      <c r="Q288" s="9"/>
      <c r="R288" s="233"/>
      <c r="S288" s="246"/>
      <c r="U288" s="38"/>
      <c r="V288" s="38"/>
    </row>
    <row r="289" spans="1:22">
      <c r="A289" s="766"/>
      <c r="B289" s="9"/>
      <c r="C289" s="9"/>
      <c r="D289" s="9"/>
      <c r="E289" s="9"/>
      <c r="F289" s="9"/>
      <c r="G289" s="9"/>
      <c r="H289" s="9"/>
      <c r="I289" s="9"/>
      <c r="J289" s="9"/>
      <c r="K289" s="766"/>
      <c r="L289" s="9"/>
      <c r="M289" s="9"/>
      <c r="N289" s="9"/>
      <c r="O289" s="9"/>
      <c r="P289" s="766"/>
      <c r="Q289" s="9"/>
      <c r="R289" s="233"/>
      <c r="S289" s="246"/>
      <c r="U289" s="38"/>
      <c r="V289" s="38"/>
    </row>
    <row r="290" spans="1:22">
      <c r="A290" s="766"/>
      <c r="B290" s="9"/>
      <c r="C290" s="9"/>
      <c r="D290" s="9"/>
      <c r="E290" s="9"/>
      <c r="F290" s="9"/>
      <c r="G290" s="9"/>
      <c r="H290" s="9"/>
      <c r="I290" s="9"/>
      <c r="J290" s="9"/>
      <c r="K290" s="766"/>
      <c r="L290" s="9"/>
      <c r="M290" s="9"/>
      <c r="N290" s="9"/>
      <c r="O290" s="9"/>
      <c r="P290" s="766"/>
      <c r="Q290" s="9"/>
      <c r="R290" s="233"/>
      <c r="S290" s="246"/>
      <c r="U290" s="38"/>
      <c r="V290" s="38"/>
    </row>
    <row r="291" spans="1:22">
      <c r="A291" s="766"/>
      <c r="B291" s="9"/>
      <c r="C291" s="9"/>
      <c r="D291" s="9"/>
      <c r="E291" s="9"/>
      <c r="F291" s="9"/>
      <c r="G291" s="9"/>
      <c r="H291" s="9"/>
      <c r="I291" s="9"/>
      <c r="J291" s="9"/>
      <c r="K291" s="766"/>
      <c r="L291" s="9"/>
      <c r="M291" s="9"/>
      <c r="N291" s="9"/>
      <c r="O291" s="9"/>
      <c r="P291" s="766"/>
      <c r="Q291" s="9"/>
      <c r="R291" s="233"/>
      <c r="S291" s="246"/>
      <c r="U291" s="38"/>
      <c r="V291" s="38"/>
    </row>
    <row r="292" spans="1:22">
      <c r="A292" s="766"/>
      <c r="B292" s="9"/>
      <c r="C292" s="9"/>
      <c r="D292" s="9"/>
      <c r="E292" s="9"/>
      <c r="F292" s="9"/>
      <c r="G292" s="9"/>
      <c r="H292" s="9"/>
      <c r="I292" s="9"/>
      <c r="J292" s="9"/>
      <c r="K292" s="766"/>
      <c r="L292" s="9"/>
      <c r="M292" s="9"/>
      <c r="N292" s="9"/>
      <c r="O292" s="9"/>
      <c r="P292" s="766"/>
      <c r="Q292" s="9"/>
      <c r="R292" s="233"/>
      <c r="S292" s="246"/>
      <c r="U292" s="38"/>
      <c r="V292" s="38"/>
    </row>
    <row r="293" spans="1:22">
      <c r="A293" s="766"/>
      <c r="B293" s="9"/>
      <c r="C293" s="9"/>
      <c r="D293" s="9"/>
      <c r="E293" s="9"/>
      <c r="F293" s="9"/>
      <c r="G293" s="9"/>
      <c r="H293" s="9"/>
      <c r="I293" s="9"/>
      <c r="J293" s="9"/>
      <c r="K293" s="766"/>
      <c r="L293" s="9"/>
      <c r="M293" s="9"/>
      <c r="N293" s="9"/>
      <c r="O293" s="9"/>
      <c r="P293" s="766"/>
      <c r="Q293" s="9"/>
      <c r="R293" s="233"/>
      <c r="S293" s="246"/>
      <c r="U293" s="38"/>
      <c r="V293" s="38"/>
    </row>
    <row r="294" spans="1:22">
      <c r="A294" s="766"/>
      <c r="B294" s="9"/>
      <c r="C294" s="9"/>
      <c r="D294" s="9"/>
      <c r="E294" s="9"/>
      <c r="F294" s="9"/>
      <c r="G294" s="9"/>
      <c r="H294" s="9"/>
      <c r="I294" s="9"/>
      <c r="J294" s="9"/>
      <c r="K294" s="766"/>
      <c r="L294" s="9"/>
      <c r="M294" s="9"/>
      <c r="N294" s="9"/>
      <c r="O294" s="9"/>
      <c r="P294" s="766"/>
      <c r="Q294" s="9"/>
      <c r="R294" s="233"/>
      <c r="S294" s="246"/>
      <c r="U294" s="38"/>
      <c r="V294" s="38"/>
    </row>
    <row r="295" spans="1:22">
      <c r="A295" s="766"/>
      <c r="B295" s="9"/>
      <c r="C295" s="9"/>
      <c r="D295" s="9"/>
      <c r="E295" s="9"/>
      <c r="F295" s="9"/>
      <c r="G295" s="9"/>
      <c r="H295" s="9"/>
      <c r="I295" s="9"/>
      <c r="J295" s="9"/>
      <c r="K295" s="766"/>
      <c r="L295" s="9"/>
      <c r="M295" s="9"/>
      <c r="N295" s="9"/>
      <c r="O295" s="9"/>
      <c r="P295" s="766"/>
      <c r="Q295" s="9"/>
      <c r="R295" s="233"/>
      <c r="S295" s="246"/>
      <c r="U295" s="38"/>
      <c r="V295" s="38"/>
    </row>
    <row r="296" spans="1:22">
      <c r="A296" s="766"/>
      <c r="B296" s="9"/>
      <c r="C296" s="9"/>
      <c r="D296" s="9"/>
      <c r="E296" s="9"/>
      <c r="F296" s="9"/>
      <c r="G296" s="9"/>
      <c r="H296" s="9"/>
      <c r="I296" s="9"/>
      <c r="J296" s="9"/>
      <c r="K296" s="766"/>
      <c r="L296" s="9"/>
      <c r="M296" s="9"/>
      <c r="N296" s="9"/>
      <c r="O296" s="9"/>
      <c r="P296" s="766"/>
      <c r="Q296" s="9"/>
      <c r="R296" s="233"/>
      <c r="S296" s="246"/>
      <c r="U296" s="38"/>
      <c r="V296" s="38"/>
    </row>
    <row r="297" spans="1:22">
      <c r="A297" s="766"/>
      <c r="B297" s="9"/>
      <c r="C297" s="9"/>
      <c r="D297" s="9"/>
      <c r="E297" s="9"/>
      <c r="F297" s="9"/>
      <c r="G297" s="9"/>
      <c r="H297" s="9"/>
      <c r="I297" s="9"/>
      <c r="J297" s="9"/>
      <c r="K297" s="766"/>
      <c r="L297" s="9"/>
      <c r="M297" s="9"/>
      <c r="N297" s="9"/>
      <c r="O297" s="9"/>
      <c r="P297" s="766"/>
      <c r="Q297" s="9"/>
      <c r="R297" s="233"/>
      <c r="S297" s="246"/>
      <c r="U297" s="38"/>
      <c r="V297" s="38"/>
    </row>
    <row r="298" spans="1:22">
      <c r="A298" s="766"/>
      <c r="B298" s="9"/>
      <c r="C298" s="9"/>
      <c r="D298" s="9"/>
      <c r="E298" s="9"/>
      <c r="F298" s="9"/>
      <c r="G298" s="9"/>
      <c r="H298" s="9"/>
      <c r="I298" s="9"/>
      <c r="J298" s="9"/>
      <c r="K298" s="766"/>
      <c r="L298" s="9"/>
      <c r="M298" s="9"/>
      <c r="N298" s="9"/>
      <c r="O298" s="9"/>
      <c r="P298" s="766"/>
      <c r="Q298" s="9"/>
      <c r="R298" s="233"/>
      <c r="S298" s="246"/>
      <c r="U298" s="38"/>
      <c r="V298" s="38"/>
    </row>
    <row r="299" spans="1:22">
      <c r="A299" s="766"/>
      <c r="B299" s="9"/>
      <c r="C299" s="9"/>
      <c r="D299" s="9"/>
      <c r="E299" s="9"/>
      <c r="F299" s="9"/>
      <c r="G299" s="9"/>
      <c r="H299" s="9"/>
      <c r="I299" s="9"/>
      <c r="J299" s="9"/>
      <c r="K299" s="766"/>
      <c r="L299" s="9"/>
      <c r="M299" s="9"/>
      <c r="N299" s="9"/>
      <c r="O299" s="9"/>
      <c r="P299" s="766"/>
      <c r="Q299" s="9"/>
      <c r="R299" s="233"/>
      <c r="S299" s="246"/>
      <c r="U299" s="38"/>
      <c r="V299" s="38"/>
    </row>
    <row r="300" spans="1:22">
      <c r="A300" s="766"/>
      <c r="B300" s="9"/>
      <c r="C300" s="9"/>
      <c r="D300" s="9"/>
      <c r="E300" s="9"/>
      <c r="F300" s="9"/>
      <c r="G300" s="9"/>
      <c r="H300" s="9"/>
      <c r="I300" s="9"/>
      <c r="J300" s="9"/>
      <c r="K300" s="766"/>
      <c r="L300" s="9"/>
      <c r="M300" s="9"/>
      <c r="N300" s="9"/>
      <c r="O300" s="9"/>
      <c r="P300" s="766"/>
      <c r="Q300" s="9"/>
      <c r="R300" s="233"/>
      <c r="S300" s="246"/>
      <c r="U300" s="38"/>
      <c r="V300" s="38"/>
    </row>
    <row r="301" spans="1:22">
      <c r="A301" s="766"/>
      <c r="B301" s="9"/>
      <c r="C301" s="9"/>
      <c r="D301" s="9"/>
      <c r="E301" s="9"/>
      <c r="F301" s="9"/>
      <c r="G301" s="9"/>
      <c r="H301" s="9"/>
      <c r="I301" s="9"/>
      <c r="J301" s="9"/>
      <c r="K301" s="766"/>
      <c r="L301" s="9"/>
      <c r="M301" s="9"/>
      <c r="N301" s="9"/>
      <c r="O301" s="9"/>
      <c r="P301" s="766"/>
      <c r="Q301" s="9"/>
      <c r="R301" s="233"/>
      <c r="S301" s="246"/>
      <c r="U301" s="38"/>
      <c r="V301" s="38"/>
    </row>
    <row r="302" spans="1:22">
      <c r="A302" s="766"/>
      <c r="B302" s="9"/>
      <c r="C302" s="9"/>
      <c r="D302" s="9"/>
      <c r="E302" s="9"/>
      <c r="F302" s="9"/>
      <c r="G302" s="9"/>
      <c r="H302" s="9"/>
      <c r="I302" s="9"/>
      <c r="J302" s="9"/>
      <c r="K302" s="766"/>
      <c r="L302" s="9"/>
      <c r="M302" s="9"/>
      <c r="N302" s="9"/>
      <c r="O302" s="9"/>
      <c r="P302" s="766"/>
      <c r="Q302" s="9"/>
      <c r="R302" s="233"/>
      <c r="S302" s="246"/>
      <c r="U302" s="38"/>
      <c r="V302" s="38"/>
    </row>
    <row r="303" spans="1:22">
      <c r="A303" s="766"/>
      <c r="B303" s="9"/>
      <c r="C303" s="9"/>
      <c r="D303" s="9"/>
      <c r="E303" s="9"/>
      <c r="F303" s="9"/>
      <c r="G303" s="9"/>
      <c r="H303" s="9"/>
      <c r="I303" s="9"/>
      <c r="J303" s="9"/>
      <c r="K303" s="766"/>
      <c r="L303" s="9"/>
      <c r="M303" s="9"/>
      <c r="N303" s="9"/>
      <c r="O303" s="9"/>
      <c r="P303" s="766"/>
      <c r="Q303" s="9"/>
      <c r="R303" s="233"/>
      <c r="S303" s="246"/>
      <c r="U303" s="38"/>
      <c r="V303" s="38"/>
    </row>
    <row r="304" spans="1:22">
      <c r="A304" s="766"/>
      <c r="B304" s="9"/>
      <c r="C304" s="9"/>
      <c r="D304" s="9"/>
      <c r="E304" s="9"/>
      <c r="F304" s="9"/>
      <c r="G304" s="9"/>
      <c r="H304" s="9"/>
      <c r="I304" s="9"/>
      <c r="J304" s="9"/>
      <c r="K304" s="766"/>
      <c r="L304" s="9"/>
      <c r="M304" s="9"/>
      <c r="N304" s="9"/>
      <c r="O304" s="9"/>
      <c r="P304" s="766"/>
      <c r="Q304" s="9"/>
      <c r="R304" s="233"/>
      <c r="S304" s="246"/>
      <c r="U304" s="38"/>
      <c r="V304" s="38"/>
    </row>
    <row r="305" spans="1:22">
      <c r="A305" s="766"/>
      <c r="B305" s="9"/>
      <c r="C305" s="9"/>
      <c r="D305" s="9"/>
      <c r="E305" s="9"/>
      <c r="F305" s="9"/>
      <c r="G305" s="9"/>
      <c r="H305" s="9"/>
      <c r="I305" s="9"/>
      <c r="J305" s="9"/>
      <c r="K305" s="766"/>
      <c r="L305" s="9"/>
      <c r="M305" s="9"/>
      <c r="N305" s="9"/>
      <c r="O305" s="9"/>
      <c r="P305" s="766"/>
      <c r="Q305" s="9"/>
      <c r="R305" s="233"/>
      <c r="S305" s="246"/>
      <c r="U305" s="38"/>
      <c r="V305" s="38"/>
    </row>
    <row r="306" spans="1:22">
      <c r="A306" s="766"/>
      <c r="B306" s="9"/>
      <c r="C306" s="9"/>
      <c r="D306" s="9"/>
      <c r="E306" s="9"/>
      <c r="F306" s="9"/>
      <c r="G306" s="9"/>
      <c r="H306" s="9"/>
      <c r="I306" s="9"/>
      <c r="J306" s="9"/>
      <c r="K306" s="766"/>
      <c r="L306" s="9"/>
      <c r="M306" s="9"/>
      <c r="N306" s="9"/>
      <c r="O306" s="9"/>
      <c r="P306" s="766"/>
      <c r="Q306" s="9"/>
      <c r="R306" s="233"/>
      <c r="S306" s="246"/>
      <c r="U306" s="38"/>
      <c r="V306" s="38"/>
    </row>
    <row r="307" spans="1:22">
      <c r="A307" s="766"/>
      <c r="B307" s="9"/>
      <c r="C307" s="9"/>
      <c r="D307" s="9"/>
      <c r="E307" s="9"/>
      <c r="F307" s="9"/>
      <c r="G307" s="9"/>
      <c r="H307" s="9"/>
      <c r="I307" s="9"/>
      <c r="J307" s="9"/>
      <c r="K307" s="766"/>
      <c r="L307" s="9"/>
      <c r="M307" s="9"/>
      <c r="N307" s="9"/>
      <c r="O307" s="9"/>
      <c r="P307" s="766"/>
      <c r="Q307" s="9"/>
      <c r="R307" s="233"/>
      <c r="S307" s="246"/>
      <c r="U307" s="38"/>
      <c r="V307" s="38"/>
    </row>
    <row r="308" spans="1:22">
      <c r="A308" s="766"/>
      <c r="B308" s="9"/>
      <c r="C308" s="9"/>
      <c r="D308" s="9"/>
      <c r="E308" s="9"/>
      <c r="F308" s="9"/>
      <c r="G308" s="9"/>
      <c r="H308" s="9"/>
      <c r="I308" s="9"/>
      <c r="J308" s="9"/>
      <c r="K308" s="766"/>
      <c r="L308" s="9"/>
      <c r="M308" s="9"/>
      <c r="N308" s="9"/>
      <c r="O308" s="9"/>
      <c r="P308" s="766"/>
      <c r="Q308" s="9"/>
      <c r="R308" s="233"/>
      <c r="S308" s="246"/>
      <c r="U308" s="38"/>
      <c r="V308" s="38"/>
    </row>
    <row r="309" spans="1:22">
      <c r="A309" s="766"/>
      <c r="B309" s="9"/>
      <c r="C309" s="9"/>
      <c r="D309" s="9"/>
      <c r="E309" s="9"/>
      <c r="F309" s="9"/>
      <c r="G309" s="9"/>
      <c r="H309" s="9"/>
      <c r="I309" s="9"/>
      <c r="J309" s="9"/>
      <c r="K309" s="766"/>
      <c r="L309" s="9"/>
      <c r="M309" s="9"/>
      <c r="N309" s="9"/>
      <c r="O309" s="9"/>
      <c r="P309" s="766"/>
      <c r="Q309" s="9"/>
      <c r="R309" s="233"/>
      <c r="S309" s="246"/>
      <c r="U309" s="38"/>
      <c r="V309" s="38"/>
    </row>
    <row r="310" spans="1:22">
      <c r="A310" s="766"/>
      <c r="B310" s="9"/>
      <c r="C310" s="9"/>
      <c r="D310" s="9"/>
      <c r="E310" s="9"/>
      <c r="F310" s="9"/>
      <c r="G310" s="9"/>
      <c r="H310" s="9"/>
      <c r="I310" s="9"/>
      <c r="J310" s="9"/>
      <c r="K310" s="766"/>
      <c r="L310" s="9"/>
      <c r="M310" s="9"/>
      <c r="N310" s="9"/>
      <c r="O310" s="9"/>
      <c r="P310" s="766"/>
      <c r="Q310" s="9"/>
      <c r="R310" s="233"/>
      <c r="S310" s="246"/>
      <c r="U310" s="38"/>
      <c r="V310" s="38"/>
    </row>
    <row r="311" spans="1:22">
      <c r="A311" s="766"/>
      <c r="B311" s="9"/>
      <c r="C311" s="9"/>
      <c r="D311" s="9"/>
      <c r="E311" s="9"/>
      <c r="F311" s="9"/>
      <c r="G311" s="9"/>
      <c r="H311" s="9"/>
      <c r="I311" s="9"/>
      <c r="J311" s="9"/>
      <c r="K311" s="766"/>
      <c r="L311" s="9"/>
      <c r="M311" s="9"/>
      <c r="N311" s="9"/>
      <c r="O311" s="9"/>
      <c r="P311" s="766"/>
      <c r="Q311" s="9"/>
      <c r="R311" s="233"/>
      <c r="S311" s="246"/>
      <c r="U311" s="38"/>
      <c r="V311" s="38"/>
    </row>
    <row r="312" spans="1:22">
      <c r="A312" s="766"/>
      <c r="B312" s="9"/>
      <c r="C312" s="9"/>
      <c r="D312" s="9"/>
      <c r="E312" s="9"/>
      <c r="F312" s="9"/>
      <c r="G312" s="9"/>
      <c r="H312" s="9"/>
      <c r="I312" s="9"/>
      <c r="J312" s="9"/>
      <c r="K312" s="766"/>
      <c r="L312" s="9"/>
      <c r="M312" s="9"/>
      <c r="N312" s="9"/>
      <c r="O312" s="9"/>
      <c r="P312" s="766"/>
      <c r="Q312" s="9"/>
      <c r="R312" s="233"/>
      <c r="S312" s="246"/>
      <c r="U312" s="38"/>
      <c r="V312" s="38"/>
    </row>
    <row r="313" spans="1:22">
      <c r="A313" s="766"/>
      <c r="B313" s="9"/>
      <c r="C313" s="9"/>
      <c r="D313" s="9"/>
      <c r="E313" s="9"/>
      <c r="F313" s="9"/>
      <c r="G313" s="9"/>
      <c r="H313" s="9"/>
      <c r="I313" s="9"/>
      <c r="J313" s="9"/>
      <c r="K313" s="766"/>
      <c r="L313" s="9"/>
      <c r="M313" s="9"/>
      <c r="N313" s="9"/>
      <c r="O313" s="9"/>
      <c r="P313" s="766"/>
      <c r="Q313" s="9"/>
      <c r="R313" s="233"/>
      <c r="S313" s="246"/>
      <c r="U313" s="38"/>
      <c r="V313" s="38"/>
    </row>
    <row r="314" spans="1:22">
      <c r="A314" s="766"/>
      <c r="B314" s="9"/>
      <c r="C314" s="9"/>
      <c r="D314" s="9"/>
      <c r="E314" s="9"/>
      <c r="F314" s="9"/>
      <c r="G314" s="9"/>
      <c r="H314" s="9"/>
      <c r="I314" s="9"/>
      <c r="J314" s="9"/>
      <c r="K314" s="766"/>
      <c r="L314" s="9"/>
      <c r="M314" s="9"/>
      <c r="N314" s="9"/>
      <c r="O314" s="9"/>
      <c r="P314" s="766"/>
      <c r="Q314" s="9"/>
      <c r="R314" s="233"/>
      <c r="S314" s="246"/>
      <c r="U314" s="38"/>
      <c r="V314" s="38"/>
    </row>
    <row r="315" spans="1:22">
      <c r="A315" s="766"/>
      <c r="B315" s="9"/>
      <c r="C315" s="9"/>
      <c r="D315" s="9"/>
      <c r="E315" s="9"/>
      <c r="F315" s="9"/>
      <c r="G315" s="9"/>
      <c r="H315" s="9"/>
      <c r="I315" s="9"/>
      <c r="J315" s="9"/>
      <c r="K315" s="766"/>
      <c r="L315" s="9"/>
      <c r="M315" s="9"/>
      <c r="N315" s="9"/>
      <c r="O315" s="9"/>
      <c r="P315" s="766"/>
      <c r="Q315" s="9"/>
      <c r="R315" s="233"/>
      <c r="S315" s="246"/>
      <c r="U315" s="38"/>
      <c r="V315" s="38"/>
    </row>
    <row r="316" spans="1:22">
      <c r="A316" s="766"/>
      <c r="B316" s="9"/>
      <c r="C316" s="9"/>
      <c r="D316" s="9"/>
      <c r="E316" s="9"/>
      <c r="F316" s="9"/>
      <c r="G316" s="9"/>
      <c r="H316" s="9"/>
      <c r="I316" s="9"/>
      <c r="J316" s="9"/>
      <c r="K316" s="766"/>
      <c r="L316" s="9"/>
      <c r="M316" s="9"/>
      <c r="N316" s="9"/>
      <c r="O316" s="9"/>
      <c r="P316" s="766"/>
      <c r="Q316" s="9"/>
      <c r="R316" s="233"/>
      <c r="S316" s="246"/>
      <c r="U316" s="38"/>
      <c r="V316" s="38"/>
    </row>
    <row r="317" spans="1:22">
      <c r="A317" s="766"/>
      <c r="B317" s="9"/>
      <c r="C317" s="9"/>
      <c r="D317" s="9"/>
      <c r="E317" s="9"/>
      <c r="F317" s="9"/>
      <c r="G317" s="9"/>
      <c r="H317" s="9"/>
      <c r="I317" s="9"/>
      <c r="J317" s="9"/>
      <c r="K317" s="766"/>
      <c r="L317" s="9"/>
      <c r="M317" s="9"/>
      <c r="N317" s="9"/>
      <c r="O317" s="9"/>
      <c r="P317" s="766"/>
      <c r="Q317" s="9"/>
      <c r="R317" s="233"/>
      <c r="S317" s="246"/>
      <c r="U317" s="38"/>
      <c r="V317" s="38"/>
    </row>
    <row r="318" spans="1:22">
      <c r="A318" s="766"/>
      <c r="B318" s="9"/>
      <c r="C318" s="9"/>
      <c r="D318" s="9"/>
      <c r="E318" s="9"/>
      <c r="F318" s="9"/>
      <c r="G318" s="9"/>
      <c r="H318" s="9"/>
      <c r="I318" s="9"/>
      <c r="J318" s="9"/>
      <c r="K318" s="766"/>
      <c r="L318" s="9"/>
      <c r="M318" s="9"/>
      <c r="N318" s="9"/>
      <c r="O318" s="9"/>
      <c r="P318" s="766"/>
      <c r="Q318" s="9"/>
      <c r="R318" s="233"/>
      <c r="S318" s="246"/>
      <c r="U318" s="38"/>
      <c r="V318" s="38"/>
    </row>
    <row r="319" spans="1:22">
      <c r="A319" s="766"/>
      <c r="B319" s="9"/>
      <c r="C319" s="9"/>
      <c r="D319" s="9"/>
      <c r="E319" s="9"/>
      <c r="F319" s="9"/>
      <c r="G319" s="9"/>
      <c r="H319" s="9"/>
      <c r="I319" s="9"/>
      <c r="J319" s="9"/>
      <c r="K319" s="766"/>
      <c r="L319" s="9"/>
      <c r="M319" s="9"/>
      <c r="N319" s="9"/>
      <c r="O319" s="9"/>
      <c r="P319" s="766"/>
      <c r="Q319" s="9"/>
      <c r="R319" s="233"/>
      <c r="S319" s="246"/>
      <c r="U319" s="38"/>
      <c r="V319" s="38"/>
    </row>
    <row r="320" spans="1:22">
      <c r="A320" s="766"/>
      <c r="B320" s="9"/>
      <c r="C320" s="9"/>
      <c r="D320" s="9"/>
      <c r="E320" s="9"/>
      <c r="F320" s="9"/>
      <c r="G320" s="9"/>
      <c r="H320" s="9"/>
      <c r="I320" s="9"/>
      <c r="J320" s="9"/>
      <c r="K320" s="766"/>
      <c r="L320" s="9"/>
      <c r="M320" s="9"/>
      <c r="N320" s="9"/>
      <c r="O320" s="9"/>
      <c r="P320" s="766"/>
      <c r="Q320" s="9"/>
      <c r="R320" s="233"/>
      <c r="S320" s="246"/>
      <c r="U320" s="38"/>
      <c r="V320" s="38"/>
    </row>
    <row r="321" spans="1:22">
      <c r="A321" s="766"/>
      <c r="B321" s="9"/>
      <c r="C321" s="9"/>
      <c r="D321" s="9"/>
      <c r="E321" s="9"/>
      <c r="F321" s="9"/>
      <c r="G321" s="9"/>
      <c r="H321" s="9"/>
      <c r="I321" s="9"/>
      <c r="J321" s="9"/>
      <c r="K321" s="766"/>
      <c r="L321" s="9"/>
      <c r="M321" s="9"/>
      <c r="N321" s="9"/>
      <c r="O321" s="9"/>
      <c r="P321" s="766"/>
      <c r="Q321" s="9"/>
      <c r="R321" s="233"/>
      <c r="S321" s="246"/>
      <c r="U321" s="38"/>
      <c r="V321" s="38"/>
    </row>
    <row r="322" spans="1:22">
      <c r="A322" s="766"/>
      <c r="B322" s="9"/>
      <c r="C322" s="9"/>
      <c r="D322" s="9"/>
      <c r="E322" s="9"/>
      <c r="F322" s="9"/>
      <c r="G322" s="9"/>
      <c r="H322" s="9"/>
      <c r="I322" s="9"/>
      <c r="J322" s="9"/>
      <c r="K322" s="766"/>
      <c r="L322" s="9"/>
      <c r="M322" s="9"/>
      <c r="N322" s="9"/>
      <c r="O322" s="9"/>
      <c r="P322" s="766"/>
      <c r="Q322" s="9"/>
      <c r="R322" s="233"/>
      <c r="S322" s="246"/>
      <c r="U322" s="38"/>
      <c r="V322" s="38"/>
    </row>
    <row r="323" spans="1:22">
      <c r="A323" s="766"/>
      <c r="B323" s="9"/>
      <c r="C323" s="9"/>
      <c r="D323" s="9"/>
      <c r="E323" s="9"/>
      <c r="F323" s="9"/>
      <c r="G323" s="9"/>
      <c r="H323" s="9"/>
      <c r="I323" s="9"/>
      <c r="J323" s="9"/>
      <c r="K323" s="766"/>
      <c r="L323" s="9"/>
      <c r="M323" s="9"/>
      <c r="N323" s="9"/>
      <c r="O323" s="9"/>
      <c r="P323" s="766"/>
      <c r="Q323" s="9"/>
      <c r="R323" s="233"/>
      <c r="S323" s="246"/>
      <c r="U323" s="38"/>
      <c r="V323" s="38"/>
    </row>
    <row r="324" spans="1:22">
      <c r="A324" s="766"/>
      <c r="B324" s="9"/>
      <c r="C324" s="9"/>
      <c r="D324" s="9"/>
      <c r="E324" s="9"/>
      <c r="F324" s="9"/>
      <c r="G324" s="9"/>
      <c r="H324" s="9"/>
      <c r="I324" s="9"/>
      <c r="J324" s="9"/>
      <c r="K324" s="766"/>
      <c r="L324" s="9"/>
      <c r="M324" s="9"/>
      <c r="N324" s="9"/>
      <c r="O324" s="9"/>
      <c r="P324" s="766"/>
      <c r="Q324" s="9"/>
      <c r="R324" s="233"/>
      <c r="S324" s="246"/>
      <c r="U324" s="38"/>
      <c r="V324" s="38"/>
    </row>
    <row r="325" spans="1:22">
      <c r="A325" s="766"/>
      <c r="B325" s="9"/>
      <c r="C325" s="9"/>
      <c r="D325" s="9"/>
      <c r="E325" s="9"/>
      <c r="F325" s="9"/>
      <c r="G325" s="9"/>
      <c r="H325" s="9"/>
      <c r="I325" s="9"/>
      <c r="J325" s="9"/>
      <c r="K325" s="766"/>
      <c r="L325" s="9"/>
      <c r="M325" s="9"/>
      <c r="N325" s="9"/>
      <c r="O325" s="9"/>
      <c r="P325" s="766"/>
      <c r="Q325" s="9"/>
      <c r="R325" s="233"/>
      <c r="S325" s="246"/>
      <c r="U325" s="38"/>
      <c r="V325" s="38"/>
    </row>
    <row r="326" spans="1:22">
      <c r="A326" s="766"/>
      <c r="B326" s="9"/>
      <c r="C326" s="9"/>
      <c r="D326" s="9"/>
      <c r="E326" s="9"/>
      <c r="F326" s="9"/>
      <c r="G326" s="9"/>
      <c r="H326" s="9"/>
      <c r="I326" s="9"/>
      <c r="J326" s="9"/>
      <c r="K326" s="766"/>
      <c r="L326" s="9"/>
      <c r="M326" s="9"/>
      <c r="N326" s="9"/>
      <c r="O326" s="9"/>
      <c r="P326" s="766"/>
      <c r="Q326" s="9"/>
      <c r="R326" s="233"/>
      <c r="S326" s="246"/>
      <c r="U326" s="38"/>
      <c r="V326" s="38"/>
    </row>
    <row r="327" spans="1:22">
      <c r="A327" s="766"/>
      <c r="B327" s="9"/>
      <c r="C327" s="9"/>
      <c r="D327" s="9"/>
      <c r="E327" s="9"/>
      <c r="F327" s="9"/>
      <c r="G327" s="9"/>
      <c r="H327" s="9"/>
      <c r="I327" s="9"/>
      <c r="J327" s="9"/>
      <c r="K327" s="766"/>
      <c r="L327" s="9"/>
      <c r="M327" s="9"/>
      <c r="N327" s="9"/>
      <c r="O327" s="9"/>
      <c r="P327" s="766"/>
      <c r="Q327" s="9"/>
      <c r="R327" s="233"/>
      <c r="S327" s="246"/>
      <c r="U327" s="38"/>
      <c r="V327" s="38"/>
    </row>
    <row r="328" spans="1:22">
      <c r="A328" s="766"/>
      <c r="B328" s="9"/>
      <c r="C328" s="9"/>
      <c r="D328" s="9"/>
      <c r="E328" s="9"/>
      <c r="F328" s="9"/>
      <c r="G328" s="9"/>
      <c r="H328" s="9"/>
      <c r="I328" s="9"/>
      <c r="J328" s="9"/>
      <c r="K328" s="766"/>
      <c r="L328" s="9"/>
      <c r="M328" s="9"/>
      <c r="N328" s="9"/>
      <c r="O328" s="9"/>
      <c r="P328" s="766"/>
      <c r="Q328" s="9"/>
      <c r="R328" s="233"/>
      <c r="S328" s="246"/>
      <c r="U328" s="38"/>
      <c r="V328" s="38"/>
    </row>
    <row r="329" spans="1:22">
      <c r="A329" s="766"/>
      <c r="B329" s="9"/>
      <c r="C329" s="9"/>
      <c r="D329" s="9"/>
      <c r="E329" s="9"/>
      <c r="F329" s="9"/>
      <c r="G329" s="9"/>
      <c r="H329" s="9"/>
      <c r="I329" s="9"/>
      <c r="J329" s="9"/>
      <c r="K329" s="766"/>
      <c r="L329" s="9"/>
      <c r="M329" s="9"/>
      <c r="N329" s="9"/>
      <c r="O329" s="9"/>
      <c r="P329" s="766"/>
      <c r="Q329" s="9"/>
      <c r="R329" s="233"/>
      <c r="S329" s="246"/>
      <c r="U329" s="38"/>
      <c r="V329" s="38"/>
    </row>
    <row r="330" spans="1:22">
      <c r="A330" s="766"/>
      <c r="B330" s="9"/>
      <c r="C330" s="9"/>
      <c r="D330" s="9"/>
      <c r="E330" s="9"/>
      <c r="F330" s="9"/>
      <c r="G330" s="9"/>
      <c r="H330" s="9"/>
      <c r="I330" s="9"/>
      <c r="J330" s="9"/>
      <c r="K330" s="766"/>
      <c r="L330" s="9"/>
      <c r="M330" s="9"/>
      <c r="N330" s="9"/>
      <c r="O330" s="9"/>
      <c r="P330" s="766"/>
      <c r="Q330" s="9"/>
      <c r="R330" s="233"/>
      <c r="S330" s="246"/>
      <c r="U330" s="38"/>
      <c r="V330" s="38"/>
    </row>
    <row r="331" spans="1:22">
      <c r="A331" s="766"/>
      <c r="B331" s="9"/>
      <c r="C331" s="9"/>
      <c r="D331" s="9"/>
      <c r="E331" s="9"/>
      <c r="F331" s="9"/>
      <c r="G331" s="9"/>
      <c r="H331" s="9"/>
      <c r="I331" s="9"/>
      <c r="J331" s="9"/>
      <c r="K331" s="766"/>
      <c r="L331" s="9"/>
      <c r="M331" s="9"/>
      <c r="N331" s="9"/>
      <c r="O331" s="9"/>
      <c r="P331" s="766"/>
      <c r="Q331" s="9"/>
      <c r="R331" s="233"/>
      <c r="S331" s="246"/>
      <c r="U331" s="38"/>
      <c r="V331" s="38"/>
    </row>
    <row r="332" spans="1:22">
      <c r="A332" s="766"/>
      <c r="B332" s="9"/>
      <c r="C332" s="9"/>
      <c r="D332" s="9"/>
      <c r="E332" s="9"/>
      <c r="F332" s="9"/>
      <c r="G332" s="9"/>
      <c r="H332" s="9"/>
      <c r="I332" s="9"/>
      <c r="J332" s="9"/>
      <c r="K332" s="766"/>
      <c r="L332" s="9"/>
      <c r="M332" s="9"/>
      <c r="N332" s="9"/>
      <c r="O332" s="9"/>
      <c r="P332" s="766"/>
      <c r="Q332" s="9"/>
      <c r="R332" s="233"/>
      <c r="S332" s="246"/>
      <c r="U332" s="38"/>
      <c r="V332" s="38"/>
    </row>
    <row r="333" spans="1:22">
      <c r="A333" s="766"/>
      <c r="B333" s="9"/>
      <c r="C333" s="9"/>
      <c r="D333" s="9"/>
      <c r="E333" s="9"/>
      <c r="F333" s="9"/>
      <c r="G333" s="9"/>
      <c r="H333" s="9"/>
      <c r="I333" s="9"/>
      <c r="J333" s="9"/>
      <c r="K333" s="766"/>
      <c r="L333" s="9"/>
      <c r="M333" s="9"/>
      <c r="N333" s="9"/>
      <c r="O333" s="9"/>
      <c r="P333" s="766"/>
      <c r="Q333" s="9"/>
      <c r="R333" s="233"/>
      <c r="S333" s="246"/>
      <c r="U333" s="38"/>
      <c r="V333" s="38"/>
    </row>
    <row r="334" spans="1:22">
      <c r="A334" s="766"/>
      <c r="B334" s="9"/>
      <c r="C334" s="9"/>
      <c r="D334" s="9"/>
      <c r="E334" s="9"/>
      <c r="F334" s="9"/>
      <c r="G334" s="9"/>
      <c r="H334" s="9"/>
      <c r="I334" s="9"/>
      <c r="J334" s="9"/>
      <c r="K334" s="766"/>
      <c r="L334" s="9"/>
      <c r="M334" s="9"/>
      <c r="N334" s="9"/>
      <c r="O334" s="9"/>
      <c r="P334" s="766"/>
      <c r="Q334" s="9"/>
      <c r="R334" s="233"/>
      <c r="S334" s="246"/>
      <c r="U334" s="38"/>
      <c r="V334" s="38"/>
    </row>
    <row r="335" spans="1:22">
      <c r="A335" s="766"/>
      <c r="B335" s="9"/>
      <c r="C335" s="9"/>
      <c r="D335" s="9"/>
      <c r="E335" s="9"/>
      <c r="F335" s="9"/>
      <c r="G335" s="9"/>
      <c r="H335" s="9"/>
      <c r="I335" s="9"/>
      <c r="J335" s="9"/>
      <c r="K335" s="766"/>
      <c r="L335" s="9"/>
      <c r="M335" s="9"/>
      <c r="N335" s="9"/>
      <c r="O335" s="9"/>
      <c r="P335" s="766"/>
      <c r="Q335" s="9"/>
      <c r="R335" s="233"/>
      <c r="S335" s="246"/>
      <c r="U335" s="38"/>
      <c r="V335" s="38"/>
    </row>
    <row r="336" spans="1:22">
      <c r="A336" s="766"/>
      <c r="B336" s="9"/>
      <c r="C336" s="9"/>
      <c r="D336" s="9"/>
      <c r="E336" s="9"/>
      <c r="F336" s="9"/>
      <c r="G336" s="9"/>
      <c r="H336" s="9"/>
      <c r="I336" s="9"/>
      <c r="J336" s="9"/>
      <c r="K336" s="766"/>
      <c r="L336" s="9"/>
      <c r="M336" s="9"/>
      <c r="N336" s="9"/>
      <c r="O336" s="9"/>
      <c r="P336" s="766"/>
      <c r="Q336" s="9"/>
      <c r="R336" s="233"/>
      <c r="S336" s="246"/>
      <c r="U336" s="38"/>
      <c r="V336" s="38"/>
    </row>
    <row r="337" spans="1:22">
      <c r="A337" s="766"/>
      <c r="B337" s="9"/>
      <c r="C337" s="9"/>
      <c r="D337" s="9"/>
      <c r="E337" s="9"/>
      <c r="F337" s="9"/>
      <c r="G337" s="9"/>
      <c r="H337" s="9"/>
      <c r="I337" s="9"/>
      <c r="J337" s="9"/>
      <c r="K337" s="766"/>
      <c r="L337" s="9"/>
      <c r="M337" s="9"/>
      <c r="N337" s="9"/>
      <c r="O337" s="9"/>
      <c r="P337" s="766"/>
      <c r="Q337" s="9"/>
      <c r="R337" s="233"/>
      <c r="S337" s="246"/>
      <c r="U337" s="38"/>
      <c r="V337" s="38"/>
    </row>
    <row r="338" spans="1:22">
      <c r="A338" s="766"/>
      <c r="B338" s="9"/>
      <c r="C338" s="9"/>
      <c r="D338" s="9"/>
      <c r="E338" s="9"/>
      <c r="F338" s="9"/>
      <c r="G338" s="9"/>
      <c r="H338" s="9"/>
      <c r="I338" s="9"/>
      <c r="J338" s="9"/>
      <c r="K338" s="766"/>
      <c r="L338" s="9"/>
      <c r="M338" s="9"/>
      <c r="N338" s="9"/>
      <c r="O338" s="9"/>
      <c r="P338" s="766"/>
      <c r="Q338" s="9"/>
      <c r="R338" s="233"/>
      <c r="S338" s="246"/>
      <c r="U338" s="38"/>
      <c r="V338" s="38"/>
    </row>
    <row r="339" spans="1:22">
      <c r="A339" s="766"/>
      <c r="B339" s="9"/>
      <c r="C339" s="9"/>
      <c r="D339" s="9"/>
      <c r="E339" s="9"/>
      <c r="F339" s="9"/>
      <c r="G339" s="9"/>
      <c r="H339" s="9"/>
      <c r="I339" s="9"/>
      <c r="J339" s="9"/>
      <c r="K339" s="766"/>
      <c r="L339" s="9"/>
      <c r="M339" s="9"/>
      <c r="N339" s="9"/>
      <c r="O339" s="9"/>
      <c r="P339" s="766"/>
      <c r="Q339" s="9"/>
      <c r="R339" s="233"/>
      <c r="S339" s="246"/>
      <c r="U339" s="38"/>
      <c r="V339" s="38"/>
    </row>
    <row r="340" spans="1:22">
      <c r="A340" s="766"/>
      <c r="B340" s="9"/>
      <c r="C340" s="9"/>
      <c r="D340" s="9"/>
      <c r="E340" s="9"/>
      <c r="F340" s="9"/>
      <c r="G340" s="9"/>
      <c r="H340" s="9"/>
      <c r="I340" s="9"/>
      <c r="J340" s="9"/>
      <c r="K340" s="766"/>
      <c r="L340" s="9"/>
      <c r="M340" s="9"/>
      <c r="N340" s="9"/>
      <c r="O340" s="9"/>
      <c r="P340" s="766"/>
      <c r="Q340" s="9"/>
      <c r="R340" s="233"/>
      <c r="S340" s="246"/>
      <c r="U340" s="38"/>
      <c r="V340" s="38"/>
    </row>
    <row r="341" spans="1:22">
      <c r="A341" s="766"/>
      <c r="B341" s="9"/>
      <c r="C341" s="9"/>
      <c r="D341" s="9"/>
      <c r="E341" s="9"/>
      <c r="F341" s="9"/>
      <c r="G341" s="9"/>
      <c r="H341" s="9"/>
      <c r="I341" s="9"/>
      <c r="J341" s="9"/>
      <c r="K341" s="766"/>
      <c r="L341" s="9"/>
      <c r="M341" s="9"/>
      <c r="N341" s="9"/>
      <c r="O341" s="9"/>
      <c r="P341" s="766"/>
      <c r="Q341" s="9"/>
      <c r="R341" s="233"/>
      <c r="S341" s="246"/>
      <c r="U341" s="38"/>
      <c r="V341" s="38"/>
    </row>
    <row r="342" spans="1:22">
      <c r="A342" s="766"/>
      <c r="B342" s="9"/>
      <c r="C342" s="9"/>
      <c r="D342" s="9"/>
      <c r="E342" s="9"/>
      <c r="F342" s="9"/>
      <c r="G342" s="9"/>
      <c r="H342" s="9"/>
      <c r="I342" s="9"/>
      <c r="J342" s="9"/>
      <c r="K342" s="766"/>
      <c r="L342" s="9"/>
      <c r="M342" s="9"/>
      <c r="N342" s="9"/>
      <c r="O342" s="9"/>
      <c r="P342" s="766"/>
      <c r="Q342" s="9"/>
      <c r="R342" s="233"/>
      <c r="S342" s="246"/>
      <c r="U342" s="38"/>
      <c r="V342" s="38"/>
    </row>
    <row r="343" spans="1:22">
      <c r="A343" s="766"/>
      <c r="B343" s="9"/>
      <c r="C343" s="9"/>
      <c r="D343" s="9"/>
      <c r="E343" s="9"/>
      <c r="F343" s="9"/>
      <c r="G343" s="9"/>
      <c r="H343" s="9"/>
      <c r="I343" s="9"/>
      <c r="J343" s="9"/>
      <c r="K343" s="766"/>
      <c r="L343" s="9"/>
      <c r="M343" s="9"/>
      <c r="N343" s="9"/>
      <c r="O343" s="9"/>
      <c r="P343" s="766"/>
      <c r="Q343" s="9"/>
      <c r="R343" s="233"/>
      <c r="S343" s="246"/>
      <c r="U343" s="38"/>
      <c r="V343" s="38"/>
    </row>
    <row r="344" spans="1:22">
      <c r="A344" s="766"/>
      <c r="B344" s="9"/>
      <c r="C344" s="9"/>
      <c r="D344" s="9"/>
      <c r="E344" s="9"/>
      <c r="F344" s="9"/>
      <c r="G344" s="9"/>
      <c r="H344" s="9"/>
      <c r="I344" s="9"/>
      <c r="J344" s="9"/>
      <c r="K344" s="766"/>
      <c r="L344" s="9"/>
      <c r="M344" s="9"/>
      <c r="N344" s="9"/>
      <c r="O344" s="9"/>
      <c r="P344" s="766"/>
      <c r="Q344" s="9"/>
      <c r="R344" s="233"/>
      <c r="S344" s="246"/>
      <c r="U344" s="38"/>
      <c r="V344" s="38"/>
    </row>
    <row r="345" spans="1:22">
      <c r="A345" s="766"/>
      <c r="B345" s="9"/>
      <c r="C345" s="9"/>
      <c r="D345" s="9"/>
      <c r="E345" s="9"/>
      <c r="F345" s="9"/>
      <c r="G345" s="9"/>
      <c r="H345" s="9"/>
      <c r="I345" s="9"/>
      <c r="J345" s="9"/>
      <c r="K345" s="766"/>
      <c r="L345" s="9"/>
      <c r="M345" s="9"/>
      <c r="N345" s="9"/>
      <c r="O345" s="9"/>
      <c r="P345" s="766"/>
      <c r="Q345" s="9"/>
      <c r="R345" s="233"/>
      <c r="S345" s="246"/>
      <c r="U345" s="38"/>
      <c r="V345" s="38"/>
    </row>
    <row r="346" spans="1:22">
      <c r="A346" s="766"/>
      <c r="B346" s="9"/>
      <c r="C346" s="9"/>
      <c r="D346" s="9"/>
      <c r="E346" s="9"/>
      <c r="F346" s="9"/>
      <c r="G346" s="9"/>
      <c r="H346" s="9"/>
      <c r="I346" s="9"/>
      <c r="J346" s="9"/>
      <c r="K346" s="766"/>
      <c r="L346" s="9"/>
      <c r="M346" s="9"/>
      <c r="N346" s="9"/>
      <c r="O346" s="9"/>
      <c r="P346" s="766"/>
      <c r="Q346" s="9"/>
      <c r="R346" s="233"/>
      <c r="S346" s="246"/>
      <c r="U346" s="38"/>
      <c r="V346" s="38"/>
    </row>
    <row r="347" spans="1:22">
      <c r="A347" s="766"/>
      <c r="B347" s="9"/>
      <c r="C347" s="9"/>
      <c r="D347" s="9"/>
      <c r="E347" s="9"/>
      <c r="F347" s="9"/>
      <c r="G347" s="9"/>
      <c r="H347" s="9"/>
      <c r="I347" s="9"/>
      <c r="J347" s="9"/>
      <c r="K347" s="766"/>
      <c r="L347" s="9"/>
      <c r="M347" s="9"/>
      <c r="N347" s="9"/>
      <c r="O347" s="9"/>
      <c r="P347" s="766"/>
      <c r="Q347" s="9"/>
      <c r="R347" s="233"/>
      <c r="S347" s="246"/>
      <c r="U347" s="38"/>
      <c r="V347" s="38"/>
    </row>
    <row r="348" spans="1:22">
      <c r="A348" s="766"/>
      <c r="B348" s="9"/>
      <c r="C348" s="9"/>
      <c r="D348" s="9"/>
      <c r="E348" s="9"/>
      <c r="F348" s="9"/>
      <c r="G348" s="9"/>
      <c r="H348" s="9"/>
      <c r="I348" s="9"/>
      <c r="J348" s="9"/>
      <c r="K348" s="766"/>
      <c r="L348" s="9"/>
      <c r="M348" s="9"/>
      <c r="N348" s="9"/>
      <c r="O348" s="9"/>
      <c r="P348" s="766"/>
      <c r="Q348" s="9"/>
      <c r="R348" s="233"/>
      <c r="S348" s="246"/>
      <c r="U348" s="38"/>
      <c r="V348" s="38"/>
    </row>
    <row r="349" spans="1:22">
      <c r="A349" s="766"/>
      <c r="B349" s="9"/>
      <c r="C349" s="9"/>
      <c r="D349" s="9"/>
      <c r="E349" s="9"/>
      <c r="F349" s="9"/>
      <c r="G349" s="9"/>
      <c r="H349" s="9"/>
      <c r="I349" s="9"/>
      <c r="J349" s="9"/>
      <c r="K349" s="766"/>
      <c r="L349" s="9"/>
      <c r="M349" s="9"/>
      <c r="N349" s="9"/>
      <c r="O349" s="9"/>
      <c r="P349" s="766"/>
      <c r="Q349" s="9"/>
      <c r="R349" s="233"/>
      <c r="S349" s="246"/>
      <c r="U349" s="38"/>
      <c r="V349" s="38"/>
    </row>
    <row r="350" spans="1:22">
      <c r="A350" s="766"/>
      <c r="B350" s="9"/>
      <c r="C350" s="9"/>
      <c r="D350" s="9"/>
      <c r="E350" s="9"/>
      <c r="F350" s="9"/>
      <c r="G350" s="9"/>
      <c r="H350" s="9"/>
      <c r="I350" s="9"/>
      <c r="J350" s="9"/>
      <c r="K350" s="766"/>
      <c r="L350" s="9"/>
      <c r="M350" s="9"/>
      <c r="N350" s="9"/>
      <c r="O350" s="9"/>
      <c r="P350" s="766"/>
      <c r="Q350" s="9"/>
      <c r="R350" s="233"/>
      <c r="S350" s="246"/>
      <c r="U350" s="38"/>
      <c r="V350" s="38"/>
    </row>
    <row r="351" spans="1:22">
      <c r="A351" s="766"/>
      <c r="B351" s="9"/>
      <c r="C351" s="9"/>
      <c r="D351" s="9"/>
      <c r="E351" s="9"/>
      <c r="F351" s="9"/>
      <c r="G351" s="9"/>
      <c r="H351" s="9"/>
      <c r="I351" s="9"/>
      <c r="J351" s="9"/>
      <c r="K351" s="766"/>
      <c r="L351" s="9"/>
      <c r="M351" s="9"/>
      <c r="N351" s="9"/>
      <c r="O351" s="9"/>
      <c r="P351" s="766"/>
      <c r="Q351" s="9"/>
      <c r="R351" s="233"/>
      <c r="S351" s="246"/>
      <c r="U351" s="38"/>
      <c r="V351" s="38"/>
    </row>
    <row r="352" spans="1:22">
      <c r="A352" s="766"/>
      <c r="B352" s="9"/>
      <c r="C352" s="9"/>
      <c r="D352" s="9"/>
      <c r="E352" s="9"/>
      <c r="F352" s="9"/>
      <c r="G352" s="9"/>
      <c r="H352" s="9"/>
      <c r="I352" s="9"/>
      <c r="J352" s="9"/>
      <c r="K352" s="766"/>
      <c r="L352" s="9"/>
      <c r="M352" s="9"/>
      <c r="N352" s="9"/>
      <c r="O352" s="9"/>
      <c r="P352" s="766"/>
      <c r="Q352" s="9"/>
      <c r="R352" s="233"/>
      <c r="S352" s="246"/>
      <c r="U352" s="38"/>
      <c r="V352" s="38"/>
    </row>
    <row r="353" spans="1:22">
      <c r="A353" s="766"/>
      <c r="B353" s="9"/>
      <c r="C353" s="9"/>
      <c r="D353" s="9"/>
      <c r="E353" s="9"/>
      <c r="F353" s="9"/>
      <c r="G353" s="9"/>
      <c r="H353" s="9"/>
      <c r="I353" s="9"/>
      <c r="J353" s="9"/>
      <c r="K353" s="766"/>
      <c r="L353" s="9"/>
      <c r="M353" s="9"/>
      <c r="N353" s="9"/>
      <c r="O353" s="9"/>
      <c r="P353" s="766"/>
      <c r="Q353" s="9"/>
      <c r="R353" s="233"/>
      <c r="S353" s="246"/>
      <c r="U353" s="38"/>
      <c r="V353" s="38"/>
    </row>
    <row r="354" spans="1:22">
      <c r="A354" s="766"/>
      <c r="B354" s="9"/>
      <c r="C354" s="9"/>
      <c r="D354" s="9"/>
      <c r="E354" s="9"/>
      <c r="F354" s="9"/>
      <c r="G354" s="9"/>
      <c r="H354" s="9"/>
      <c r="I354" s="9"/>
      <c r="J354" s="9"/>
      <c r="K354" s="766"/>
      <c r="L354" s="9"/>
      <c r="M354" s="9"/>
      <c r="N354" s="9"/>
      <c r="O354" s="9"/>
      <c r="P354" s="766"/>
      <c r="Q354" s="9"/>
      <c r="R354" s="233"/>
      <c r="S354" s="246"/>
      <c r="U354" s="38"/>
      <c r="V354" s="38"/>
    </row>
    <row r="355" spans="1:22">
      <c r="A355" s="766"/>
      <c r="B355" s="9"/>
      <c r="C355" s="9"/>
      <c r="D355" s="9"/>
      <c r="E355" s="9"/>
      <c r="F355" s="9"/>
      <c r="G355" s="9"/>
      <c r="H355" s="9"/>
      <c r="I355" s="9"/>
      <c r="J355" s="9"/>
      <c r="K355" s="766"/>
      <c r="L355" s="9"/>
      <c r="M355" s="9"/>
      <c r="N355" s="9"/>
      <c r="O355" s="9"/>
      <c r="P355" s="766"/>
      <c r="Q355" s="9"/>
      <c r="R355" s="233"/>
      <c r="S355" s="246"/>
      <c r="U355" s="38"/>
      <c r="V355" s="38"/>
    </row>
    <row r="356" spans="1:22">
      <c r="A356" s="766"/>
      <c r="B356" s="9"/>
      <c r="C356" s="9"/>
      <c r="D356" s="9"/>
      <c r="E356" s="9"/>
      <c r="F356" s="9"/>
      <c r="G356" s="9"/>
      <c r="H356" s="9"/>
      <c r="I356" s="9"/>
      <c r="J356" s="9"/>
      <c r="K356" s="766"/>
      <c r="L356" s="9"/>
      <c r="M356" s="9"/>
      <c r="N356" s="9"/>
      <c r="O356" s="9"/>
      <c r="P356" s="766"/>
      <c r="Q356" s="9"/>
      <c r="R356" s="233"/>
      <c r="S356" s="246"/>
      <c r="U356" s="38"/>
      <c r="V356" s="38"/>
    </row>
    <row r="357" spans="1:22">
      <c r="A357" s="766"/>
      <c r="B357" s="9"/>
      <c r="C357" s="9"/>
      <c r="D357" s="9"/>
      <c r="E357" s="9"/>
      <c r="F357" s="9"/>
      <c r="G357" s="9"/>
      <c r="H357" s="9"/>
      <c r="I357" s="9"/>
      <c r="J357" s="9"/>
      <c r="K357" s="766"/>
      <c r="L357" s="9"/>
      <c r="M357" s="9"/>
      <c r="N357" s="9"/>
      <c r="O357" s="9"/>
      <c r="P357" s="766"/>
      <c r="Q357" s="9"/>
      <c r="R357" s="233"/>
      <c r="S357" s="246"/>
      <c r="U357" s="38"/>
      <c r="V357" s="38"/>
    </row>
    <row r="358" spans="1:22">
      <c r="A358" s="766"/>
      <c r="B358" s="9"/>
      <c r="C358" s="9"/>
      <c r="D358" s="9"/>
      <c r="E358" s="9"/>
      <c r="F358" s="9"/>
      <c r="G358" s="9"/>
      <c r="H358" s="9"/>
      <c r="I358" s="9"/>
      <c r="J358" s="9"/>
      <c r="K358" s="766"/>
      <c r="L358" s="9"/>
      <c r="M358" s="9"/>
      <c r="N358" s="9"/>
      <c r="O358" s="9"/>
      <c r="P358" s="766"/>
      <c r="Q358" s="9"/>
      <c r="R358" s="233"/>
      <c r="S358" s="246"/>
      <c r="U358" s="38"/>
      <c r="V358" s="38"/>
    </row>
    <row r="359" spans="1:22">
      <c r="A359" s="766"/>
      <c r="B359" s="9"/>
      <c r="C359" s="9"/>
      <c r="D359" s="9"/>
      <c r="E359" s="9"/>
      <c r="F359" s="9"/>
      <c r="G359" s="9"/>
      <c r="H359" s="9"/>
      <c r="I359" s="9"/>
      <c r="J359" s="9"/>
      <c r="K359" s="766"/>
      <c r="L359" s="9"/>
      <c r="M359" s="9"/>
      <c r="N359" s="9"/>
      <c r="O359" s="9"/>
      <c r="P359" s="766"/>
      <c r="Q359" s="9"/>
      <c r="R359" s="233"/>
      <c r="S359" s="246"/>
      <c r="U359" s="38"/>
      <c r="V359" s="38"/>
    </row>
    <row r="360" spans="1:22">
      <c r="A360" s="766"/>
      <c r="B360" s="9"/>
      <c r="C360" s="9"/>
      <c r="D360" s="9"/>
      <c r="E360" s="9"/>
      <c r="F360" s="9"/>
      <c r="G360" s="9"/>
      <c r="H360" s="9"/>
      <c r="I360" s="9"/>
      <c r="J360" s="9"/>
      <c r="K360" s="766"/>
      <c r="L360" s="9"/>
      <c r="M360" s="9"/>
      <c r="N360" s="9"/>
      <c r="O360" s="9"/>
      <c r="P360" s="766"/>
      <c r="Q360" s="9"/>
      <c r="R360" s="233"/>
      <c r="S360" s="246"/>
      <c r="U360" s="38"/>
      <c r="V360" s="38"/>
    </row>
    <row r="361" spans="1:22">
      <c r="A361" s="766"/>
      <c r="B361" s="9"/>
      <c r="C361" s="9"/>
      <c r="D361" s="9"/>
      <c r="E361" s="9"/>
      <c r="F361" s="9"/>
      <c r="G361" s="9"/>
      <c r="H361" s="9"/>
      <c r="I361" s="9"/>
      <c r="J361" s="9"/>
      <c r="K361" s="766"/>
      <c r="L361" s="9"/>
      <c r="M361" s="9"/>
      <c r="N361" s="9"/>
      <c r="O361" s="9"/>
      <c r="P361" s="766"/>
      <c r="Q361" s="9"/>
      <c r="R361" s="233"/>
      <c r="S361" s="246"/>
      <c r="U361" s="38"/>
      <c r="V361" s="38"/>
    </row>
    <row r="362" spans="1:22">
      <c r="A362" s="766"/>
      <c r="B362" s="9"/>
      <c r="C362" s="9"/>
      <c r="D362" s="9"/>
      <c r="E362" s="9"/>
      <c r="F362" s="9"/>
      <c r="G362" s="9"/>
      <c r="H362" s="9"/>
      <c r="I362" s="9"/>
      <c r="J362" s="9"/>
      <c r="K362" s="766"/>
      <c r="L362" s="9"/>
      <c r="M362" s="9"/>
      <c r="N362" s="9"/>
      <c r="O362" s="9"/>
      <c r="P362" s="766"/>
      <c r="Q362" s="9"/>
      <c r="R362" s="233"/>
      <c r="S362" s="246"/>
      <c r="U362" s="38"/>
      <c r="V362" s="38"/>
    </row>
    <row r="363" spans="1:22">
      <c r="A363" s="766"/>
      <c r="B363" s="9"/>
      <c r="C363" s="9"/>
      <c r="D363" s="9"/>
      <c r="E363" s="9"/>
      <c r="F363" s="9"/>
      <c r="G363" s="9"/>
      <c r="H363" s="9"/>
      <c r="I363" s="9"/>
      <c r="J363" s="9"/>
      <c r="K363" s="766"/>
      <c r="L363" s="9"/>
      <c r="M363" s="9"/>
      <c r="N363" s="9"/>
      <c r="O363" s="9"/>
      <c r="P363" s="766"/>
      <c r="Q363" s="9"/>
      <c r="R363" s="233"/>
      <c r="S363" s="246"/>
      <c r="U363" s="38"/>
      <c r="V363" s="38"/>
    </row>
    <row r="364" spans="1:22">
      <c r="A364" s="766"/>
      <c r="B364" s="9"/>
      <c r="C364" s="9"/>
      <c r="D364" s="9"/>
      <c r="E364" s="9"/>
      <c r="F364" s="9"/>
      <c r="G364" s="9"/>
      <c r="H364" s="9"/>
      <c r="I364" s="9"/>
      <c r="J364" s="9"/>
      <c r="K364" s="766"/>
      <c r="L364" s="9"/>
      <c r="M364" s="9"/>
      <c r="N364" s="9"/>
      <c r="O364" s="9"/>
      <c r="P364" s="766"/>
      <c r="Q364" s="9"/>
      <c r="R364" s="233"/>
      <c r="S364" s="246"/>
      <c r="U364" s="38"/>
      <c r="V364" s="38"/>
    </row>
    <row r="365" spans="1:22">
      <c r="A365" s="766"/>
      <c r="B365" s="9"/>
      <c r="C365" s="9"/>
      <c r="D365" s="9"/>
      <c r="E365" s="9"/>
      <c r="F365" s="9"/>
      <c r="G365" s="9"/>
      <c r="H365" s="9"/>
      <c r="I365" s="9"/>
      <c r="J365" s="9"/>
      <c r="K365" s="766"/>
      <c r="L365" s="9"/>
      <c r="M365" s="9"/>
      <c r="N365" s="9"/>
      <c r="O365" s="9"/>
      <c r="P365" s="766"/>
      <c r="Q365" s="9"/>
      <c r="R365" s="233"/>
      <c r="S365" s="246"/>
      <c r="U365" s="38"/>
      <c r="V365" s="38"/>
    </row>
    <row r="366" spans="1:22">
      <c r="A366" s="766"/>
      <c r="B366" s="9"/>
      <c r="C366" s="9"/>
      <c r="D366" s="9"/>
      <c r="E366" s="9"/>
      <c r="F366" s="9"/>
      <c r="G366" s="9"/>
      <c r="H366" s="9"/>
      <c r="I366" s="9"/>
      <c r="J366" s="9"/>
      <c r="K366" s="766"/>
      <c r="L366" s="9"/>
      <c r="M366" s="9"/>
      <c r="N366" s="9"/>
      <c r="O366" s="9"/>
      <c r="P366" s="766"/>
      <c r="Q366" s="9"/>
      <c r="R366" s="233"/>
      <c r="S366" s="246"/>
      <c r="U366" s="38"/>
      <c r="V366" s="38"/>
    </row>
    <row r="367" spans="1:22">
      <c r="A367" s="766"/>
      <c r="B367" s="9"/>
      <c r="C367" s="9"/>
      <c r="D367" s="9"/>
      <c r="E367" s="9"/>
      <c r="F367" s="9"/>
      <c r="G367" s="9"/>
      <c r="H367" s="9"/>
      <c r="I367" s="9"/>
      <c r="J367" s="9"/>
      <c r="K367" s="766"/>
      <c r="L367" s="9"/>
      <c r="M367" s="9"/>
      <c r="N367" s="9"/>
      <c r="O367" s="9"/>
      <c r="P367" s="766"/>
      <c r="Q367" s="9"/>
      <c r="R367" s="233"/>
      <c r="S367" s="246"/>
      <c r="U367" s="38"/>
      <c r="V367" s="38"/>
    </row>
    <row r="368" spans="1:22">
      <c r="A368" s="766"/>
      <c r="B368" s="9"/>
      <c r="C368" s="9"/>
      <c r="D368" s="9"/>
      <c r="E368" s="9"/>
      <c r="F368" s="9"/>
      <c r="G368" s="9"/>
      <c r="H368" s="9"/>
      <c r="I368" s="9"/>
      <c r="J368" s="9"/>
      <c r="K368" s="766"/>
      <c r="L368" s="9"/>
      <c r="M368" s="9"/>
      <c r="N368" s="9"/>
      <c r="O368" s="9"/>
      <c r="P368" s="766"/>
      <c r="Q368" s="9"/>
      <c r="R368" s="233"/>
      <c r="S368" s="246"/>
      <c r="U368" s="38"/>
      <c r="V368" s="38"/>
    </row>
    <row r="369" spans="1:22">
      <c r="A369" s="766"/>
      <c r="B369" s="9"/>
      <c r="C369" s="9"/>
      <c r="D369" s="9"/>
      <c r="E369" s="9"/>
      <c r="F369" s="9"/>
      <c r="G369" s="9"/>
      <c r="H369" s="9"/>
      <c r="I369" s="9"/>
      <c r="J369" s="9"/>
      <c r="K369" s="766"/>
      <c r="L369" s="9"/>
      <c r="M369" s="9"/>
      <c r="N369" s="9"/>
      <c r="O369" s="9"/>
      <c r="P369" s="766"/>
      <c r="Q369" s="9"/>
      <c r="R369" s="233"/>
      <c r="S369" s="246"/>
      <c r="U369" s="38"/>
      <c r="V369" s="38"/>
    </row>
    <row r="370" spans="1:22">
      <c r="A370" s="766"/>
      <c r="B370" s="9"/>
      <c r="C370" s="9"/>
      <c r="D370" s="9"/>
      <c r="E370" s="9"/>
      <c r="F370" s="9"/>
      <c r="G370" s="9"/>
      <c r="H370" s="9"/>
      <c r="I370" s="9"/>
      <c r="J370" s="9"/>
      <c r="K370" s="766"/>
      <c r="L370" s="9"/>
      <c r="M370" s="9"/>
      <c r="N370" s="9"/>
      <c r="O370" s="9"/>
      <c r="P370" s="766"/>
      <c r="Q370" s="9"/>
      <c r="R370" s="233"/>
      <c r="S370" s="246"/>
      <c r="U370" s="38"/>
      <c r="V370" s="38"/>
    </row>
    <row r="371" spans="1:22">
      <c r="A371" s="766"/>
      <c r="B371" s="9"/>
      <c r="C371" s="9"/>
      <c r="D371" s="9"/>
      <c r="E371" s="9"/>
      <c r="F371" s="9"/>
      <c r="G371" s="9"/>
      <c r="H371" s="9"/>
      <c r="I371" s="9"/>
      <c r="J371" s="9"/>
      <c r="K371" s="766"/>
      <c r="L371" s="9"/>
      <c r="M371" s="9"/>
      <c r="N371" s="9"/>
      <c r="O371" s="9"/>
      <c r="P371" s="766"/>
      <c r="Q371" s="9"/>
      <c r="R371" s="233"/>
      <c r="S371" s="246"/>
      <c r="U371" s="38"/>
      <c r="V371" s="38"/>
    </row>
    <row r="372" spans="1:22">
      <c r="A372" s="766"/>
      <c r="B372" s="9"/>
      <c r="C372" s="9"/>
      <c r="D372" s="9"/>
      <c r="E372" s="9"/>
      <c r="F372" s="9"/>
      <c r="G372" s="9"/>
      <c r="H372" s="9"/>
      <c r="I372" s="9"/>
      <c r="J372" s="9"/>
      <c r="K372" s="766"/>
      <c r="L372" s="9"/>
      <c r="M372" s="9"/>
      <c r="N372" s="9"/>
      <c r="O372" s="9"/>
      <c r="P372" s="766"/>
      <c r="Q372" s="9"/>
      <c r="R372" s="233"/>
      <c r="S372" s="246"/>
      <c r="U372" s="38"/>
      <c r="V372" s="38"/>
    </row>
    <row r="373" spans="1:22">
      <c r="A373" s="766"/>
      <c r="B373" s="9"/>
      <c r="C373" s="9"/>
      <c r="D373" s="9"/>
      <c r="E373" s="9"/>
      <c r="F373" s="9"/>
      <c r="G373" s="9"/>
      <c r="H373" s="9"/>
      <c r="I373" s="9"/>
      <c r="J373" s="9"/>
      <c r="K373" s="766"/>
      <c r="L373" s="9"/>
      <c r="M373" s="9"/>
      <c r="N373" s="9"/>
      <c r="O373" s="9"/>
      <c r="P373" s="766"/>
      <c r="Q373" s="9"/>
      <c r="R373" s="233"/>
      <c r="S373" s="246"/>
      <c r="U373" s="38"/>
      <c r="V373" s="38"/>
    </row>
    <row r="374" spans="1:22">
      <c r="A374" s="766"/>
      <c r="B374" s="9"/>
      <c r="C374" s="9"/>
      <c r="D374" s="9"/>
      <c r="E374" s="9"/>
      <c r="F374" s="9"/>
      <c r="G374" s="9"/>
      <c r="H374" s="9"/>
      <c r="I374" s="9"/>
      <c r="J374" s="9"/>
      <c r="K374" s="766"/>
      <c r="L374" s="9"/>
      <c r="M374" s="9"/>
      <c r="N374" s="9"/>
      <c r="O374" s="9"/>
      <c r="P374" s="766"/>
      <c r="Q374" s="9"/>
      <c r="R374" s="233"/>
      <c r="S374" s="246"/>
      <c r="U374" s="38"/>
      <c r="V374" s="38"/>
    </row>
    <row r="375" spans="1:22">
      <c r="A375" s="766"/>
      <c r="B375" s="9"/>
      <c r="C375" s="9"/>
      <c r="D375" s="9"/>
      <c r="E375" s="9"/>
      <c r="F375" s="9"/>
      <c r="G375" s="9"/>
      <c r="H375" s="9"/>
      <c r="I375" s="9"/>
      <c r="J375" s="9"/>
      <c r="K375" s="766"/>
      <c r="L375" s="9"/>
      <c r="M375" s="9"/>
      <c r="N375" s="9"/>
      <c r="O375" s="9"/>
      <c r="P375" s="766"/>
      <c r="Q375" s="9"/>
      <c r="R375" s="233"/>
      <c r="S375" s="246"/>
      <c r="U375" s="38"/>
      <c r="V375" s="38"/>
    </row>
    <row r="376" spans="1:22">
      <c r="A376" s="766"/>
      <c r="B376" s="9"/>
      <c r="C376" s="9"/>
      <c r="D376" s="9"/>
      <c r="E376" s="9"/>
      <c r="F376" s="9"/>
      <c r="G376" s="9"/>
      <c r="H376" s="9"/>
      <c r="I376" s="9"/>
      <c r="J376" s="9"/>
      <c r="K376" s="766"/>
      <c r="L376" s="9"/>
      <c r="M376" s="9"/>
      <c r="N376" s="9"/>
      <c r="O376" s="9"/>
      <c r="P376" s="766"/>
      <c r="Q376" s="9"/>
      <c r="R376" s="233"/>
      <c r="S376" s="246"/>
      <c r="U376" s="38"/>
      <c r="V376" s="38"/>
    </row>
    <row r="377" spans="1:22">
      <c r="A377" s="766"/>
      <c r="B377" s="9"/>
      <c r="C377" s="9"/>
      <c r="D377" s="9"/>
      <c r="E377" s="9"/>
      <c r="F377" s="9"/>
      <c r="G377" s="9"/>
      <c r="H377" s="9"/>
      <c r="I377" s="9"/>
      <c r="J377" s="9"/>
      <c r="K377" s="766"/>
      <c r="L377" s="9"/>
      <c r="M377" s="9"/>
      <c r="N377" s="9"/>
      <c r="O377" s="9"/>
      <c r="P377" s="766"/>
      <c r="Q377" s="9"/>
      <c r="R377" s="233"/>
      <c r="S377" s="246"/>
      <c r="U377" s="38"/>
      <c r="V377" s="38"/>
    </row>
    <row r="378" spans="1:22">
      <c r="A378" s="766"/>
      <c r="B378" s="9"/>
      <c r="C378" s="9"/>
      <c r="D378" s="9"/>
      <c r="E378" s="9"/>
      <c r="F378" s="9"/>
      <c r="G378" s="9"/>
      <c r="H378" s="9"/>
      <c r="I378" s="9"/>
      <c r="J378" s="9"/>
      <c r="K378" s="766"/>
      <c r="L378" s="9"/>
      <c r="M378" s="9"/>
      <c r="N378" s="9"/>
      <c r="O378" s="9"/>
      <c r="P378" s="766"/>
      <c r="Q378" s="9"/>
      <c r="R378" s="233"/>
      <c r="S378" s="246"/>
      <c r="U378" s="38"/>
      <c r="V378" s="38"/>
    </row>
    <row r="379" spans="1:22">
      <c r="A379" s="766"/>
      <c r="B379" s="9"/>
      <c r="C379" s="9"/>
      <c r="D379" s="9"/>
      <c r="E379" s="9"/>
      <c r="F379" s="9"/>
      <c r="G379" s="9"/>
      <c r="H379" s="9"/>
      <c r="I379" s="9"/>
      <c r="J379" s="9"/>
      <c r="K379" s="766"/>
      <c r="L379" s="9"/>
      <c r="M379" s="9"/>
      <c r="N379" s="9"/>
      <c r="O379" s="9"/>
      <c r="P379" s="766"/>
      <c r="Q379" s="9"/>
      <c r="R379" s="233"/>
      <c r="S379" s="246"/>
      <c r="U379" s="38"/>
      <c r="V379" s="38"/>
    </row>
    <row r="380" spans="1:22">
      <c r="A380" s="766"/>
      <c r="B380" s="9"/>
      <c r="C380" s="9"/>
      <c r="D380" s="9"/>
      <c r="E380" s="9"/>
      <c r="F380" s="9"/>
      <c r="G380" s="9"/>
      <c r="H380" s="9"/>
      <c r="I380" s="9"/>
      <c r="J380" s="9"/>
      <c r="K380" s="766"/>
      <c r="L380" s="9"/>
      <c r="M380" s="9"/>
      <c r="N380" s="9"/>
      <c r="O380" s="9"/>
      <c r="P380" s="766"/>
      <c r="Q380" s="9"/>
      <c r="R380" s="233"/>
      <c r="S380" s="246"/>
      <c r="U380" s="38"/>
      <c r="V380" s="38"/>
    </row>
    <row r="381" spans="1:22">
      <c r="A381" s="766"/>
      <c r="B381" s="9"/>
      <c r="C381" s="9"/>
      <c r="D381" s="9"/>
      <c r="E381" s="9"/>
      <c r="F381" s="9"/>
      <c r="G381" s="9"/>
      <c r="H381" s="9"/>
      <c r="I381" s="9"/>
      <c r="J381" s="9"/>
      <c r="K381" s="766"/>
      <c r="L381" s="9"/>
      <c r="M381" s="9"/>
      <c r="N381" s="9"/>
      <c r="O381" s="9"/>
      <c r="P381" s="766"/>
      <c r="Q381" s="9"/>
      <c r="R381" s="233"/>
      <c r="S381" s="246"/>
      <c r="U381" s="38"/>
      <c r="V381" s="38"/>
    </row>
    <row r="382" spans="1:22">
      <c r="A382" s="766"/>
      <c r="B382" s="9"/>
      <c r="C382" s="9"/>
      <c r="D382" s="9"/>
      <c r="E382" s="9"/>
      <c r="F382" s="9"/>
      <c r="G382" s="9"/>
      <c r="H382" s="9"/>
      <c r="I382" s="9"/>
      <c r="J382" s="9"/>
      <c r="K382" s="766"/>
      <c r="L382" s="9"/>
      <c r="M382" s="9"/>
      <c r="N382" s="9"/>
      <c r="O382" s="9"/>
      <c r="P382" s="766"/>
      <c r="Q382" s="9"/>
      <c r="R382" s="233"/>
      <c r="S382" s="246"/>
      <c r="U382" s="38"/>
      <c r="V382" s="38"/>
    </row>
    <row r="383" spans="1:22">
      <c r="A383" s="766"/>
      <c r="B383" s="9"/>
      <c r="C383" s="9"/>
      <c r="D383" s="9"/>
      <c r="E383" s="9"/>
      <c r="F383" s="9"/>
      <c r="G383" s="9"/>
      <c r="H383" s="9"/>
      <c r="I383" s="9"/>
      <c r="J383" s="9"/>
      <c r="K383" s="766"/>
      <c r="L383" s="9"/>
      <c r="M383" s="9"/>
      <c r="N383" s="9"/>
      <c r="O383" s="9"/>
      <c r="P383" s="766"/>
      <c r="Q383" s="9"/>
      <c r="R383" s="233"/>
      <c r="S383" s="246"/>
      <c r="U383" s="38"/>
      <c r="V383" s="38"/>
    </row>
    <row r="384" spans="1:22">
      <c r="A384" s="766"/>
      <c r="B384" s="9"/>
      <c r="C384" s="9"/>
      <c r="D384" s="9"/>
      <c r="E384" s="9"/>
      <c r="F384" s="9"/>
      <c r="G384" s="9"/>
      <c r="H384" s="9"/>
      <c r="I384" s="9"/>
      <c r="J384" s="9"/>
      <c r="K384" s="766"/>
      <c r="L384" s="9"/>
      <c r="M384" s="9"/>
      <c r="N384" s="9"/>
      <c r="O384" s="9"/>
      <c r="P384" s="766"/>
      <c r="Q384" s="9"/>
      <c r="R384" s="233"/>
      <c r="S384" s="246"/>
      <c r="U384" s="38"/>
      <c r="V384" s="38"/>
    </row>
    <row r="385" spans="1:22">
      <c r="A385" s="766"/>
      <c r="B385" s="9"/>
      <c r="C385" s="9"/>
      <c r="D385" s="9"/>
      <c r="E385" s="9"/>
      <c r="F385" s="9"/>
      <c r="G385" s="9"/>
      <c r="H385" s="9"/>
      <c r="I385" s="9"/>
      <c r="J385" s="9"/>
      <c r="K385" s="766"/>
      <c r="L385" s="9"/>
      <c r="M385" s="9"/>
      <c r="N385" s="9"/>
      <c r="O385" s="9"/>
      <c r="P385" s="766"/>
      <c r="Q385" s="9"/>
      <c r="R385" s="233"/>
      <c r="S385" s="246"/>
      <c r="U385" s="38"/>
      <c r="V385" s="38"/>
    </row>
    <row r="386" spans="1:22">
      <c r="A386" s="766"/>
      <c r="B386" s="9"/>
      <c r="C386" s="9"/>
      <c r="D386" s="9"/>
      <c r="E386" s="9"/>
      <c r="F386" s="9"/>
      <c r="G386" s="9"/>
      <c r="H386" s="9"/>
      <c r="I386" s="9"/>
      <c r="J386" s="9"/>
      <c r="K386" s="766"/>
      <c r="L386" s="9"/>
      <c r="M386" s="9"/>
      <c r="N386" s="9"/>
      <c r="O386" s="9"/>
      <c r="P386" s="766"/>
      <c r="Q386" s="9"/>
      <c r="R386" s="233"/>
      <c r="S386" s="246"/>
      <c r="U386" s="38"/>
      <c r="V386" s="38"/>
    </row>
    <row r="387" spans="1:22">
      <c r="A387" s="766"/>
      <c r="B387" s="9"/>
      <c r="C387" s="9"/>
      <c r="D387" s="9"/>
      <c r="E387" s="9"/>
      <c r="F387" s="9"/>
      <c r="G387" s="9"/>
      <c r="H387" s="9"/>
      <c r="I387" s="9"/>
      <c r="J387" s="9"/>
      <c r="K387" s="766"/>
      <c r="L387" s="9"/>
      <c r="M387" s="9"/>
      <c r="N387" s="9"/>
      <c r="O387" s="9"/>
      <c r="P387" s="766"/>
      <c r="Q387" s="9"/>
      <c r="R387" s="233"/>
      <c r="S387" s="246"/>
      <c r="U387" s="38"/>
      <c r="V387" s="38"/>
    </row>
    <row r="388" spans="1:22">
      <c r="A388" s="766"/>
      <c r="B388" s="9"/>
      <c r="C388" s="9"/>
      <c r="D388" s="9"/>
      <c r="E388" s="9"/>
      <c r="F388" s="9"/>
      <c r="G388" s="9"/>
      <c r="H388" s="9"/>
      <c r="I388" s="9"/>
      <c r="J388" s="9"/>
      <c r="K388" s="766"/>
      <c r="L388" s="9"/>
      <c r="M388" s="9"/>
      <c r="N388" s="9"/>
      <c r="O388" s="9"/>
      <c r="P388" s="766"/>
      <c r="Q388" s="9"/>
      <c r="R388" s="233"/>
      <c r="S388" s="246"/>
      <c r="U388" s="38"/>
      <c r="V388" s="38"/>
    </row>
    <row r="389" spans="1:22">
      <c r="A389" s="766"/>
      <c r="B389" s="9"/>
      <c r="C389" s="9"/>
      <c r="D389" s="9"/>
      <c r="E389" s="9"/>
      <c r="F389" s="9"/>
      <c r="G389" s="9"/>
      <c r="H389" s="9"/>
      <c r="I389" s="9"/>
      <c r="J389" s="9"/>
      <c r="K389" s="766"/>
      <c r="L389" s="9"/>
      <c r="M389" s="9"/>
      <c r="N389" s="9"/>
      <c r="O389" s="9"/>
      <c r="P389" s="766"/>
      <c r="Q389" s="9"/>
      <c r="R389" s="233"/>
      <c r="S389" s="246"/>
      <c r="U389" s="38"/>
      <c r="V389" s="38"/>
    </row>
    <row r="390" spans="1:22">
      <c r="A390" s="766"/>
      <c r="B390" s="9"/>
      <c r="C390" s="9"/>
      <c r="D390" s="9"/>
      <c r="E390" s="9"/>
      <c r="F390" s="9"/>
      <c r="G390" s="9"/>
      <c r="H390" s="9"/>
      <c r="I390" s="9"/>
      <c r="J390" s="9"/>
      <c r="K390" s="766"/>
      <c r="L390" s="9"/>
      <c r="M390" s="9"/>
      <c r="N390" s="9"/>
      <c r="O390" s="9"/>
      <c r="P390" s="766"/>
      <c r="Q390" s="9"/>
      <c r="R390" s="233"/>
      <c r="S390" s="246"/>
      <c r="U390" s="38"/>
      <c r="V390" s="38"/>
    </row>
    <row r="391" spans="1:22">
      <c r="A391" s="766"/>
      <c r="B391" s="9"/>
      <c r="C391" s="9"/>
      <c r="D391" s="9"/>
      <c r="E391" s="9"/>
      <c r="F391" s="9"/>
      <c r="G391" s="9"/>
      <c r="H391" s="9"/>
      <c r="I391" s="9"/>
      <c r="J391" s="9"/>
      <c r="K391" s="766"/>
      <c r="L391" s="9"/>
      <c r="M391" s="9"/>
      <c r="N391" s="9"/>
      <c r="O391" s="9"/>
      <c r="P391" s="766"/>
      <c r="Q391" s="9"/>
      <c r="R391" s="233"/>
      <c r="S391" s="246"/>
      <c r="U391" s="38"/>
      <c r="V391" s="38"/>
    </row>
    <row r="392" spans="1:22">
      <c r="A392" s="766"/>
      <c r="B392" s="9"/>
      <c r="C392" s="9"/>
      <c r="D392" s="9"/>
      <c r="E392" s="9"/>
      <c r="F392" s="9"/>
      <c r="G392" s="9"/>
      <c r="H392" s="9"/>
      <c r="I392" s="9"/>
      <c r="J392" s="9"/>
      <c r="K392" s="766"/>
      <c r="L392" s="9"/>
      <c r="M392" s="9"/>
      <c r="N392" s="9"/>
      <c r="O392" s="9"/>
      <c r="P392" s="766"/>
      <c r="Q392" s="9"/>
      <c r="R392" s="233"/>
      <c r="S392" s="246"/>
      <c r="U392" s="38"/>
      <c r="V392" s="38"/>
    </row>
    <row r="393" spans="1:22">
      <c r="A393" s="766"/>
      <c r="B393" s="9"/>
      <c r="C393" s="9"/>
      <c r="D393" s="9"/>
      <c r="E393" s="9"/>
      <c r="F393" s="9"/>
      <c r="G393" s="9"/>
      <c r="H393" s="9"/>
      <c r="I393" s="9"/>
      <c r="J393" s="9"/>
      <c r="K393" s="766"/>
      <c r="L393" s="9"/>
      <c r="M393" s="9"/>
      <c r="N393" s="9"/>
      <c r="O393" s="9"/>
      <c r="P393" s="766"/>
      <c r="Q393" s="9"/>
      <c r="R393" s="233"/>
      <c r="S393" s="246"/>
      <c r="U393" s="38"/>
      <c r="V393" s="38"/>
    </row>
    <row r="394" spans="1:22">
      <c r="A394" s="766"/>
      <c r="B394" s="9"/>
      <c r="C394" s="9"/>
      <c r="D394" s="9"/>
      <c r="E394" s="9"/>
      <c r="F394" s="9"/>
      <c r="G394" s="9"/>
      <c r="H394" s="9"/>
      <c r="I394" s="9"/>
      <c r="J394" s="9"/>
      <c r="K394" s="766"/>
      <c r="L394" s="9"/>
      <c r="M394" s="9"/>
      <c r="N394" s="9"/>
      <c r="O394" s="9"/>
      <c r="P394" s="766"/>
      <c r="Q394" s="9"/>
      <c r="R394" s="233"/>
      <c r="S394" s="246"/>
      <c r="U394" s="38"/>
      <c r="V394" s="38"/>
    </row>
    <row r="395" spans="1:22">
      <c r="A395" s="766"/>
      <c r="B395" s="9"/>
      <c r="C395" s="9"/>
      <c r="D395" s="9"/>
      <c r="E395" s="9"/>
      <c r="F395" s="9"/>
      <c r="G395" s="9"/>
      <c r="H395" s="9"/>
      <c r="I395" s="9"/>
      <c r="J395" s="9"/>
      <c r="K395" s="766"/>
      <c r="L395" s="9"/>
      <c r="M395" s="9"/>
      <c r="N395" s="9"/>
      <c r="O395" s="9"/>
      <c r="P395" s="766"/>
      <c r="Q395" s="9"/>
      <c r="R395" s="233"/>
      <c r="S395" s="246"/>
      <c r="U395" s="38"/>
      <c r="V395" s="38"/>
    </row>
    <row r="396" spans="1:22">
      <c r="A396" s="766"/>
      <c r="B396" s="9"/>
      <c r="C396" s="9"/>
      <c r="D396" s="9"/>
      <c r="E396" s="9"/>
      <c r="F396" s="9"/>
      <c r="G396" s="9"/>
      <c r="H396" s="9"/>
      <c r="I396" s="9"/>
      <c r="J396" s="9"/>
      <c r="K396" s="766"/>
      <c r="L396" s="9"/>
      <c r="M396" s="9"/>
      <c r="N396" s="9"/>
      <c r="O396" s="9"/>
      <c r="P396" s="766"/>
      <c r="Q396" s="9"/>
      <c r="R396" s="233"/>
      <c r="S396" s="246"/>
      <c r="U396" s="38"/>
      <c r="V396" s="38"/>
    </row>
    <row r="397" spans="1:22">
      <c r="A397" s="766"/>
      <c r="B397" s="9"/>
      <c r="C397" s="9"/>
      <c r="D397" s="9"/>
      <c r="E397" s="9"/>
      <c r="F397" s="9"/>
      <c r="G397" s="9"/>
      <c r="H397" s="9"/>
      <c r="I397" s="9"/>
      <c r="J397" s="9"/>
      <c r="K397" s="766"/>
      <c r="L397" s="9"/>
      <c r="M397" s="9"/>
      <c r="N397" s="9"/>
      <c r="O397" s="9"/>
      <c r="P397" s="766"/>
      <c r="Q397" s="9"/>
      <c r="R397" s="233"/>
      <c r="S397" s="246"/>
      <c r="U397" s="38"/>
      <c r="V397" s="38"/>
    </row>
    <row r="398" spans="1:22">
      <c r="A398" s="766"/>
      <c r="B398" s="9"/>
      <c r="C398" s="9"/>
      <c r="D398" s="9"/>
      <c r="E398" s="9"/>
      <c r="F398" s="9"/>
      <c r="G398" s="9"/>
      <c r="H398" s="9"/>
      <c r="I398" s="9"/>
      <c r="J398" s="9"/>
      <c r="K398" s="766"/>
      <c r="L398" s="9"/>
      <c r="M398" s="9"/>
      <c r="N398" s="9"/>
      <c r="O398" s="9"/>
      <c r="P398" s="766"/>
      <c r="Q398" s="9"/>
      <c r="R398" s="233"/>
      <c r="S398" s="246"/>
      <c r="U398" s="38"/>
      <c r="V398" s="38"/>
    </row>
    <row r="399" spans="1:22">
      <c r="A399" s="766"/>
      <c r="B399" s="9"/>
      <c r="C399" s="9"/>
      <c r="D399" s="9"/>
      <c r="E399" s="9"/>
      <c r="F399" s="9"/>
      <c r="G399" s="9"/>
      <c r="H399" s="9"/>
      <c r="I399" s="9"/>
      <c r="J399" s="9"/>
      <c r="K399" s="766"/>
      <c r="L399" s="9"/>
      <c r="M399" s="9"/>
      <c r="N399" s="9"/>
      <c r="O399" s="9"/>
      <c r="P399" s="766"/>
      <c r="Q399" s="9"/>
      <c r="R399" s="233"/>
      <c r="S399" s="246"/>
      <c r="U399" s="38"/>
      <c r="V399" s="38"/>
    </row>
    <row r="400" spans="1:22">
      <c r="A400" s="766"/>
      <c r="B400" s="9"/>
      <c r="C400" s="9"/>
      <c r="D400" s="9"/>
      <c r="E400" s="9"/>
      <c r="F400" s="9"/>
      <c r="G400" s="9"/>
      <c r="H400" s="9"/>
      <c r="I400" s="9"/>
      <c r="J400" s="9"/>
      <c r="K400" s="766"/>
      <c r="L400" s="9"/>
      <c r="M400" s="9"/>
      <c r="N400" s="9"/>
      <c r="O400" s="9"/>
      <c r="P400" s="766"/>
      <c r="Q400" s="9"/>
      <c r="R400" s="233"/>
      <c r="S400" s="246"/>
      <c r="U400" s="38"/>
      <c r="V400" s="38"/>
    </row>
    <row r="401" spans="1:22">
      <c r="A401" s="766"/>
      <c r="B401" s="9"/>
      <c r="C401" s="9"/>
      <c r="D401" s="9"/>
      <c r="E401" s="9"/>
      <c r="F401" s="9"/>
      <c r="G401" s="9"/>
      <c r="H401" s="9"/>
      <c r="I401" s="9"/>
      <c r="J401" s="9"/>
      <c r="K401" s="766"/>
      <c r="L401" s="9"/>
      <c r="M401" s="9"/>
      <c r="N401" s="9"/>
      <c r="O401" s="9"/>
      <c r="P401" s="766"/>
      <c r="Q401" s="9"/>
      <c r="R401" s="233"/>
      <c r="S401" s="246"/>
      <c r="U401" s="38"/>
      <c r="V401" s="38"/>
    </row>
    <row r="402" spans="1:22">
      <c r="A402" s="766"/>
      <c r="B402" s="9"/>
      <c r="C402" s="9"/>
      <c r="D402" s="9"/>
      <c r="E402" s="9"/>
      <c r="F402" s="9"/>
      <c r="G402" s="9"/>
      <c r="H402" s="9"/>
      <c r="I402" s="9"/>
      <c r="J402" s="9"/>
      <c r="K402" s="766"/>
      <c r="L402" s="9"/>
      <c r="M402" s="9"/>
      <c r="N402" s="9"/>
      <c r="O402" s="9"/>
      <c r="P402" s="766"/>
      <c r="Q402" s="9"/>
      <c r="R402" s="233"/>
      <c r="S402" s="246"/>
      <c r="U402" s="38"/>
      <c r="V402" s="38"/>
    </row>
    <row r="403" spans="1:22">
      <c r="A403" s="766"/>
      <c r="B403" s="9"/>
      <c r="C403" s="9"/>
      <c r="D403" s="9"/>
      <c r="E403" s="9"/>
      <c r="F403" s="9"/>
      <c r="G403" s="9"/>
      <c r="H403" s="9"/>
      <c r="I403" s="9"/>
      <c r="J403" s="9"/>
      <c r="K403" s="766"/>
      <c r="L403" s="9"/>
      <c r="M403" s="9"/>
      <c r="N403" s="9"/>
      <c r="O403" s="9"/>
      <c r="P403" s="766"/>
      <c r="Q403" s="9"/>
      <c r="R403" s="233"/>
      <c r="S403" s="246"/>
      <c r="U403" s="38"/>
      <c r="V403" s="38"/>
    </row>
    <row r="404" spans="1:22">
      <c r="A404" s="766"/>
      <c r="B404" s="9"/>
      <c r="C404" s="9"/>
      <c r="D404" s="9"/>
      <c r="E404" s="9"/>
      <c r="F404" s="9"/>
      <c r="G404" s="9"/>
      <c r="H404" s="9"/>
      <c r="I404" s="9"/>
      <c r="J404" s="9"/>
      <c r="K404" s="766"/>
      <c r="L404" s="9"/>
      <c r="M404" s="9"/>
      <c r="N404" s="9"/>
      <c r="O404" s="9"/>
      <c r="P404" s="766"/>
      <c r="Q404" s="9"/>
      <c r="R404" s="233"/>
      <c r="S404" s="246"/>
      <c r="U404" s="38"/>
      <c r="V404" s="38"/>
    </row>
    <row r="405" spans="1:22">
      <c r="A405" s="766"/>
      <c r="B405" s="9"/>
      <c r="C405" s="9"/>
      <c r="D405" s="9"/>
      <c r="E405" s="9"/>
      <c r="F405" s="9"/>
      <c r="G405" s="9"/>
      <c r="H405" s="9"/>
      <c r="I405" s="9"/>
      <c r="J405" s="9"/>
      <c r="K405" s="766"/>
      <c r="L405" s="9"/>
      <c r="M405" s="9"/>
      <c r="N405" s="9"/>
      <c r="O405" s="9"/>
      <c r="P405" s="766"/>
      <c r="Q405" s="9"/>
      <c r="R405" s="233"/>
      <c r="S405" s="246"/>
      <c r="U405" s="38"/>
      <c r="V405" s="38"/>
    </row>
    <row r="406" spans="1:22">
      <c r="A406" s="766"/>
      <c r="B406" s="9"/>
      <c r="C406" s="9"/>
      <c r="D406" s="9"/>
      <c r="E406" s="9"/>
      <c r="F406" s="9"/>
      <c r="G406" s="9"/>
      <c r="H406" s="9"/>
      <c r="I406" s="9"/>
      <c r="J406" s="9"/>
      <c r="K406" s="766"/>
      <c r="L406" s="9"/>
      <c r="M406" s="9"/>
      <c r="N406" s="9"/>
      <c r="O406" s="9"/>
      <c r="P406" s="766"/>
      <c r="Q406" s="9"/>
      <c r="R406" s="233"/>
      <c r="S406" s="246"/>
      <c r="U406" s="38"/>
      <c r="V406" s="38"/>
    </row>
    <row r="407" spans="1:22">
      <c r="A407" s="766"/>
      <c r="B407" s="9"/>
      <c r="C407" s="9"/>
      <c r="D407" s="9"/>
      <c r="E407" s="9"/>
      <c r="F407" s="9"/>
      <c r="G407" s="9"/>
      <c r="H407" s="9"/>
      <c r="I407" s="9"/>
      <c r="J407" s="9"/>
      <c r="K407" s="766"/>
      <c r="L407" s="9"/>
      <c r="M407" s="9"/>
      <c r="N407" s="9"/>
      <c r="O407" s="9"/>
      <c r="P407" s="766"/>
      <c r="Q407" s="9"/>
      <c r="R407" s="233"/>
      <c r="S407" s="246"/>
      <c r="U407" s="38"/>
      <c r="V407" s="38"/>
    </row>
    <row r="408" spans="1:22">
      <c r="A408" s="766"/>
      <c r="B408" s="9"/>
      <c r="C408" s="9"/>
      <c r="D408" s="9"/>
      <c r="E408" s="9"/>
      <c r="F408" s="9"/>
      <c r="G408" s="9"/>
      <c r="H408" s="9"/>
      <c r="I408" s="9"/>
      <c r="J408" s="9"/>
      <c r="K408" s="766"/>
      <c r="L408" s="9"/>
      <c r="M408" s="9"/>
      <c r="N408" s="9"/>
      <c r="O408" s="9"/>
      <c r="P408" s="766"/>
      <c r="Q408" s="9"/>
      <c r="R408" s="233"/>
      <c r="S408" s="246"/>
      <c r="U408" s="38"/>
      <c r="V408" s="38"/>
    </row>
    <row r="409" spans="1:22">
      <c r="A409" s="766"/>
      <c r="B409" s="9"/>
      <c r="C409" s="9"/>
      <c r="D409" s="9"/>
      <c r="E409" s="9"/>
      <c r="F409" s="9"/>
      <c r="G409" s="9"/>
      <c r="H409" s="9"/>
      <c r="I409" s="9"/>
      <c r="J409" s="9"/>
      <c r="K409" s="766"/>
      <c r="L409" s="9"/>
      <c r="M409" s="9"/>
      <c r="N409" s="9"/>
      <c r="O409" s="9"/>
      <c r="P409" s="766"/>
      <c r="Q409" s="9"/>
      <c r="R409" s="233"/>
      <c r="S409" s="246"/>
      <c r="U409" s="38"/>
      <c r="V409" s="38"/>
    </row>
    <row r="410" spans="1:22">
      <c r="A410" s="766"/>
      <c r="B410" s="9"/>
      <c r="C410" s="9"/>
      <c r="D410" s="9"/>
      <c r="E410" s="9"/>
      <c r="F410" s="9"/>
      <c r="G410" s="9"/>
      <c r="H410" s="9"/>
      <c r="I410" s="9"/>
      <c r="J410" s="9"/>
      <c r="K410" s="766"/>
      <c r="L410" s="9"/>
      <c r="M410" s="9"/>
      <c r="N410" s="9"/>
      <c r="O410" s="9"/>
      <c r="P410" s="766"/>
      <c r="Q410" s="9"/>
      <c r="R410" s="233"/>
      <c r="S410" s="246"/>
      <c r="U410" s="38"/>
      <c r="V410" s="38"/>
    </row>
    <row r="411" spans="1:22">
      <c r="A411" s="766"/>
      <c r="B411" s="9"/>
      <c r="C411" s="9"/>
      <c r="D411" s="9"/>
      <c r="E411" s="9"/>
      <c r="F411" s="9"/>
      <c r="G411" s="9"/>
      <c r="H411" s="9"/>
      <c r="I411" s="9"/>
      <c r="J411" s="9"/>
      <c r="K411" s="766"/>
      <c r="L411" s="9"/>
      <c r="M411" s="9"/>
      <c r="N411" s="9"/>
      <c r="O411" s="9"/>
      <c r="P411" s="766"/>
      <c r="Q411" s="9"/>
      <c r="R411" s="233"/>
      <c r="S411" s="246"/>
      <c r="U411" s="38"/>
      <c r="V411" s="38"/>
    </row>
    <row r="412" spans="1:22">
      <c r="A412" s="766"/>
      <c r="B412" s="9"/>
      <c r="C412" s="9"/>
      <c r="D412" s="9"/>
      <c r="E412" s="9"/>
      <c r="F412" s="9"/>
      <c r="G412" s="9"/>
      <c r="H412" s="9"/>
      <c r="I412" s="9"/>
      <c r="J412" s="9"/>
      <c r="K412" s="766"/>
      <c r="L412" s="9"/>
      <c r="M412" s="9"/>
      <c r="N412" s="9"/>
      <c r="O412" s="9"/>
      <c r="P412" s="766"/>
      <c r="Q412" s="9"/>
      <c r="R412" s="233"/>
      <c r="S412" s="246"/>
      <c r="U412" s="38"/>
      <c r="V412" s="38"/>
    </row>
    <row r="413" spans="1:22">
      <c r="A413" s="766"/>
      <c r="B413" s="9"/>
      <c r="C413" s="9"/>
      <c r="D413" s="9"/>
      <c r="E413" s="9"/>
      <c r="F413" s="9"/>
      <c r="G413" s="9"/>
      <c r="H413" s="9"/>
      <c r="I413" s="9"/>
      <c r="J413" s="9"/>
      <c r="K413" s="766"/>
      <c r="L413" s="9"/>
      <c r="M413" s="9"/>
      <c r="N413" s="9"/>
      <c r="O413" s="9"/>
      <c r="P413" s="766"/>
      <c r="Q413" s="9"/>
      <c r="R413" s="233"/>
      <c r="S413" s="246"/>
      <c r="U413" s="38"/>
      <c r="V413" s="38"/>
    </row>
    <row r="414" spans="1:22">
      <c r="A414" s="766"/>
      <c r="B414" s="9"/>
      <c r="C414" s="9"/>
      <c r="D414" s="9"/>
      <c r="E414" s="9"/>
      <c r="F414" s="9"/>
      <c r="G414" s="9"/>
      <c r="H414" s="9"/>
      <c r="I414" s="9"/>
      <c r="J414" s="9"/>
      <c r="K414" s="766"/>
      <c r="L414" s="9"/>
      <c r="M414" s="9"/>
      <c r="N414" s="9"/>
      <c r="O414" s="9"/>
      <c r="P414" s="766"/>
      <c r="Q414" s="9"/>
      <c r="R414" s="233"/>
      <c r="S414" s="246"/>
      <c r="U414" s="38"/>
      <c r="V414" s="38"/>
    </row>
    <row r="415" spans="1:22">
      <c r="A415" s="766"/>
      <c r="B415" s="9"/>
      <c r="C415" s="9"/>
      <c r="D415" s="9"/>
      <c r="E415" s="9"/>
      <c r="F415" s="9"/>
      <c r="G415" s="9"/>
      <c r="H415" s="9"/>
      <c r="I415" s="9"/>
      <c r="J415" s="9"/>
      <c r="K415" s="766"/>
      <c r="L415" s="9"/>
      <c r="M415" s="9"/>
      <c r="N415" s="9"/>
      <c r="O415" s="9"/>
      <c r="P415" s="766"/>
      <c r="Q415" s="9"/>
      <c r="R415" s="233"/>
      <c r="S415" s="246"/>
      <c r="U415" s="38"/>
      <c r="V415" s="38"/>
    </row>
    <row r="416" spans="1:22">
      <c r="A416" s="766"/>
      <c r="B416" s="9"/>
      <c r="C416" s="9"/>
      <c r="D416" s="9"/>
      <c r="E416" s="9"/>
      <c r="F416" s="9"/>
      <c r="G416" s="9"/>
      <c r="H416" s="9"/>
      <c r="I416" s="9"/>
      <c r="J416" s="9"/>
      <c r="K416" s="766"/>
      <c r="L416" s="9"/>
      <c r="M416" s="9"/>
      <c r="N416" s="9"/>
      <c r="O416" s="9"/>
      <c r="P416" s="766"/>
      <c r="Q416" s="9"/>
      <c r="R416" s="233"/>
      <c r="S416" s="246"/>
      <c r="U416" s="38"/>
      <c r="V416" s="38"/>
    </row>
    <row r="417" spans="1:22">
      <c r="A417" s="766"/>
      <c r="B417" s="9"/>
      <c r="C417" s="9"/>
      <c r="D417" s="9"/>
      <c r="E417" s="9"/>
      <c r="F417" s="9"/>
      <c r="G417" s="9"/>
      <c r="H417" s="9"/>
      <c r="I417" s="9"/>
      <c r="J417" s="9"/>
      <c r="K417" s="766"/>
      <c r="L417" s="9"/>
      <c r="M417" s="9"/>
      <c r="N417" s="9"/>
      <c r="O417" s="9"/>
      <c r="P417" s="766"/>
      <c r="Q417" s="9"/>
      <c r="R417" s="233"/>
      <c r="S417" s="246"/>
      <c r="U417" s="38"/>
      <c r="V417" s="38"/>
    </row>
    <row r="418" spans="1:22">
      <c r="A418" s="766"/>
      <c r="B418" s="9"/>
      <c r="C418" s="9"/>
      <c r="D418" s="9"/>
      <c r="E418" s="9"/>
      <c r="F418" s="9"/>
      <c r="G418" s="9"/>
      <c r="H418" s="9"/>
      <c r="I418" s="9"/>
      <c r="J418" s="9"/>
      <c r="K418" s="766"/>
      <c r="L418" s="9"/>
      <c r="M418" s="9"/>
      <c r="N418" s="9"/>
      <c r="O418" s="9"/>
      <c r="P418" s="766"/>
      <c r="Q418" s="9"/>
      <c r="R418" s="233"/>
      <c r="S418" s="246"/>
      <c r="U418" s="38"/>
      <c r="V418" s="38"/>
    </row>
    <row r="419" spans="1:22">
      <c r="A419" s="766"/>
      <c r="B419" s="9"/>
      <c r="C419" s="9"/>
      <c r="D419" s="9"/>
      <c r="E419" s="9"/>
      <c r="F419" s="9"/>
      <c r="G419" s="9"/>
      <c r="H419" s="9"/>
      <c r="I419" s="9"/>
      <c r="J419" s="9"/>
      <c r="K419" s="766"/>
      <c r="L419" s="9"/>
      <c r="M419" s="9"/>
      <c r="N419" s="9"/>
      <c r="O419" s="9"/>
      <c r="P419" s="766"/>
      <c r="Q419" s="9"/>
      <c r="R419" s="233"/>
      <c r="S419" s="246"/>
      <c r="U419" s="38"/>
      <c r="V419" s="38"/>
    </row>
    <row r="420" spans="1:22">
      <c r="A420" s="766"/>
      <c r="B420" s="9"/>
      <c r="C420" s="9"/>
      <c r="D420" s="9"/>
      <c r="E420" s="9"/>
      <c r="F420" s="9"/>
      <c r="G420" s="9"/>
      <c r="H420" s="9"/>
      <c r="I420" s="9"/>
      <c r="J420" s="9"/>
      <c r="K420" s="766"/>
      <c r="L420" s="9"/>
      <c r="M420" s="9"/>
      <c r="N420" s="9"/>
      <c r="O420" s="9"/>
      <c r="P420" s="766"/>
      <c r="Q420" s="9"/>
      <c r="R420" s="233"/>
      <c r="S420" s="246"/>
      <c r="U420" s="38"/>
      <c r="V420" s="38"/>
    </row>
    <row r="421" spans="1:22">
      <c r="A421" s="766"/>
      <c r="B421" s="9"/>
      <c r="C421" s="9"/>
      <c r="D421" s="9"/>
      <c r="E421" s="9"/>
      <c r="F421" s="9"/>
      <c r="G421" s="9"/>
      <c r="H421" s="9"/>
      <c r="I421" s="9"/>
      <c r="J421" s="9"/>
      <c r="K421" s="766"/>
      <c r="L421" s="9"/>
      <c r="M421" s="9"/>
      <c r="N421" s="9"/>
      <c r="O421" s="9"/>
      <c r="P421" s="766"/>
      <c r="Q421" s="9"/>
      <c r="R421" s="233"/>
      <c r="S421" s="246"/>
      <c r="U421" s="38"/>
      <c r="V421" s="38"/>
    </row>
    <row r="422" spans="1:22">
      <c r="A422" s="766"/>
      <c r="B422" s="9"/>
      <c r="C422" s="9"/>
      <c r="D422" s="9"/>
      <c r="E422" s="9"/>
      <c r="F422" s="9"/>
      <c r="G422" s="9"/>
      <c r="H422" s="9"/>
      <c r="I422" s="9"/>
      <c r="J422" s="9"/>
      <c r="K422" s="766"/>
      <c r="L422" s="9"/>
      <c r="M422" s="9"/>
      <c r="N422" s="9"/>
      <c r="O422" s="9"/>
      <c r="P422" s="766"/>
      <c r="Q422" s="9"/>
      <c r="R422" s="233"/>
      <c r="S422" s="246"/>
      <c r="U422" s="38"/>
      <c r="V422" s="38"/>
    </row>
    <row r="423" spans="1:22">
      <c r="A423" s="766"/>
      <c r="B423" s="9"/>
      <c r="C423" s="9"/>
      <c r="D423" s="9"/>
      <c r="E423" s="9"/>
      <c r="F423" s="9"/>
      <c r="G423" s="9"/>
      <c r="H423" s="9"/>
      <c r="I423" s="9"/>
      <c r="J423" s="9"/>
      <c r="K423" s="766"/>
      <c r="L423" s="9"/>
      <c r="M423" s="9"/>
      <c r="N423" s="9"/>
      <c r="O423" s="9"/>
      <c r="P423" s="766"/>
      <c r="Q423" s="9"/>
      <c r="R423" s="233"/>
      <c r="S423" s="246"/>
      <c r="U423" s="38"/>
      <c r="V423" s="38"/>
    </row>
    <row r="424" spans="1:22">
      <c r="A424" s="766"/>
      <c r="B424" s="9"/>
      <c r="C424" s="9"/>
      <c r="D424" s="9"/>
      <c r="E424" s="9"/>
      <c r="F424" s="9"/>
      <c r="G424" s="9"/>
      <c r="H424" s="9"/>
      <c r="I424" s="9"/>
      <c r="J424" s="9"/>
      <c r="K424" s="766"/>
      <c r="L424" s="9"/>
      <c r="M424" s="9"/>
      <c r="N424" s="9"/>
      <c r="O424" s="9"/>
      <c r="P424" s="766"/>
      <c r="Q424" s="9"/>
      <c r="R424" s="233"/>
      <c r="S424" s="246"/>
      <c r="U424" s="38"/>
      <c r="V424" s="38"/>
    </row>
    <row r="425" spans="1:22">
      <c r="A425" s="766"/>
      <c r="B425" s="9"/>
      <c r="C425" s="9"/>
      <c r="D425" s="9"/>
      <c r="E425" s="9"/>
      <c r="F425" s="9"/>
      <c r="G425" s="9"/>
      <c r="H425" s="9"/>
      <c r="I425" s="9"/>
      <c r="J425" s="9"/>
      <c r="K425" s="766"/>
      <c r="L425" s="9"/>
      <c r="M425" s="9"/>
      <c r="N425" s="9"/>
      <c r="O425" s="9"/>
      <c r="P425" s="766"/>
      <c r="Q425" s="9"/>
      <c r="R425" s="233"/>
      <c r="S425" s="246"/>
      <c r="U425" s="38"/>
      <c r="V425" s="38"/>
    </row>
    <row r="426" spans="1:22">
      <c r="A426" s="766"/>
      <c r="B426" s="9"/>
      <c r="C426" s="9"/>
      <c r="D426" s="9"/>
      <c r="E426" s="9"/>
      <c r="F426" s="9"/>
      <c r="G426" s="9"/>
      <c r="H426" s="9"/>
      <c r="I426" s="9"/>
      <c r="J426" s="9"/>
      <c r="K426" s="766"/>
      <c r="L426" s="9"/>
      <c r="M426" s="9"/>
      <c r="N426" s="9"/>
      <c r="O426" s="9"/>
      <c r="P426" s="766"/>
      <c r="Q426" s="9"/>
      <c r="R426" s="233"/>
      <c r="S426" s="246"/>
      <c r="U426" s="38"/>
      <c r="V426" s="38"/>
    </row>
    <row r="427" spans="1:22">
      <c r="A427" s="766"/>
      <c r="B427" s="9"/>
      <c r="C427" s="9"/>
      <c r="D427" s="9"/>
      <c r="E427" s="9"/>
      <c r="F427" s="9"/>
      <c r="G427" s="9"/>
      <c r="H427" s="9"/>
      <c r="I427" s="9"/>
      <c r="J427" s="9"/>
      <c r="K427" s="766"/>
      <c r="L427" s="9"/>
      <c r="M427" s="9"/>
      <c r="N427" s="9"/>
      <c r="O427" s="9"/>
      <c r="P427" s="766"/>
      <c r="Q427" s="9"/>
      <c r="R427" s="233"/>
      <c r="S427" s="246"/>
      <c r="U427" s="38"/>
      <c r="V427" s="38"/>
    </row>
    <row r="428" spans="1:22">
      <c r="A428" s="766"/>
      <c r="B428" s="9"/>
      <c r="C428" s="9"/>
      <c r="D428" s="9"/>
      <c r="E428" s="9"/>
      <c r="F428" s="9"/>
      <c r="G428" s="9"/>
      <c r="H428" s="9"/>
      <c r="I428" s="9"/>
      <c r="J428" s="9"/>
      <c r="K428" s="766"/>
      <c r="L428" s="9"/>
      <c r="M428" s="9"/>
      <c r="N428" s="9"/>
      <c r="O428" s="9"/>
      <c r="P428" s="766"/>
      <c r="Q428" s="9"/>
      <c r="R428" s="233"/>
      <c r="S428" s="246"/>
      <c r="U428" s="38"/>
      <c r="V428" s="38"/>
    </row>
    <row r="429" spans="1:22">
      <c r="A429" s="766"/>
      <c r="B429" s="9"/>
      <c r="C429" s="9"/>
      <c r="D429" s="9"/>
      <c r="E429" s="9"/>
      <c r="F429" s="9"/>
      <c r="G429" s="9"/>
      <c r="H429" s="9"/>
      <c r="I429" s="9"/>
      <c r="J429" s="9"/>
      <c r="K429" s="766"/>
      <c r="L429" s="9"/>
      <c r="M429" s="9"/>
      <c r="N429" s="9"/>
      <c r="O429" s="9"/>
      <c r="P429" s="766"/>
      <c r="Q429" s="9"/>
      <c r="R429" s="233"/>
      <c r="S429" s="246"/>
      <c r="U429" s="38"/>
      <c r="V429" s="38"/>
    </row>
    <row r="430" spans="1:22">
      <c r="A430" s="766"/>
      <c r="B430" s="9"/>
      <c r="C430" s="9"/>
      <c r="D430" s="9"/>
      <c r="E430" s="9"/>
      <c r="F430" s="9"/>
      <c r="G430" s="9"/>
      <c r="H430" s="9"/>
      <c r="I430" s="9"/>
      <c r="J430" s="9"/>
      <c r="K430" s="766"/>
      <c r="L430" s="9"/>
      <c r="M430" s="9"/>
      <c r="N430" s="9"/>
      <c r="O430" s="9"/>
      <c r="P430" s="766"/>
      <c r="Q430" s="9"/>
      <c r="R430" s="233"/>
      <c r="S430" s="246"/>
      <c r="U430" s="38"/>
      <c r="V430" s="38"/>
    </row>
  </sheetData>
  <mergeCells count="15">
    <mergeCell ref="L7:L10"/>
    <mergeCell ref="F3:H3"/>
    <mergeCell ref="L12:L14"/>
    <mergeCell ref="L16:L18"/>
    <mergeCell ref="A3:A4"/>
    <mergeCell ref="C3:C4"/>
    <mergeCell ref="E3:E4"/>
    <mergeCell ref="D3:D4"/>
    <mergeCell ref="R4:S4"/>
    <mergeCell ref="I3:I4"/>
    <mergeCell ref="J3:J4"/>
    <mergeCell ref="K3:K4"/>
    <mergeCell ref="M3:O3"/>
    <mergeCell ref="P3:P4"/>
    <mergeCell ref="L3:L4"/>
  </mergeCells>
  <phoneticPr fontId="0" type="noConversion"/>
  <pageMargins left="0.23622047244094491" right="0.23622047244094491" top="0.15748031496062992" bottom="0.15748031496062992" header="0.19685039370078741" footer="0.15748031496062992"/>
  <pageSetup paperSize="9" scale="56" orientation="portrait" r:id="rId1"/>
  <headerFooter alignWithMargins="0">
    <oddFooter>&amp;C&amp;"Tahoma,полужирный"&amp;11ВАШ ПОСТАВЩИК: ООО "ПЕЦ-ХААС" 105082, Москва, ул.Бакунинская, 92 стр.2, Тел. (495) 502-99-69</oddFooter>
  </headerFooter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PEZ</vt:lpstr>
      <vt:lpstr>HAAS </vt:lpstr>
      <vt:lpstr>СОУСЫ</vt:lpstr>
      <vt:lpstr>разное</vt:lpstr>
      <vt:lpstr>Лоакер</vt:lpstr>
      <vt:lpstr>'HAAS '!Область_печати</vt:lpstr>
      <vt:lpstr>PEZ!Область_печати</vt:lpstr>
      <vt:lpstr>Лоакер!Область_печати</vt:lpstr>
      <vt:lpstr>разное!Область_печати</vt:lpstr>
      <vt:lpstr>СОУСЫ!Область_печати</vt:lpstr>
    </vt:vector>
  </TitlesOfParts>
  <Company>PEZ-HAAS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BA</cp:lastModifiedBy>
  <cp:lastPrinted>2015-12-09T09:31:59Z</cp:lastPrinted>
  <dcterms:created xsi:type="dcterms:W3CDTF">2003-12-17T01:11:32Z</dcterms:created>
  <dcterms:modified xsi:type="dcterms:W3CDTF">2016-04-12T11:50:44Z</dcterms:modified>
</cp:coreProperties>
</file>