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Снаряга" sheetId="7" r:id="rId1"/>
  </sheets>
  <calcPr calcId="125725"/>
</workbook>
</file>

<file path=xl/calcChain.xml><?xml version="1.0" encoding="utf-8"?>
<calcChain xmlns="http://schemas.openxmlformats.org/spreadsheetml/2006/main">
  <c r="K42" i="7"/>
  <c r="E41"/>
  <c r="E42" s="1"/>
  <c r="I41"/>
  <c r="M41"/>
  <c r="M42" s="1"/>
  <c r="Q41"/>
  <c r="Q42" s="1"/>
  <c r="Q48"/>
  <c r="Q47"/>
  <c r="Q46"/>
  <c r="Q45"/>
  <c r="O48"/>
  <c r="O47"/>
  <c r="O46"/>
  <c r="M48"/>
  <c r="M47"/>
  <c r="M46"/>
  <c r="M45"/>
  <c r="K48"/>
  <c r="K47"/>
  <c r="K46"/>
  <c r="I48"/>
  <c r="I47"/>
  <c r="I46"/>
  <c r="I45"/>
  <c r="G48"/>
  <c r="G47"/>
  <c r="G46"/>
  <c r="E48"/>
  <c r="E47"/>
  <c r="E46"/>
  <c r="E45"/>
  <c r="C48"/>
  <c r="C47"/>
  <c r="C46"/>
  <c r="S28"/>
  <c r="T17"/>
  <c r="O12"/>
  <c r="O43" s="1"/>
  <c r="K12"/>
  <c r="K45" s="1"/>
  <c r="G12"/>
  <c r="G43" s="1"/>
  <c r="C12"/>
  <c r="K44" l="1"/>
  <c r="I42"/>
  <c r="C43"/>
  <c r="E44"/>
  <c r="I44"/>
  <c r="M44"/>
  <c r="Q44"/>
  <c r="K49"/>
  <c r="C45"/>
  <c r="C44" s="1"/>
  <c r="O41"/>
  <c r="O42" s="1"/>
  <c r="K41"/>
  <c r="K43" s="1"/>
  <c r="G41"/>
  <c r="G42" s="1"/>
  <c r="C41"/>
  <c r="G45"/>
  <c r="G44" s="1"/>
  <c r="O45"/>
  <c r="C42" l="1"/>
  <c r="O44"/>
  <c r="O49" s="1"/>
  <c r="G49"/>
  <c r="C49"/>
  <c r="R41"/>
  <c r="S41" s="1"/>
  <c r="T25" l="1"/>
</calcChain>
</file>

<file path=xl/sharedStrings.xml><?xml version="1.0" encoding="utf-8"?>
<sst xmlns="http://schemas.openxmlformats.org/spreadsheetml/2006/main" count="101" uniqueCount="86">
  <si>
    <t>Андреевы</t>
  </si>
  <si>
    <t>Сметанниковы</t>
  </si>
  <si>
    <t>Егоровы</t>
  </si>
  <si>
    <t>палатки</t>
  </si>
  <si>
    <t>баня</t>
  </si>
  <si>
    <t>топор</t>
  </si>
  <si>
    <t>пила</t>
  </si>
  <si>
    <t>таганок</t>
  </si>
  <si>
    <t>котлы</t>
  </si>
  <si>
    <t>посудное</t>
  </si>
  <si>
    <t>половник</t>
  </si>
  <si>
    <t>ремка</t>
  </si>
  <si>
    <t>аптечка</t>
  </si>
  <si>
    <t>фото</t>
  </si>
  <si>
    <t>видео</t>
  </si>
  <si>
    <t>навигатор</t>
  </si>
  <si>
    <t>противень</t>
  </si>
  <si>
    <t>фольга</t>
  </si>
  <si>
    <t>Кат-2</t>
  </si>
  <si>
    <t>щука</t>
  </si>
  <si>
    <t>Евг.Никол.</t>
  </si>
  <si>
    <t>штатив</t>
  </si>
  <si>
    <t>рыболовное</t>
  </si>
  <si>
    <t>зарядники</t>
  </si>
  <si>
    <t>1 двуручка</t>
  </si>
  <si>
    <t>1 цепь</t>
  </si>
  <si>
    <t>1 (уши)</t>
  </si>
  <si>
    <t>рации</t>
  </si>
  <si>
    <t>морковки</t>
  </si>
  <si>
    <t>горелка</t>
  </si>
  <si>
    <t>газ</t>
  </si>
  <si>
    <t>1(кофейный)</t>
  </si>
  <si>
    <t>РАССЧИТАТЬ</t>
  </si>
  <si>
    <t>чалка</t>
  </si>
  <si>
    <t>"трамвай"</t>
  </si>
  <si>
    <t>крепеж для груза</t>
  </si>
  <si>
    <t>шт</t>
  </si>
  <si>
    <t>кг</t>
  </si>
  <si>
    <t>продукты</t>
  </si>
  <si>
    <t>Итого, кг</t>
  </si>
  <si>
    <t>спирт</t>
  </si>
  <si>
    <t>Личные вещи и снаряжение (пенка, спальник, КЛМН, одежда итд)</t>
  </si>
  <si>
    <t>Личное сплавное (гермы, каска, спас, стропорез, гидраха, сплавная одежда)</t>
  </si>
  <si>
    <t>Третья упаковка</t>
  </si>
  <si>
    <t>байдарка</t>
  </si>
  <si>
    <t>насос</t>
  </si>
  <si>
    <t>весла</t>
  </si>
  <si>
    <t>1 кат</t>
  </si>
  <si>
    <t>2 кат</t>
  </si>
  <si>
    <t>3 (байд)</t>
  </si>
  <si>
    <t>спас пен</t>
  </si>
  <si>
    <t>каска</t>
  </si>
  <si>
    <t>спальник</t>
  </si>
  <si>
    <t>ковер</t>
  </si>
  <si>
    <t>шмотье</t>
  </si>
  <si>
    <t>герма</t>
  </si>
  <si>
    <t>клмн</t>
  </si>
  <si>
    <t>гидраха</t>
  </si>
  <si>
    <t>ботинки сплавн</t>
  </si>
  <si>
    <t xml:space="preserve">сплавное </t>
  </si>
  <si>
    <t>обувь</t>
  </si>
  <si>
    <t>1дет</t>
  </si>
  <si>
    <t>сидушка</t>
  </si>
  <si>
    <t>спас надувн</t>
  </si>
  <si>
    <t>спас дет</t>
  </si>
  <si>
    <t>(микропак 900=0,95)</t>
  </si>
  <si>
    <t>гигиена</t>
  </si>
  <si>
    <t>Детские вещи (включая сплавное)</t>
  </si>
  <si>
    <t>Рюкзаки</t>
  </si>
  <si>
    <t>на 1 чел</t>
  </si>
  <si>
    <t>Всего</t>
  </si>
  <si>
    <t>Продукты (850г/ч/д)</t>
  </si>
  <si>
    <t>Ориентирвочный вес</t>
  </si>
  <si>
    <t>Общий вес на экипаж</t>
  </si>
  <si>
    <t>Иван</t>
  </si>
  <si>
    <t>Ольга</t>
  </si>
  <si>
    <t>Виталий</t>
  </si>
  <si>
    <t>Татьяна</t>
  </si>
  <si>
    <t>Саша</t>
  </si>
  <si>
    <t>Юра</t>
  </si>
  <si>
    <t>Галя</t>
  </si>
  <si>
    <t>общественная снаряга</t>
  </si>
  <si>
    <t>тент</t>
  </si>
  <si>
    <t>Сплавное (суда)</t>
  </si>
  <si>
    <t>личное</t>
  </si>
  <si>
    <t>Общий вес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</si>
</sst>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00B050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0" fillId="0" borderId="1" xfId="0" applyBorder="1"/>
    <xf numFmtId="0" fontId="0" fillId="2" borderId="0" xfId="0" applyFill="1"/>
    <xf numFmtId="0" fontId="0" fillId="0" borderId="0" xfId="0" applyBorder="1"/>
    <xf numFmtId="0" fontId="0" fillId="0" borderId="1" xfId="0" applyFill="1" applyBorder="1"/>
    <xf numFmtId="0" fontId="0" fillId="6" borderId="1" xfId="0" applyFill="1" applyBorder="1"/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3" fillId="0" borderId="1" xfId="0" applyFont="1" applyBorder="1"/>
    <xf numFmtId="0" fontId="0" fillId="0" borderId="9" xfId="0" applyBorder="1" applyAlignment="1">
      <alignment horizontal="center"/>
    </xf>
    <xf numFmtId="0" fontId="0" fillId="0" borderId="9" xfId="0" applyFill="1" applyBorder="1" applyAlignment="1">
      <alignment horizontal="center"/>
    </xf>
    <xf numFmtId="0" fontId="0" fillId="0" borderId="9" xfId="0" applyBorder="1"/>
    <xf numFmtId="0" fontId="4" fillId="0" borderId="11" xfId="0" applyFont="1" applyBorder="1"/>
    <xf numFmtId="0" fontId="4" fillId="0" borderId="12" xfId="0" applyFont="1" applyBorder="1"/>
    <xf numFmtId="0" fontId="3" fillId="0" borderId="9" xfId="0" applyFont="1" applyBorder="1"/>
    <xf numFmtId="0" fontId="0" fillId="0" borderId="18" xfId="0" applyBorder="1"/>
    <xf numFmtId="0" fontId="0" fillId="0" borderId="3" xfId="0" applyBorder="1"/>
    <xf numFmtId="0" fontId="2" fillId="0" borderId="7" xfId="0" applyFont="1" applyBorder="1" applyAlignment="1">
      <alignment wrapText="1"/>
    </xf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3" fillId="0" borderId="8" xfId="0" applyFont="1" applyFill="1" applyBorder="1" applyAlignment="1">
      <alignment wrapText="1"/>
    </xf>
    <xf numFmtId="0" fontId="4" fillId="0" borderId="20" xfId="0" applyFont="1" applyFill="1" applyBorder="1" applyAlignment="1">
      <alignment wrapText="1"/>
    </xf>
    <xf numFmtId="0" fontId="0" fillId="0" borderId="21" xfId="0" applyBorder="1" applyAlignment="1">
      <alignment horizontal="center"/>
    </xf>
    <xf numFmtId="0" fontId="0" fillId="0" borderId="22" xfId="0" applyBorder="1"/>
    <xf numFmtId="0" fontId="0" fillId="0" borderId="22" xfId="0" applyBorder="1" applyAlignment="1">
      <alignment horizontal="center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20" xfId="0" applyBorder="1" applyAlignment="1">
      <alignment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4" borderId="4" xfId="0" applyFill="1" applyBorder="1" applyAlignment="1">
      <alignment wrapText="1"/>
    </xf>
    <xf numFmtId="0" fontId="0" fillId="5" borderId="0" xfId="0" applyFill="1"/>
    <xf numFmtId="0" fontId="2" fillId="5" borderId="0" xfId="0" applyFont="1" applyFill="1"/>
    <xf numFmtId="0" fontId="2" fillId="2" borderId="0" xfId="0" applyFont="1" applyFill="1"/>
    <xf numFmtId="0" fontId="0" fillId="6" borderId="0" xfId="0" applyFill="1"/>
    <xf numFmtId="0" fontId="2" fillId="0" borderId="0" xfId="0" applyFont="1" applyAlignment="1">
      <alignment horizontal="center"/>
    </xf>
    <xf numFmtId="0" fontId="1" fillId="7" borderId="22" xfId="0" applyFont="1" applyFill="1" applyBorder="1"/>
    <xf numFmtId="0" fontId="0" fillId="7" borderId="1" xfId="0" applyFill="1" applyBorder="1"/>
    <xf numFmtId="0" fontId="1" fillId="7" borderId="1" xfId="0" applyFont="1" applyFill="1" applyBorder="1"/>
    <xf numFmtId="0" fontId="0" fillId="7" borderId="1" xfId="0" applyFill="1" applyBorder="1" applyAlignment="1">
      <alignment horizontal="center"/>
    </xf>
    <xf numFmtId="0" fontId="0" fillId="7" borderId="3" xfId="0" applyFill="1" applyBorder="1"/>
    <xf numFmtId="0" fontId="0" fillId="7" borderId="22" xfId="0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0" fillId="7" borderId="23" xfId="0" applyFill="1" applyBorder="1" applyAlignment="1">
      <alignment horizontal="center"/>
    </xf>
    <xf numFmtId="0" fontId="0" fillId="7" borderId="10" xfId="0" applyFill="1" applyBorder="1" applyAlignment="1">
      <alignment horizontal="center"/>
    </xf>
    <xf numFmtId="0" fontId="0" fillId="7" borderId="10" xfId="0" applyFill="1" applyBorder="1"/>
    <xf numFmtId="0" fontId="0" fillId="7" borderId="19" xfId="0" applyFill="1" applyBorder="1"/>
    <xf numFmtId="0" fontId="1" fillId="7" borderId="22" xfId="0" applyFont="1" applyFill="1" applyBorder="1" applyAlignment="1">
      <alignment horizontal="center"/>
    </xf>
    <xf numFmtId="0" fontId="1" fillId="7" borderId="4" xfId="0" applyFont="1" applyFill="1" applyBorder="1"/>
    <xf numFmtId="0" fontId="1" fillId="7" borderId="10" xfId="0" applyFont="1" applyFill="1" applyBorder="1" applyAlignment="1">
      <alignment horizontal="center"/>
    </xf>
    <xf numFmtId="0" fontId="0" fillId="6" borderId="9" xfId="0" applyFill="1" applyBorder="1"/>
    <xf numFmtId="0" fontId="0" fillId="0" borderId="9" xfId="0" applyFill="1" applyBorder="1"/>
    <xf numFmtId="0" fontId="0" fillId="6" borderId="9" xfId="0" applyFill="1" applyBorder="1" applyAlignment="1">
      <alignment horizontal="center"/>
    </xf>
    <xf numFmtId="0" fontId="0" fillId="3" borderId="4" xfId="0" applyFill="1" applyBorder="1" applyAlignment="1">
      <alignment wrapText="1"/>
    </xf>
    <xf numFmtId="0" fontId="0" fillId="5" borderId="6" xfId="0" applyFill="1" applyBorder="1" applyAlignment="1">
      <alignment wrapText="1"/>
    </xf>
    <xf numFmtId="0" fontId="0" fillId="5" borderId="4" xfId="0" applyFill="1" applyBorder="1" applyAlignment="1">
      <alignment wrapText="1"/>
    </xf>
    <xf numFmtId="0" fontId="0" fillId="9" borderId="4" xfId="0" applyFill="1" applyBorder="1" applyAlignment="1">
      <alignment wrapText="1"/>
    </xf>
    <xf numFmtId="0" fontId="0" fillId="9" borderId="5" xfId="0" applyFill="1" applyBorder="1" applyAlignment="1">
      <alignment wrapText="1"/>
    </xf>
    <xf numFmtId="0" fontId="2" fillId="9" borderId="0" xfId="0" applyFont="1" applyFill="1" applyBorder="1" applyAlignment="1">
      <alignment horizontal="right"/>
    </xf>
    <xf numFmtId="0" fontId="2" fillId="4" borderId="0" xfId="0" applyFont="1" applyFill="1" applyBorder="1" applyAlignment="1">
      <alignment horizontal="right"/>
    </xf>
    <xf numFmtId="0" fontId="2" fillId="3" borderId="0" xfId="0" applyFont="1" applyFill="1" applyAlignment="1">
      <alignment horizontal="right"/>
    </xf>
    <xf numFmtId="0" fontId="2" fillId="8" borderId="0" xfId="0" applyFont="1" applyFill="1" applyAlignment="1">
      <alignment horizontal="right"/>
    </xf>
    <xf numFmtId="0" fontId="2" fillId="5" borderId="0" xfId="0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0" fillId="4" borderId="27" xfId="0" applyFill="1" applyBorder="1"/>
    <xf numFmtId="0" fontId="2" fillId="4" borderId="24" xfId="0" applyFont="1" applyFill="1" applyBorder="1"/>
    <xf numFmtId="0" fontId="2" fillId="4" borderId="28" xfId="0" applyFont="1" applyFill="1" applyBorder="1"/>
    <xf numFmtId="0" fontId="0" fillId="0" borderId="26" xfId="0" applyBorder="1"/>
    <xf numFmtId="0" fontId="2" fillId="0" borderId="0" xfId="0" applyFont="1" applyBorder="1"/>
    <xf numFmtId="0" fontId="2" fillId="0" borderId="29" xfId="0" applyFont="1" applyBorder="1"/>
    <xf numFmtId="0" fontId="2" fillId="0" borderId="26" xfId="0" applyFont="1" applyBorder="1"/>
    <xf numFmtId="0" fontId="2" fillId="0" borderId="0" xfId="0" applyFont="1" applyFill="1" applyBorder="1"/>
    <xf numFmtId="0" fontId="0" fillId="0" borderId="29" xfId="0" applyBorder="1"/>
    <xf numFmtId="0" fontId="2" fillId="8" borderId="30" xfId="0" applyFont="1" applyFill="1" applyBorder="1"/>
    <xf numFmtId="0" fontId="2" fillId="8" borderId="31" xfId="0" applyFont="1" applyFill="1" applyBorder="1"/>
    <xf numFmtId="0" fontId="2" fillId="8" borderId="32" xfId="0" applyFont="1" applyFill="1" applyBorder="1"/>
    <xf numFmtId="0" fontId="2" fillId="4" borderId="27" xfId="0" applyFont="1" applyFill="1" applyBorder="1"/>
    <xf numFmtId="0" fontId="2" fillId="0" borderId="1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50"/>
  <sheetViews>
    <sheetView tabSelected="1" topLeftCell="A34" workbookViewId="0">
      <selection activeCell="J16" sqref="J16"/>
    </sheetView>
  </sheetViews>
  <sheetFormatPr defaultRowHeight="15"/>
  <cols>
    <col min="1" max="1" width="26.85546875" customWidth="1"/>
    <col min="2" max="2" width="5.85546875" customWidth="1"/>
    <col min="3" max="3" width="6.5703125" customWidth="1"/>
    <col min="4" max="4" width="6.42578125" customWidth="1"/>
    <col min="5" max="7" width="7.7109375" customWidth="1"/>
    <col min="8" max="8" width="5.85546875" customWidth="1"/>
    <col min="9" max="9" width="6.5703125" customWidth="1"/>
    <col min="10" max="10" width="8.28515625" customWidth="1"/>
    <col min="11" max="13" width="8.85546875" customWidth="1"/>
    <col min="14" max="14" width="9" customWidth="1"/>
    <col min="15" max="15" width="6.85546875" customWidth="1"/>
    <col min="16" max="16" width="7.42578125" customWidth="1"/>
    <col min="17" max="17" width="7.7109375" customWidth="1"/>
    <col min="18" max="18" width="12.85546875" customWidth="1"/>
    <col min="19" max="19" width="10.140625" customWidth="1"/>
  </cols>
  <sheetData>
    <row r="1" spans="1:20" ht="15.75" thickTop="1">
      <c r="A1" s="27"/>
      <c r="B1" s="89" t="s">
        <v>0</v>
      </c>
      <c r="C1" s="90"/>
      <c r="D1" s="90"/>
      <c r="E1" s="91"/>
      <c r="F1" s="89" t="s">
        <v>1</v>
      </c>
      <c r="G1" s="90"/>
      <c r="H1" s="90"/>
      <c r="I1" s="90"/>
      <c r="J1" s="90"/>
      <c r="K1" s="91"/>
      <c r="L1" s="83" t="s">
        <v>20</v>
      </c>
      <c r="M1" s="84"/>
      <c r="N1" s="92" t="s">
        <v>2</v>
      </c>
      <c r="O1" s="90"/>
      <c r="P1" s="90"/>
      <c r="Q1" s="91"/>
    </row>
    <row r="2" spans="1:20">
      <c r="A2" s="28"/>
      <c r="B2" s="93" t="s">
        <v>74</v>
      </c>
      <c r="C2" s="81"/>
      <c r="D2" s="81" t="s">
        <v>75</v>
      </c>
      <c r="E2" s="82"/>
      <c r="F2" s="93" t="s">
        <v>76</v>
      </c>
      <c r="G2" s="81"/>
      <c r="H2" s="81" t="s">
        <v>77</v>
      </c>
      <c r="I2" s="81"/>
      <c r="J2" s="81" t="s">
        <v>78</v>
      </c>
      <c r="K2" s="82"/>
      <c r="L2" s="85"/>
      <c r="M2" s="86"/>
      <c r="N2" s="94" t="s">
        <v>79</v>
      </c>
      <c r="O2" s="81"/>
      <c r="P2" s="81" t="s">
        <v>80</v>
      </c>
      <c r="Q2" s="82"/>
    </row>
    <row r="3" spans="1:20" ht="15.75" thickBot="1">
      <c r="A3" s="29"/>
      <c r="B3" s="30" t="s">
        <v>36</v>
      </c>
      <c r="C3" s="31" t="s">
        <v>37</v>
      </c>
      <c r="D3" s="31" t="s">
        <v>36</v>
      </c>
      <c r="E3" s="32" t="s">
        <v>37</v>
      </c>
      <c r="F3" s="30" t="s">
        <v>36</v>
      </c>
      <c r="G3" s="31" t="s">
        <v>37</v>
      </c>
      <c r="H3" s="31" t="s">
        <v>36</v>
      </c>
      <c r="I3" s="31" t="s">
        <v>37</v>
      </c>
      <c r="J3" s="31" t="s">
        <v>36</v>
      </c>
      <c r="K3" s="32" t="s">
        <v>37</v>
      </c>
      <c r="L3" s="30" t="s">
        <v>36</v>
      </c>
      <c r="M3" s="32" t="s">
        <v>37</v>
      </c>
      <c r="N3" s="33" t="s">
        <v>36</v>
      </c>
      <c r="O3" s="31" t="s">
        <v>37</v>
      </c>
      <c r="P3" s="31" t="s">
        <v>36</v>
      </c>
      <c r="Q3" s="32" t="s">
        <v>37</v>
      </c>
    </row>
    <row r="4" spans="1:20" ht="15.75" thickTop="1">
      <c r="A4" s="58" t="s">
        <v>18</v>
      </c>
      <c r="B4" s="24">
        <v>1</v>
      </c>
      <c r="C4" s="40">
        <v>33</v>
      </c>
      <c r="D4" s="25"/>
      <c r="E4" s="47"/>
      <c r="F4" s="24">
        <v>1</v>
      </c>
      <c r="G4" s="45"/>
      <c r="H4" s="26"/>
      <c r="I4" s="47"/>
      <c r="J4" s="24"/>
      <c r="K4" s="51">
        <v>33</v>
      </c>
      <c r="L4" s="26"/>
      <c r="M4" s="47"/>
      <c r="N4" s="24"/>
      <c r="O4" s="45"/>
      <c r="P4" s="26"/>
      <c r="Q4" s="47"/>
    </row>
    <row r="5" spans="1:20">
      <c r="A5" s="59" t="s">
        <v>19</v>
      </c>
      <c r="B5" s="10"/>
      <c r="C5" s="41"/>
      <c r="D5" s="1"/>
      <c r="E5" s="48"/>
      <c r="F5" s="10">
        <v>1</v>
      </c>
      <c r="G5" s="46">
        <v>15</v>
      </c>
      <c r="H5" s="6"/>
      <c r="I5" s="48"/>
      <c r="J5" s="10"/>
      <c r="K5" s="43"/>
      <c r="L5" s="6"/>
      <c r="M5" s="48"/>
      <c r="N5" s="10"/>
      <c r="O5" s="43"/>
      <c r="P5" s="6"/>
      <c r="Q5" s="48"/>
    </row>
    <row r="6" spans="1:20">
      <c r="A6" s="59" t="s">
        <v>44</v>
      </c>
      <c r="B6" s="10"/>
      <c r="C6" s="41"/>
      <c r="D6" s="1"/>
      <c r="E6" s="48"/>
      <c r="F6" s="10"/>
      <c r="G6" s="43"/>
      <c r="H6" s="6"/>
      <c r="I6" s="48"/>
      <c r="J6" s="10"/>
      <c r="K6" s="43"/>
      <c r="L6" s="6"/>
      <c r="M6" s="48"/>
      <c r="N6" s="10">
        <v>1</v>
      </c>
      <c r="O6" s="46">
        <v>19</v>
      </c>
      <c r="P6" s="6"/>
      <c r="Q6" s="48"/>
    </row>
    <row r="7" spans="1:20">
      <c r="A7" s="59" t="s">
        <v>33</v>
      </c>
      <c r="B7" s="10">
        <v>1</v>
      </c>
      <c r="C7" s="42">
        <v>0.3</v>
      </c>
      <c r="D7" s="1"/>
      <c r="E7" s="48"/>
      <c r="F7" s="10">
        <v>1</v>
      </c>
      <c r="G7" s="42">
        <v>0.3</v>
      </c>
      <c r="H7" s="6"/>
      <c r="I7" s="48"/>
      <c r="J7" s="10"/>
      <c r="K7" s="43"/>
      <c r="L7" s="6">
        <v>1</v>
      </c>
      <c r="M7" s="42">
        <v>0.3</v>
      </c>
      <c r="N7" s="10">
        <v>1</v>
      </c>
      <c r="O7" s="42">
        <v>0.3</v>
      </c>
      <c r="P7" s="6"/>
      <c r="Q7" s="48"/>
    </row>
    <row r="8" spans="1:20">
      <c r="A8" s="59" t="s">
        <v>34</v>
      </c>
      <c r="B8" s="10">
        <v>1</v>
      </c>
      <c r="C8" s="42">
        <v>0.15</v>
      </c>
      <c r="D8" s="1"/>
      <c r="E8" s="48"/>
      <c r="F8" s="10">
        <v>1</v>
      </c>
      <c r="G8" s="42">
        <v>0.15</v>
      </c>
      <c r="H8" s="6"/>
      <c r="I8" s="48"/>
      <c r="J8" s="10"/>
      <c r="K8" s="43"/>
      <c r="L8" s="6">
        <v>1</v>
      </c>
      <c r="M8" s="42">
        <v>0.15</v>
      </c>
      <c r="N8" s="10">
        <v>1</v>
      </c>
      <c r="O8" s="42">
        <v>0.15</v>
      </c>
      <c r="P8" s="6"/>
      <c r="Q8" s="48"/>
    </row>
    <row r="9" spans="1:20">
      <c r="A9" s="59" t="s">
        <v>35</v>
      </c>
      <c r="B9" s="10">
        <v>1</v>
      </c>
      <c r="C9" s="42">
        <v>0.15</v>
      </c>
      <c r="D9" s="1"/>
      <c r="E9" s="48"/>
      <c r="F9" s="10"/>
      <c r="G9" s="42"/>
      <c r="H9" s="6"/>
      <c r="I9" s="48"/>
      <c r="J9" s="10"/>
      <c r="K9" s="43"/>
      <c r="L9" s="6">
        <v>1</v>
      </c>
      <c r="M9" s="42">
        <v>0.15</v>
      </c>
      <c r="N9" s="10"/>
      <c r="O9" s="42"/>
      <c r="P9" s="6"/>
      <c r="Q9" s="48"/>
    </row>
    <row r="10" spans="1:20">
      <c r="A10" s="57" t="s">
        <v>28</v>
      </c>
      <c r="B10" s="11">
        <v>2</v>
      </c>
      <c r="C10" s="42">
        <v>2</v>
      </c>
      <c r="D10" s="4"/>
      <c r="E10" s="48"/>
      <c r="F10" s="11">
        <v>1</v>
      </c>
      <c r="G10" s="42">
        <v>1</v>
      </c>
      <c r="H10" s="8"/>
      <c r="I10" s="48"/>
      <c r="J10" s="11"/>
      <c r="K10" s="43"/>
      <c r="L10" s="6">
        <v>1</v>
      </c>
      <c r="M10" s="42">
        <v>1</v>
      </c>
      <c r="N10" s="10"/>
      <c r="O10" s="42"/>
      <c r="P10" s="8"/>
      <c r="Q10" s="48"/>
    </row>
    <row r="11" spans="1:20">
      <c r="A11" s="59" t="s">
        <v>45</v>
      </c>
      <c r="B11" s="11">
        <v>1</v>
      </c>
      <c r="C11" s="42">
        <v>0.8</v>
      </c>
      <c r="D11" s="4"/>
      <c r="E11" s="48"/>
      <c r="F11" s="11">
        <v>1</v>
      </c>
      <c r="G11" s="42">
        <v>0.8</v>
      </c>
      <c r="H11" s="8"/>
      <c r="I11" s="48"/>
      <c r="J11" s="11"/>
      <c r="K11" s="43"/>
      <c r="L11" s="6">
        <v>1</v>
      </c>
      <c r="M11" s="52">
        <v>0.8</v>
      </c>
      <c r="N11" s="10"/>
      <c r="O11" s="42"/>
      <c r="P11" s="8"/>
      <c r="Q11" s="48"/>
    </row>
    <row r="12" spans="1:20">
      <c r="A12" s="59" t="s">
        <v>46</v>
      </c>
      <c r="B12" s="11">
        <v>3</v>
      </c>
      <c r="C12" s="42">
        <f>0.9*3</f>
        <v>2.7</v>
      </c>
      <c r="D12" s="4"/>
      <c r="E12" s="48"/>
      <c r="F12" s="11">
        <v>3</v>
      </c>
      <c r="G12" s="46">
        <f>3*1.2</f>
        <v>3.5999999999999996</v>
      </c>
      <c r="H12" s="8"/>
      <c r="I12" s="48"/>
      <c r="J12" s="11" t="s">
        <v>48</v>
      </c>
      <c r="K12" s="46">
        <f>0.9*2</f>
        <v>1.8</v>
      </c>
      <c r="L12" s="6" t="s">
        <v>47</v>
      </c>
      <c r="M12" s="53">
        <v>0.9</v>
      </c>
      <c r="N12" s="10" t="s">
        <v>49</v>
      </c>
      <c r="O12" s="46">
        <f>1.2*3</f>
        <v>3.5999999999999996</v>
      </c>
      <c r="P12" s="8"/>
      <c r="Q12" s="48"/>
    </row>
    <row r="13" spans="1:20">
      <c r="A13" s="57" t="s">
        <v>3</v>
      </c>
      <c r="B13" s="10">
        <v>1</v>
      </c>
      <c r="C13" s="41">
        <v>3.8</v>
      </c>
      <c r="D13" s="1"/>
      <c r="E13" s="48"/>
      <c r="F13" s="10">
        <v>1</v>
      </c>
      <c r="G13" s="43">
        <v>3.8</v>
      </c>
      <c r="H13" s="6"/>
      <c r="I13" s="48"/>
      <c r="J13" s="10"/>
      <c r="K13" s="43"/>
      <c r="L13" s="7">
        <v>1</v>
      </c>
      <c r="M13" s="48">
        <v>3.8</v>
      </c>
      <c r="N13" s="10">
        <v>1</v>
      </c>
      <c r="O13" s="43">
        <v>3.8</v>
      </c>
      <c r="P13" s="6"/>
      <c r="Q13" s="48"/>
    </row>
    <row r="14" spans="1:20">
      <c r="A14" s="57" t="s">
        <v>4</v>
      </c>
      <c r="B14" s="10"/>
      <c r="C14" s="43"/>
      <c r="D14" s="1"/>
      <c r="E14" s="48"/>
      <c r="F14" s="11">
        <v>1</v>
      </c>
      <c r="G14" s="43">
        <v>3.3</v>
      </c>
      <c r="H14" s="6"/>
      <c r="I14" s="48"/>
      <c r="J14" s="10"/>
      <c r="K14" s="43"/>
      <c r="L14" s="6"/>
      <c r="M14" s="48"/>
      <c r="N14" s="10"/>
      <c r="O14" s="43"/>
      <c r="P14" s="6"/>
      <c r="Q14" s="48"/>
    </row>
    <row r="15" spans="1:20">
      <c r="A15" s="57" t="s">
        <v>82</v>
      </c>
      <c r="B15" s="10"/>
      <c r="C15" s="43"/>
      <c r="D15" s="1"/>
      <c r="E15" s="48"/>
      <c r="F15" s="56">
        <v>1</v>
      </c>
      <c r="G15" s="43">
        <v>2</v>
      </c>
      <c r="H15" s="6"/>
      <c r="I15" s="48"/>
      <c r="J15" s="10"/>
      <c r="K15" s="43"/>
      <c r="L15" s="6"/>
      <c r="M15" s="48"/>
      <c r="N15" s="10"/>
      <c r="O15" s="43"/>
      <c r="P15" s="6"/>
      <c r="Q15" s="48"/>
    </row>
    <row r="16" spans="1:20">
      <c r="A16" s="57" t="s">
        <v>5</v>
      </c>
      <c r="B16" s="10">
        <v>1</v>
      </c>
      <c r="C16" s="41">
        <v>1.6</v>
      </c>
      <c r="D16" s="1"/>
      <c r="E16" s="48"/>
      <c r="F16" s="10">
        <v>1</v>
      </c>
      <c r="G16" s="43">
        <v>1</v>
      </c>
      <c r="H16" s="6"/>
      <c r="I16" s="48"/>
      <c r="J16" s="10"/>
      <c r="K16" s="43"/>
      <c r="L16" s="6"/>
      <c r="M16" s="48"/>
      <c r="N16" s="10">
        <v>1</v>
      </c>
      <c r="O16" s="43">
        <v>1</v>
      </c>
      <c r="P16" s="6"/>
      <c r="Q16" s="48"/>
      <c r="R16" s="87" t="s">
        <v>72</v>
      </c>
      <c r="S16" s="88"/>
      <c r="T16" s="88"/>
    </row>
    <row r="17" spans="1:21">
      <c r="A17" s="57" t="s">
        <v>6</v>
      </c>
      <c r="B17" s="10" t="s">
        <v>25</v>
      </c>
      <c r="C17" s="41">
        <v>0.2</v>
      </c>
      <c r="D17" s="1"/>
      <c r="E17" s="48"/>
      <c r="F17" s="10" t="s">
        <v>25</v>
      </c>
      <c r="G17" s="43">
        <v>0.2</v>
      </c>
      <c r="H17" s="6"/>
      <c r="I17" s="48"/>
      <c r="J17" s="10"/>
      <c r="K17" s="43"/>
      <c r="L17" s="6" t="s">
        <v>24</v>
      </c>
      <c r="M17" s="53">
        <v>1</v>
      </c>
      <c r="N17" s="10"/>
      <c r="O17" s="43"/>
      <c r="P17" s="6"/>
      <c r="Q17" s="48"/>
      <c r="R17" s="35" t="s">
        <v>55</v>
      </c>
      <c r="S17" s="35">
        <v>1</v>
      </c>
      <c r="T17" s="36">
        <f>S17+S19+S21+S22+S23+S24</f>
        <v>5.7</v>
      </c>
    </row>
    <row r="18" spans="1:21">
      <c r="A18" s="57" t="s">
        <v>7</v>
      </c>
      <c r="B18" s="10">
        <v>1</v>
      </c>
      <c r="C18" s="41">
        <v>0.7</v>
      </c>
      <c r="D18" s="1"/>
      <c r="E18" s="48"/>
      <c r="F18" s="10" t="s">
        <v>26</v>
      </c>
      <c r="G18" s="43">
        <v>0.3</v>
      </c>
      <c r="H18" s="6"/>
      <c r="I18" s="48"/>
      <c r="J18" s="10"/>
      <c r="K18" s="43"/>
      <c r="L18" s="6"/>
      <c r="M18" s="48"/>
      <c r="N18" s="10"/>
      <c r="O18" s="43"/>
      <c r="P18" s="6"/>
      <c r="Q18" s="48"/>
      <c r="R18" s="35" t="s">
        <v>50</v>
      </c>
      <c r="S18" s="38">
        <v>0.6</v>
      </c>
      <c r="T18" s="35"/>
    </row>
    <row r="19" spans="1:21">
      <c r="A19" s="57" t="s">
        <v>8</v>
      </c>
      <c r="B19" s="10"/>
      <c r="C19" s="41"/>
      <c r="D19" s="1"/>
      <c r="E19" s="48"/>
      <c r="F19" s="10"/>
      <c r="G19" s="43"/>
      <c r="H19" s="6"/>
      <c r="I19" s="48"/>
      <c r="J19" s="10"/>
      <c r="K19" s="43"/>
      <c r="L19" s="6" t="s">
        <v>31</v>
      </c>
      <c r="M19" s="48">
        <v>0.3</v>
      </c>
      <c r="N19" s="10">
        <v>1</v>
      </c>
      <c r="O19" s="43">
        <v>3</v>
      </c>
      <c r="P19" s="6"/>
      <c r="Q19" s="48"/>
      <c r="R19" s="35" t="s">
        <v>63</v>
      </c>
      <c r="S19" s="35">
        <v>1</v>
      </c>
      <c r="T19" s="35"/>
    </row>
    <row r="20" spans="1:21">
      <c r="A20" s="57" t="s">
        <v>29</v>
      </c>
      <c r="B20" s="10"/>
      <c r="C20" s="41"/>
      <c r="D20" s="1"/>
      <c r="E20" s="48"/>
      <c r="F20" s="10"/>
      <c r="G20" s="43"/>
      <c r="H20" s="6"/>
      <c r="I20" s="48"/>
      <c r="J20" s="10"/>
      <c r="K20" s="43"/>
      <c r="L20" s="6">
        <v>1</v>
      </c>
      <c r="M20" s="48">
        <v>0.5</v>
      </c>
      <c r="N20" s="10"/>
      <c r="O20" s="43"/>
      <c r="P20" s="6"/>
      <c r="Q20" s="48"/>
      <c r="R20" s="35" t="s">
        <v>64</v>
      </c>
      <c r="S20" s="38">
        <v>0.4</v>
      </c>
      <c r="T20" s="35"/>
    </row>
    <row r="21" spans="1:21">
      <c r="A21" s="57" t="s">
        <v>30</v>
      </c>
      <c r="B21" s="10"/>
      <c r="C21" s="41"/>
      <c r="D21" s="1"/>
      <c r="E21" s="48"/>
      <c r="F21" s="10"/>
      <c r="G21" s="43"/>
      <c r="H21" s="6"/>
      <c r="I21" s="48"/>
      <c r="J21" s="10"/>
      <c r="K21" s="43"/>
      <c r="L21" s="6" t="s">
        <v>32</v>
      </c>
      <c r="M21" s="48">
        <v>1</v>
      </c>
      <c r="N21" s="10"/>
      <c r="O21" s="43"/>
      <c r="P21" s="6"/>
      <c r="Q21" s="48"/>
      <c r="R21" s="35" t="s">
        <v>51</v>
      </c>
      <c r="S21" s="35">
        <v>0.4</v>
      </c>
      <c r="T21" s="35"/>
    </row>
    <row r="22" spans="1:21">
      <c r="A22" s="57" t="s">
        <v>16</v>
      </c>
      <c r="B22" s="10"/>
      <c r="C22" s="41"/>
      <c r="D22" s="1"/>
      <c r="E22" s="48"/>
      <c r="F22" s="10"/>
      <c r="G22" s="43"/>
      <c r="H22" s="6"/>
      <c r="I22" s="48"/>
      <c r="J22" s="10"/>
      <c r="K22" s="43"/>
      <c r="L22" s="6"/>
      <c r="M22" s="48"/>
      <c r="N22" s="10">
        <v>1</v>
      </c>
      <c r="O22" s="43">
        <v>0.5</v>
      </c>
      <c r="P22" s="6"/>
      <c r="Q22" s="48"/>
      <c r="R22" s="35" t="s">
        <v>57</v>
      </c>
      <c r="S22" s="35">
        <v>1.5</v>
      </c>
      <c r="T22" s="35"/>
    </row>
    <row r="23" spans="1:21">
      <c r="A23" s="57" t="s">
        <v>17</v>
      </c>
      <c r="B23" s="10"/>
      <c r="C23" s="41"/>
      <c r="D23" s="1"/>
      <c r="E23" s="48"/>
      <c r="F23" s="10">
        <v>1</v>
      </c>
      <c r="G23" s="43">
        <v>0.3</v>
      </c>
      <c r="H23" s="6"/>
      <c r="I23" s="48"/>
      <c r="J23" s="10"/>
      <c r="K23" s="43"/>
      <c r="L23" s="6"/>
      <c r="M23" s="48"/>
      <c r="N23" s="10"/>
      <c r="O23" s="43"/>
      <c r="P23" s="6"/>
      <c r="Q23" s="48"/>
      <c r="R23" s="35" t="s">
        <v>58</v>
      </c>
      <c r="S23" s="35">
        <v>0.8</v>
      </c>
      <c r="T23" s="35"/>
    </row>
    <row r="24" spans="1:21">
      <c r="A24" s="57" t="s">
        <v>9</v>
      </c>
      <c r="B24" s="10"/>
      <c r="C24" s="41"/>
      <c r="D24" s="1"/>
      <c r="E24" s="48"/>
      <c r="F24" s="10"/>
      <c r="G24" s="43"/>
      <c r="H24" s="6"/>
      <c r="I24" s="48"/>
      <c r="J24" s="10"/>
      <c r="K24" s="43"/>
      <c r="L24" s="6"/>
      <c r="M24" s="48"/>
      <c r="N24" s="10">
        <v>1</v>
      </c>
      <c r="O24" s="43">
        <v>0.3</v>
      </c>
      <c r="P24" s="6"/>
      <c r="Q24" s="48"/>
      <c r="R24" s="35" t="s">
        <v>59</v>
      </c>
      <c r="S24" s="35">
        <v>1</v>
      </c>
      <c r="T24" s="35"/>
    </row>
    <row r="25" spans="1:21">
      <c r="A25" s="57" t="s">
        <v>10</v>
      </c>
      <c r="B25" s="10"/>
      <c r="C25" s="41"/>
      <c r="D25" s="1"/>
      <c r="E25" s="48"/>
      <c r="F25" s="10"/>
      <c r="G25" s="43"/>
      <c r="H25" s="6"/>
      <c r="I25" s="48"/>
      <c r="J25" s="10"/>
      <c r="K25" s="43"/>
      <c r="L25" s="6"/>
      <c r="M25" s="48"/>
      <c r="N25" s="10">
        <v>1</v>
      </c>
      <c r="O25" s="43">
        <v>0.1</v>
      </c>
      <c r="P25" s="6"/>
      <c r="Q25" s="48"/>
      <c r="R25" s="2" t="s">
        <v>52</v>
      </c>
      <c r="S25" s="2">
        <v>1.2</v>
      </c>
      <c r="T25" s="37">
        <f>SUM(S25:S31)</f>
        <v>7</v>
      </c>
      <c r="U25" t="s">
        <v>65</v>
      </c>
    </row>
    <row r="26" spans="1:21">
      <c r="A26" s="57" t="s">
        <v>11</v>
      </c>
      <c r="B26" s="10">
        <v>1</v>
      </c>
      <c r="C26" s="41">
        <v>1.5</v>
      </c>
      <c r="D26" s="1"/>
      <c r="E26" s="48"/>
      <c r="F26" s="10">
        <v>1</v>
      </c>
      <c r="G26" s="43">
        <v>1.5</v>
      </c>
      <c r="H26" s="6"/>
      <c r="I26" s="48"/>
      <c r="J26" s="10"/>
      <c r="K26" s="43"/>
      <c r="L26" s="6">
        <v>1</v>
      </c>
      <c r="M26" s="48">
        <v>1</v>
      </c>
      <c r="N26" s="10">
        <v>1</v>
      </c>
      <c r="O26" s="43">
        <v>1.5</v>
      </c>
      <c r="P26" s="6"/>
      <c r="Q26" s="48"/>
      <c r="R26" s="2" t="s">
        <v>53</v>
      </c>
      <c r="S26" s="2">
        <v>0.5</v>
      </c>
      <c r="T26" s="2"/>
    </row>
    <row r="27" spans="1:21">
      <c r="A27" s="57" t="s">
        <v>12</v>
      </c>
      <c r="B27" s="10" t="s">
        <v>61</v>
      </c>
      <c r="C27" s="41">
        <v>1</v>
      </c>
      <c r="D27" s="1"/>
      <c r="E27" s="48"/>
      <c r="F27" s="10"/>
      <c r="G27" s="43"/>
      <c r="H27" s="6"/>
      <c r="I27" s="48"/>
      <c r="J27" s="10"/>
      <c r="K27" s="43"/>
      <c r="L27" s="6"/>
      <c r="M27" s="48"/>
      <c r="N27" s="10">
        <v>1</v>
      </c>
      <c r="O27" s="43">
        <v>2</v>
      </c>
      <c r="P27" s="6"/>
      <c r="Q27" s="48"/>
      <c r="R27" s="2" t="s">
        <v>60</v>
      </c>
      <c r="S27" s="2">
        <v>0.8</v>
      </c>
      <c r="T27" s="2"/>
    </row>
    <row r="28" spans="1:21">
      <c r="A28" s="57" t="s">
        <v>13</v>
      </c>
      <c r="B28" s="10">
        <v>2</v>
      </c>
      <c r="C28" s="41">
        <v>1.3</v>
      </c>
      <c r="D28" s="1"/>
      <c r="E28" s="48"/>
      <c r="F28" s="10">
        <v>1</v>
      </c>
      <c r="G28" s="43">
        <v>0.3</v>
      </c>
      <c r="H28" s="6"/>
      <c r="I28" s="48"/>
      <c r="J28" s="10"/>
      <c r="K28" s="43"/>
      <c r="L28" s="6"/>
      <c r="M28" s="48"/>
      <c r="N28" s="10">
        <v>1</v>
      </c>
      <c r="O28" s="43">
        <v>0.3</v>
      </c>
      <c r="P28" s="6"/>
      <c r="Q28" s="48"/>
      <c r="R28" s="2" t="s">
        <v>54</v>
      </c>
      <c r="S28" s="2">
        <f>7-3.76</f>
        <v>3.24</v>
      </c>
      <c r="T28" s="2"/>
    </row>
    <row r="29" spans="1:21">
      <c r="A29" s="57" t="s">
        <v>14</v>
      </c>
      <c r="B29" s="10"/>
      <c r="C29" s="41"/>
      <c r="D29" s="1"/>
      <c r="E29" s="48"/>
      <c r="F29" s="10">
        <v>1</v>
      </c>
      <c r="G29" s="43">
        <v>0.5</v>
      </c>
      <c r="H29" s="6"/>
      <c r="I29" s="48"/>
      <c r="J29" s="10"/>
      <c r="K29" s="43"/>
      <c r="L29" s="6"/>
      <c r="M29" s="48"/>
      <c r="N29" s="10">
        <v>1</v>
      </c>
      <c r="O29" s="43">
        <v>0.3</v>
      </c>
      <c r="P29" s="6"/>
      <c r="Q29" s="48"/>
      <c r="R29" s="2" t="s">
        <v>56</v>
      </c>
      <c r="S29" s="2">
        <v>0.5</v>
      </c>
      <c r="T29" s="2"/>
    </row>
    <row r="30" spans="1:21">
      <c r="A30" s="57" t="s">
        <v>15</v>
      </c>
      <c r="B30" s="10">
        <v>1</v>
      </c>
      <c r="C30" s="41">
        <v>0.2</v>
      </c>
      <c r="D30" s="1"/>
      <c r="E30" s="48"/>
      <c r="F30" s="10">
        <v>1</v>
      </c>
      <c r="G30" s="43">
        <v>0.2</v>
      </c>
      <c r="H30" s="6"/>
      <c r="I30" s="48"/>
      <c r="J30" s="10"/>
      <c r="K30" s="43"/>
      <c r="L30" s="6"/>
      <c r="M30" s="48"/>
      <c r="N30" s="10"/>
      <c r="O30" s="43"/>
      <c r="P30" s="6"/>
      <c r="Q30" s="48"/>
      <c r="R30" s="2" t="s">
        <v>62</v>
      </c>
      <c r="S30" s="2">
        <v>0.06</v>
      </c>
      <c r="T30" s="2"/>
    </row>
    <row r="31" spans="1:21">
      <c r="A31" s="57" t="s">
        <v>21</v>
      </c>
      <c r="B31" s="11"/>
      <c r="C31" s="41"/>
      <c r="D31" s="4"/>
      <c r="E31" s="48"/>
      <c r="F31" s="10">
        <v>1</v>
      </c>
      <c r="G31" s="43">
        <v>0.2</v>
      </c>
      <c r="H31" s="8"/>
      <c r="I31" s="48"/>
      <c r="J31" s="11"/>
      <c r="K31" s="43"/>
      <c r="L31" s="6"/>
      <c r="M31" s="48"/>
      <c r="N31" s="10"/>
      <c r="O31" s="43"/>
      <c r="P31" s="6"/>
      <c r="Q31" s="48"/>
      <c r="R31" s="2" t="s">
        <v>66</v>
      </c>
      <c r="S31" s="2">
        <v>0.7</v>
      </c>
      <c r="T31" s="2"/>
    </row>
    <row r="32" spans="1:21">
      <c r="A32" s="57" t="s">
        <v>22</v>
      </c>
      <c r="B32" s="11">
        <v>1</v>
      </c>
      <c r="C32" s="41">
        <v>2.5</v>
      </c>
      <c r="D32" s="4"/>
      <c r="E32" s="48"/>
      <c r="F32" s="10"/>
      <c r="G32" s="43"/>
      <c r="H32" s="8"/>
      <c r="I32" s="48"/>
      <c r="J32" s="11"/>
      <c r="K32" s="43"/>
      <c r="L32" s="6"/>
      <c r="M32" s="48"/>
      <c r="N32" s="10">
        <v>1</v>
      </c>
      <c r="O32" s="43">
        <v>2.5</v>
      </c>
      <c r="P32" s="6"/>
      <c r="Q32" s="48"/>
    </row>
    <row r="33" spans="1:19">
      <c r="A33" s="57" t="s">
        <v>23</v>
      </c>
      <c r="B33" s="11">
        <v>2</v>
      </c>
      <c r="C33" s="41">
        <v>0.3</v>
      </c>
      <c r="D33" s="4"/>
      <c r="E33" s="48"/>
      <c r="F33" s="10">
        <v>1</v>
      </c>
      <c r="G33" s="43">
        <v>0.2</v>
      </c>
      <c r="H33" s="8"/>
      <c r="I33" s="48"/>
      <c r="J33" s="11"/>
      <c r="K33" s="43"/>
      <c r="L33" s="6"/>
      <c r="M33" s="48"/>
      <c r="N33" s="10">
        <v>1</v>
      </c>
      <c r="O33" s="43">
        <v>0.2</v>
      </c>
      <c r="P33" s="6"/>
      <c r="Q33" s="48"/>
    </row>
    <row r="34" spans="1:19">
      <c r="A34" s="57" t="s">
        <v>27</v>
      </c>
      <c r="B34" s="11">
        <v>2</v>
      </c>
      <c r="C34" s="41">
        <v>0.35</v>
      </c>
      <c r="D34" s="4"/>
      <c r="E34" s="48"/>
      <c r="F34" s="11">
        <v>2</v>
      </c>
      <c r="G34" s="43">
        <v>0.35</v>
      </c>
      <c r="H34" s="8"/>
      <c r="I34" s="48"/>
      <c r="J34" s="11"/>
      <c r="K34" s="43"/>
      <c r="L34" s="6"/>
      <c r="M34" s="48"/>
      <c r="N34" s="10"/>
      <c r="O34" s="43"/>
      <c r="P34" s="8"/>
      <c r="Q34" s="48"/>
    </row>
    <row r="35" spans="1:19" ht="42.75" customHeight="1">
      <c r="A35" s="34" t="s">
        <v>41</v>
      </c>
      <c r="B35" s="12">
        <v>1</v>
      </c>
      <c r="C35" s="41">
        <v>7</v>
      </c>
      <c r="D35" s="1">
        <v>1</v>
      </c>
      <c r="E35" s="49">
        <v>7</v>
      </c>
      <c r="F35" s="12">
        <v>1</v>
      </c>
      <c r="G35" s="41">
        <v>7</v>
      </c>
      <c r="H35" s="1">
        <v>1</v>
      </c>
      <c r="I35" s="49">
        <v>7</v>
      </c>
      <c r="J35" s="12">
        <v>1</v>
      </c>
      <c r="K35" s="41">
        <v>7</v>
      </c>
      <c r="L35" s="1">
        <v>1</v>
      </c>
      <c r="M35" s="49">
        <v>7</v>
      </c>
      <c r="N35" s="12">
        <v>1</v>
      </c>
      <c r="O35" s="41">
        <v>7</v>
      </c>
      <c r="P35" s="1">
        <v>1</v>
      </c>
      <c r="Q35" s="49">
        <v>7</v>
      </c>
    </row>
    <row r="36" spans="1:19" ht="45">
      <c r="A36" s="34" t="s">
        <v>42</v>
      </c>
      <c r="B36" s="12">
        <v>1</v>
      </c>
      <c r="C36" s="41">
        <v>5.7</v>
      </c>
      <c r="D36" s="1">
        <v>1</v>
      </c>
      <c r="E36" s="49">
        <v>5.7</v>
      </c>
      <c r="F36" s="12">
        <v>1</v>
      </c>
      <c r="G36" s="41">
        <v>5.7</v>
      </c>
      <c r="H36" s="1">
        <v>1</v>
      </c>
      <c r="I36" s="49">
        <v>5.7</v>
      </c>
      <c r="J36" s="12">
        <v>1</v>
      </c>
      <c r="K36" s="41">
        <v>5.7</v>
      </c>
      <c r="L36" s="1">
        <v>1</v>
      </c>
      <c r="M36" s="49">
        <v>5.7</v>
      </c>
      <c r="N36" s="12">
        <v>1</v>
      </c>
      <c r="O36" s="41">
        <v>5.7</v>
      </c>
      <c r="P36" s="1">
        <v>1</v>
      </c>
      <c r="Q36" s="49">
        <v>5.7</v>
      </c>
    </row>
    <row r="37" spans="1:19" ht="30">
      <c r="A37" s="34" t="s">
        <v>67</v>
      </c>
      <c r="B37" s="12">
        <v>1</v>
      </c>
      <c r="C37" s="41">
        <v>2.5</v>
      </c>
      <c r="D37" s="1"/>
      <c r="E37" s="49">
        <v>2.5</v>
      </c>
      <c r="F37" s="12"/>
      <c r="G37" s="41"/>
      <c r="H37" s="1"/>
      <c r="I37" s="49"/>
      <c r="J37" s="12"/>
      <c r="K37" s="41"/>
      <c r="L37" s="1"/>
      <c r="M37" s="49"/>
      <c r="N37" s="12"/>
      <c r="O37" s="41"/>
      <c r="P37" s="1"/>
      <c r="Q37" s="49"/>
    </row>
    <row r="38" spans="1:19">
      <c r="A38" s="60" t="s">
        <v>71</v>
      </c>
      <c r="B38" s="12"/>
      <c r="C38" s="41">
        <v>10</v>
      </c>
      <c r="D38" s="1"/>
      <c r="E38" s="49">
        <v>10</v>
      </c>
      <c r="F38" s="12"/>
      <c r="G38" s="41">
        <v>10</v>
      </c>
      <c r="H38" s="1"/>
      <c r="I38" s="49">
        <v>10</v>
      </c>
      <c r="J38" s="12"/>
      <c r="K38" s="41">
        <v>10</v>
      </c>
      <c r="L38" s="1"/>
      <c r="M38" s="49">
        <v>10</v>
      </c>
      <c r="N38" s="12"/>
      <c r="O38" s="41">
        <v>10</v>
      </c>
      <c r="P38" s="1"/>
      <c r="Q38" s="49">
        <v>10</v>
      </c>
    </row>
    <row r="39" spans="1:19">
      <c r="A39" s="60" t="s">
        <v>40</v>
      </c>
      <c r="B39" s="12">
        <v>1</v>
      </c>
      <c r="C39" s="41">
        <v>1</v>
      </c>
      <c r="D39" s="1"/>
      <c r="E39" s="49"/>
      <c r="F39" s="54">
        <v>1</v>
      </c>
      <c r="G39" s="5">
        <v>1</v>
      </c>
      <c r="H39" s="1"/>
      <c r="I39" s="49"/>
      <c r="J39" s="12"/>
      <c r="K39" s="41"/>
      <c r="L39" s="1">
        <v>1</v>
      </c>
      <c r="M39" s="49">
        <v>1</v>
      </c>
      <c r="N39" s="55">
        <v>1</v>
      </c>
      <c r="O39" s="41">
        <v>1</v>
      </c>
      <c r="P39" s="1"/>
      <c r="Q39" s="49"/>
    </row>
    <row r="40" spans="1:19" ht="15.75" thickBot="1">
      <c r="A40" s="61"/>
      <c r="B40" s="16"/>
      <c r="C40" s="44"/>
      <c r="D40" s="17"/>
      <c r="E40" s="50"/>
      <c r="F40" s="16"/>
      <c r="G40" s="44"/>
      <c r="H40" s="17"/>
      <c r="I40" s="50"/>
      <c r="J40" s="16"/>
      <c r="K40" s="44"/>
      <c r="L40" s="17"/>
      <c r="M40" s="50"/>
      <c r="N40" s="16"/>
      <c r="O40" s="44"/>
      <c r="P40" s="17"/>
      <c r="Q40" s="50"/>
      <c r="R40" s="39" t="s">
        <v>70</v>
      </c>
      <c r="S40" s="39" t="s">
        <v>69</v>
      </c>
    </row>
    <row r="41" spans="1:19" ht="15.75" thickTop="1">
      <c r="A41" s="18" t="s">
        <v>39</v>
      </c>
      <c r="B41" s="19"/>
      <c r="C41" s="20">
        <f>SUM(C4:C40)</f>
        <v>78.75</v>
      </c>
      <c r="D41" s="20"/>
      <c r="E41" s="21">
        <f>SUM(E4:E40)</f>
        <v>25.2</v>
      </c>
      <c r="F41" s="19"/>
      <c r="G41" s="20">
        <f>SUM(G4:G40)</f>
        <v>58.70000000000001</v>
      </c>
      <c r="H41" s="20"/>
      <c r="I41" s="21">
        <f>SUM(I4:I40)</f>
        <v>22.7</v>
      </c>
      <c r="J41" s="19"/>
      <c r="K41" s="20">
        <f>SUM(K4:K40)</f>
        <v>57.5</v>
      </c>
      <c r="L41" s="20"/>
      <c r="M41" s="21">
        <f>SUM(M4:M40)</f>
        <v>34.599999999999994</v>
      </c>
      <c r="N41" s="19"/>
      <c r="O41" s="20">
        <f>SUM(O4:O40)</f>
        <v>62.25</v>
      </c>
      <c r="P41" s="20"/>
      <c r="Q41" s="21">
        <f>SUM(Q4:Q40)</f>
        <v>22.7</v>
      </c>
      <c r="R41" s="39">
        <f>Q41+O41+M41+K41+I41+G41+E41+C41</f>
        <v>362.4</v>
      </c>
      <c r="S41" s="39">
        <f>R41/8</f>
        <v>45.3</v>
      </c>
    </row>
    <row r="42" spans="1:19">
      <c r="A42" s="22" t="s">
        <v>68</v>
      </c>
      <c r="B42" s="12"/>
      <c r="C42" s="9">
        <f>C41-C43</f>
        <v>39.650000000000006</v>
      </c>
      <c r="D42" s="9"/>
      <c r="E42" s="9">
        <f>E41-E43</f>
        <v>25.2</v>
      </c>
      <c r="F42" s="15"/>
      <c r="G42" s="9">
        <f>G41-G43</f>
        <v>37.850000000000009</v>
      </c>
      <c r="H42" s="9"/>
      <c r="I42" s="9">
        <f>I41-I43</f>
        <v>22.7</v>
      </c>
      <c r="J42" s="15"/>
      <c r="K42" s="9">
        <f>K38+K36+K35</f>
        <v>22.7</v>
      </c>
      <c r="L42" s="9"/>
      <c r="M42" s="9">
        <f>M41-M43</f>
        <v>34.599999999999994</v>
      </c>
      <c r="N42" s="15"/>
      <c r="O42" s="9">
        <f>O41-O43</f>
        <v>39.200000000000003</v>
      </c>
      <c r="P42" s="9"/>
      <c r="Q42" s="9">
        <f>Q41-Q43</f>
        <v>22.7</v>
      </c>
    </row>
    <row r="43" spans="1:19" ht="15.75" thickBot="1">
      <c r="A43" s="23" t="s">
        <v>43</v>
      </c>
      <c r="B43" s="13"/>
      <c r="C43" s="14">
        <f>SUM(C4:C12)</f>
        <v>39.099999999999994</v>
      </c>
      <c r="D43" s="14"/>
      <c r="E43" s="14"/>
      <c r="F43" s="13"/>
      <c r="G43" s="14">
        <f>SUM(G4:G12)</f>
        <v>20.85</v>
      </c>
      <c r="H43" s="14"/>
      <c r="I43" s="14"/>
      <c r="J43" s="13"/>
      <c r="K43" s="14">
        <f>K41-K42+M7+M8+M9+M10+M11+M12+M17</f>
        <v>39.099999999999987</v>
      </c>
      <c r="L43" s="14"/>
      <c r="M43" s="14"/>
      <c r="N43" s="13"/>
      <c r="O43" s="14">
        <f>SUM(O4:O12)</f>
        <v>23.049999999999997</v>
      </c>
      <c r="P43" s="14"/>
      <c r="Q43" s="14"/>
    </row>
    <row r="44" spans="1:19" ht="15.75" thickTop="1">
      <c r="A44" s="67" t="s">
        <v>85</v>
      </c>
      <c r="B44" s="68"/>
      <c r="C44" s="69">
        <f>C45+C46+C47+C48</f>
        <v>78.75</v>
      </c>
      <c r="D44" s="69"/>
      <c r="E44" s="70">
        <f>E45+E46+E47+E48</f>
        <v>25.2</v>
      </c>
      <c r="F44" s="80"/>
      <c r="G44" s="69">
        <f>G45+G46+G47+G48</f>
        <v>58.7</v>
      </c>
      <c r="H44" s="69"/>
      <c r="I44" s="70">
        <f>I45+I46+I47+I48</f>
        <v>22.7</v>
      </c>
      <c r="J44" s="80"/>
      <c r="K44" s="69">
        <f>K45+K46+K47+K48</f>
        <v>57.5</v>
      </c>
      <c r="L44" s="69"/>
      <c r="M44" s="70">
        <f>M45+M46+M47+M48</f>
        <v>34.599999999999994</v>
      </c>
      <c r="N44" s="80"/>
      <c r="O44" s="69">
        <f>O45+O46+O47+O48</f>
        <v>62.25</v>
      </c>
      <c r="P44" s="69"/>
      <c r="Q44" s="70">
        <f>Q45+Q46+Q47+Q48</f>
        <v>22.7</v>
      </c>
    </row>
    <row r="45" spans="1:19">
      <c r="A45" s="66" t="s">
        <v>83</v>
      </c>
      <c r="B45" s="71"/>
      <c r="C45" s="72">
        <f>SUM(C4:C9)+C11+C12</f>
        <v>37.099999999999994</v>
      </c>
      <c r="D45" s="72"/>
      <c r="E45" s="73">
        <f>SUM(E4:E9)+E11+E12</f>
        <v>0</v>
      </c>
      <c r="F45" s="74"/>
      <c r="G45" s="72">
        <f>SUM(G4:G9)+G11+G12</f>
        <v>19.850000000000001</v>
      </c>
      <c r="H45" s="72"/>
      <c r="I45" s="73">
        <f>SUM(I4:I9)+I11+I12</f>
        <v>0</v>
      </c>
      <c r="J45" s="74"/>
      <c r="K45" s="72">
        <f>SUM(K4:K9)+K11+K12</f>
        <v>34.799999999999997</v>
      </c>
      <c r="L45" s="72"/>
      <c r="M45" s="73">
        <f>SUM(M4:M9)+M11+M12</f>
        <v>2.2999999999999998</v>
      </c>
      <c r="N45" s="74"/>
      <c r="O45" s="72">
        <f>SUM(O4:O9)+O11+O12</f>
        <v>23.049999999999997</v>
      </c>
      <c r="P45" s="72"/>
      <c r="Q45" s="73">
        <f>SUM(Q4:Q9)+Q11+Q12</f>
        <v>0</v>
      </c>
    </row>
    <row r="46" spans="1:19">
      <c r="A46" s="64" t="s">
        <v>81</v>
      </c>
      <c r="B46" s="74"/>
      <c r="C46" s="75">
        <f>C10+C14+C16+C17+C18+C19+C20+C21+C22+C23+C25+C24+C26+C27+C28+C29+C30+C31+C32+C33+C34+C15+C13</f>
        <v>15.45</v>
      </c>
      <c r="D46" s="72"/>
      <c r="E46" s="73">
        <f>E10+E14+E16+E17+E18+E19+E20+E21+E22+E23+E25+E24+E26+E27+E28+E29+E30+E31+E32+E33+E34+E15+E13</f>
        <v>0</v>
      </c>
      <c r="F46" s="74"/>
      <c r="G46" s="72">
        <f>G10+G14+G16+G17+G18+G19+G20+G21+G22+G23+G25+G24+G26+G27+G28+G29+G30+G31+G32+G33+G34+G15+G13</f>
        <v>15.149999999999995</v>
      </c>
      <c r="H46" s="72"/>
      <c r="I46" s="73">
        <f>I10+I14+I16+I17+I18+I19+I20+I21+I22+I23+I25+I24+I26+I27+I28+I29+I30+I31+I32+I33+I34+I15+I13</f>
        <v>0</v>
      </c>
      <c r="J46" s="74"/>
      <c r="K46" s="72">
        <f>K10+K14+K16+K17+K18+K19+K20+K21+K22+K23+K25+K24+K26+K27+K28+K29+K30+K31+K32+K33+K34+K15+K13</f>
        <v>0</v>
      </c>
      <c r="L46" s="72"/>
      <c r="M46" s="73">
        <f>M10+M14+M16+M17+M18+M19+M20+M21+M22+M23+M25+M24+M26+M27+M28+M29+M30+M31+M32+M33+M34+M15+M13</f>
        <v>8.6</v>
      </c>
      <c r="N46" s="74"/>
      <c r="O46" s="72">
        <f>O10+O14+O16+O17+O18+O19+O20+O21+O22+O23+O25+O24+O26+O27+O28+O29+O30+O31+O32+O33+O34+O15+O13</f>
        <v>15.5</v>
      </c>
      <c r="P46" s="72"/>
      <c r="Q46" s="73">
        <f>Q10+Q14+Q16+Q17+Q18+Q19+Q20+Q21+Q22+Q23+Q25+Q24+Q26+Q27+Q28+Q29+Q30+Q31+Q32+Q33+Q34+Q15+Q13</f>
        <v>0</v>
      </c>
    </row>
    <row r="47" spans="1:19">
      <c r="A47" s="63" t="s">
        <v>84</v>
      </c>
      <c r="B47" s="71"/>
      <c r="C47" s="3">
        <f>C35+C36+C37</f>
        <v>15.2</v>
      </c>
      <c r="D47" s="3"/>
      <c r="E47" s="76">
        <f>E35+E36+E37</f>
        <v>15.2</v>
      </c>
      <c r="F47" s="71"/>
      <c r="G47" s="3">
        <f>G35+G36+G37</f>
        <v>12.7</v>
      </c>
      <c r="H47" s="3"/>
      <c r="I47" s="76">
        <f>I35+I36+I37</f>
        <v>12.7</v>
      </c>
      <c r="J47" s="71"/>
      <c r="K47" s="3">
        <f>K35+K36+K37</f>
        <v>12.7</v>
      </c>
      <c r="L47" s="3"/>
      <c r="M47" s="76">
        <f>M35+M36+M37</f>
        <v>12.7</v>
      </c>
      <c r="N47" s="71"/>
      <c r="O47" s="3">
        <f>O35+O36+O37</f>
        <v>12.7</v>
      </c>
      <c r="P47" s="3"/>
      <c r="Q47" s="76">
        <f>Q35+Q36+Q37</f>
        <v>12.7</v>
      </c>
    </row>
    <row r="48" spans="1:19">
      <c r="A48" s="62" t="s">
        <v>38</v>
      </c>
      <c r="B48" s="71"/>
      <c r="C48" s="3">
        <f>C38+C39</f>
        <v>11</v>
      </c>
      <c r="D48" s="3"/>
      <c r="E48" s="76">
        <f>E38+E39</f>
        <v>10</v>
      </c>
      <c r="F48" s="71"/>
      <c r="G48" s="3">
        <f>G38+G39</f>
        <v>11</v>
      </c>
      <c r="H48" s="3"/>
      <c r="I48" s="76">
        <f>I38+I39</f>
        <v>10</v>
      </c>
      <c r="J48" s="71"/>
      <c r="K48" s="3">
        <f>K38+K39</f>
        <v>10</v>
      </c>
      <c r="L48" s="3"/>
      <c r="M48" s="76">
        <f>M38+M39</f>
        <v>11</v>
      </c>
      <c r="N48" s="71"/>
      <c r="O48" s="3">
        <f>O38+O39</f>
        <v>11</v>
      </c>
      <c r="P48" s="3"/>
      <c r="Q48" s="76">
        <f>Q38+Q39</f>
        <v>10</v>
      </c>
    </row>
    <row r="49" spans="1:17" ht="15.75" thickBot="1">
      <c r="A49" s="65" t="s">
        <v>73</v>
      </c>
      <c r="B49" s="77"/>
      <c r="C49" s="78">
        <f>C44+E44</f>
        <v>103.95</v>
      </c>
      <c r="D49" s="78"/>
      <c r="E49" s="79"/>
      <c r="F49" s="77"/>
      <c r="G49" s="78">
        <f>G44+I44</f>
        <v>81.400000000000006</v>
      </c>
      <c r="H49" s="78"/>
      <c r="I49" s="79"/>
      <c r="J49" s="77"/>
      <c r="K49" s="78">
        <f>K44+M44</f>
        <v>92.1</v>
      </c>
      <c r="L49" s="78"/>
      <c r="M49" s="79"/>
      <c r="N49" s="77"/>
      <c r="O49" s="78">
        <f>O44+Q44</f>
        <v>84.95</v>
      </c>
      <c r="P49" s="78"/>
      <c r="Q49" s="79"/>
    </row>
    <row r="50" spans="1:17" ht="15.75" thickTop="1"/>
  </sheetData>
  <mergeCells count="12">
    <mergeCell ref="P2:Q2"/>
    <mergeCell ref="L1:M2"/>
    <mergeCell ref="R16:T16"/>
    <mergeCell ref="B1:E1"/>
    <mergeCell ref="F1:K1"/>
    <mergeCell ref="N1:Q1"/>
    <mergeCell ref="B2:C2"/>
    <mergeCell ref="D2:E2"/>
    <mergeCell ref="F2:G2"/>
    <mergeCell ref="H2:I2"/>
    <mergeCell ref="J2:K2"/>
    <mergeCell ref="N2:O2"/>
  </mergeCells>
  <pageMargins left="0.7" right="0.7" top="0.75" bottom="0.75" header="0.3" footer="0.3"/>
  <pageSetup paperSize="9" orientation="portrait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Снаряга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2015-07-18T20:04:44Z</dcterms:modified>
</cp:coreProperties>
</file>