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КБ Эксклюзив\"/>
    </mc:Choice>
  </mc:AlternateContent>
  <bookViews>
    <workbookView xWindow="120" yWindow="360" windowWidth="9720" windowHeight="7080" tabRatio="941"/>
  </bookViews>
  <sheets>
    <sheet name="заглавие" sheetId="17" r:id="rId1"/>
    <sheet name="содержание" sheetId="18" r:id="rId2"/>
    <sheet name="столешницы" sheetId="22" r:id="rId3"/>
    <sheet name="Кварц" sheetId="53" r:id="rId4"/>
    <sheet name="Каркасы" sheetId="54" r:id="rId5"/>
    <sheet name="стекла" sheetId="21" r:id="rId6"/>
    <sheet name="фотопанели" sheetId="41" r:id="rId7"/>
    <sheet name="Размерная сетка фасадов" sheetId="51" r:id="rId8"/>
    <sheet name="Фасады ДСП" sheetId="30" r:id="rId9"/>
    <sheet name="Фасады ЭКО" sheetId="32" r:id="rId10"/>
    <sheet name="Фасады Постформс" sheetId="31" r:id="rId11"/>
    <sheet name="Фасады Акриликс" sheetId="38" r:id="rId12"/>
    <sheet name="Фасады Сликс" sheetId="49" r:id="rId13"/>
    <sheet name="Фасады Прессформс" sheetId="52" r:id="rId14"/>
    <sheet name="Фасады Пэйнт" sheetId="27" r:id="rId15"/>
    <sheet name="Фасады Фреймс" sheetId="25" r:id="rId16"/>
    <sheet name="Фасады Кроссбарс" sheetId="33" r:id="rId17"/>
    <sheet name="Фасады Алюминиевые" sheetId="34" r:id="rId18"/>
    <sheet name="СВОДНЫЙ" sheetId="28" r:id="rId19"/>
    <sheet name="багет" sheetId="13" r:id="rId20"/>
    <sheet name="Декоративные элементы" sheetId="12" r:id="rId21"/>
    <sheet name="основа" sheetId="10" r:id="rId22"/>
    <sheet name="крепежные элементы" sheetId="36" r:id="rId23"/>
    <sheet name="ручки" sheetId="2" r:id="rId24"/>
    <sheet name="ножки" sheetId="15" r:id="rId25"/>
    <sheet name="планки" sheetId="3" r:id="rId26"/>
    <sheet name="отбортовки" sheetId="7" r:id="rId27"/>
    <sheet name="карго,сушки" sheetId="11" r:id="rId28"/>
    <sheet name="лотки" sheetId="35" r:id="rId29"/>
    <sheet name="мойки зов-стоун" sheetId="42" r:id="rId30"/>
    <sheet name="вытяжки" sheetId="50" r:id="rId31"/>
  </sheets>
  <definedNames>
    <definedName name="_xlnm.Print_Titles" localSheetId="22">'крепежные элементы'!$4:$4</definedName>
    <definedName name="_xlnm.Print_Titles" localSheetId="21">основа!$4:$4</definedName>
    <definedName name="_xlnm.Print_Titles" localSheetId="26">отбортовки!$4:$4</definedName>
    <definedName name="_xlnm.Print_Titles" localSheetId="23">ручки!$3:$3</definedName>
    <definedName name="_xlnm.Print_Area" localSheetId="19">багет!$A$1:$H$63</definedName>
    <definedName name="_xlnm.Print_Area" localSheetId="0">заглавие!$A$1:$J$53</definedName>
    <definedName name="_xlnm.Print_Area" localSheetId="27">'карго,сушки'!$A$1:$F$90</definedName>
    <definedName name="_xlnm.Print_Area" localSheetId="22">'крепежные элементы'!$A$1:$G$54</definedName>
    <definedName name="_xlnm.Print_Area" localSheetId="28">лотки!$A$1:$G$52</definedName>
    <definedName name="_xlnm.Print_Area" localSheetId="29">'мойки зов-стоун'!$A$1:$Q$161</definedName>
    <definedName name="_xlnm.Print_Area" localSheetId="21">основа!$A$1:$G$148</definedName>
    <definedName name="_xlnm.Print_Area" localSheetId="26">отбортовки!$A$1:$G$182</definedName>
    <definedName name="_xlnm.Print_Area" localSheetId="18">СВОДНЫЙ!$A$1:$E$153</definedName>
    <definedName name="_xlnm.Print_Area" localSheetId="1">содержание!$A$1:$I$36</definedName>
    <definedName name="_xlnm.Print_Area" localSheetId="5">стекла!$B$1:$O$84</definedName>
    <definedName name="_xlnm.Print_Area" localSheetId="2">столешницы!$A$1:$O$130</definedName>
    <definedName name="_xlnm.Print_Area" localSheetId="11">'Фасады Акриликс'!$A$1:$H$51</definedName>
    <definedName name="_xlnm.Print_Area" localSheetId="17">'Фасады Алюминиевые'!$A$1:$U$53</definedName>
    <definedName name="_xlnm.Print_Area" localSheetId="8">'Фасады ДСП'!$I$1:$O$22</definedName>
    <definedName name="_xlnm.Print_Area" localSheetId="16">'Фасады Кроссбарс'!$A$1:$G$35</definedName>
    <definedName name="_xlnm.Print_Area" localSheetId="10">'Фасады Постформс'!$A$1:$J$103</definedName>
    <definedName name="_xlnm.Print_Area" localSheetId="13">'Фасады Прессформс'!$A$1:$G$66</definedName>
    <definedName name="_xlnm.Print_Area" localSheetId="14">'Фасады Пэйнт'!$A$1:$K$102</definedName>
    <definedName name="_xlnm.Print_Area" localSheetId="15">'Фасады Фреймс'!$A$1:$A$115</definedName>
    <definedName name="_xlnm.Print_Area" localSheetId="9">'Фасады ЭКО'!$A$1:$L$346</definedName>
    <definedName name="_xlnm.Print_Area" localSheetId="6">фотопанели!#REF!</definedName>
  </definedNames>
  <calcPr calcId="152511"/>
</workbook>
</file>

<file path=xl/calcChain.xml><?xml version="1.0" encoding="utf-8"?>
<calcChain xmlns="http://schemas.openxmlformats.org/spreadsheetml/2006/main">
  <c r="G34" i="53" l="1"/>
  <c r="G33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12" i="53"/>
  <c r="G8" i="53"/>
  <c r="G9" i="53"/>
  <c r="G7" i="53"/>
  <c r="J9" i="30"/>
  <c r="G42" i="13"/>
  <c r="E35" i="28"/>
  <c r="K34" i="50"/>
  <c r="K33" i="50"/>
  <c r="K32" i="50"/>
  <c r="K31" i="50"/>
  <c r="K30" i="50"/>
  <c r="K29" i="50"/>
  <c r="K28" i="50"/>
  <c r="K27" i="50"/>
  <c r="K26" i="50"/>
  <c r="K25" i="50"/>
  <c r="K24" i="50"/>
  <c r="K23" i="50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O152" i="42"/>
  <c r="O151" i="42"/>
  <c r="O150" i="42"/>
  <c r="O134" i="42"/>
  <c r="O125" i="42"/>
  <c r="O116" i="42"/>
  <c r="O107" i="42"/>
  <c r="O98" i="42"/>
  <c r="O89" i="42"/>
  <c r="Q77" i="42"/>
  <c r="Q71" i="42"/>
  <c r="Q65" i="42"/>
  <c r="Q59" i="42"/>
  <c r="Q53" i="42"/>
  <c r="Q47" i="42"/>
  <c r="Q41" i="42"/>
  <c r="F90" i="11"/>
  <c r="F89" i="11"/>
  <c r="F88" i="11"/>
  <c r="F87" i="11"/>
  <c r="F86" i="11"/>
  <c r="F85" i="11"/>
  <c r="F84" i="11"/>
  <c r="F83" i="11"/>
  <c r="F82" i="11"/>
  <c r="F81" i="11"/>
  <c r="F79" i="11"/>
  <c r="F78" i="11"/>
  <c r="F77" i="11"/>
  <c r="F76" i="11"/>
  <c r="F75" i="11"/>
  <c r="F74" i="11"/>
  <c r="F73" i="11"/>
  <c r="F71" i="11"/>
  <c r="F70" i="11"/>
  <c r="F69" i="11"/>
  <c r="F68" i="11"/>
  <c r="F67" i="11"/>
  <c r="F66" i="11"/>
  <c r="F64" i="11"/>
  <c r="F63" i="11"/>
  <c r="F62" i="11"/>
  <c r="F61" i="11"/>
  <c r="F60" i="11"/>
  <c r="F59" i="11"/>
  <c r="F58" i="11"/>
  <c r="F57" i="11"/>
  <c r="F56" i="11"/>
  <c r="F54" i="11"/>
  <c r="F53" i="11"/>
  <c r="F52" i="11"/>
  <c r="F51" i="11"/>
  <c r="F50" i="11"/>
  <c r="F48" i="11"/>
  <c r="F47" i="11"/>
  <c r="F46" i="11"/>
  <c r="F45" i="11"/>
  <c r="F44" i="11"/>
  <c r="F43" i="11"/>
  <c r="F42" i="11"/>
  <c r="F41" i="11"/>
  <c r="F40" i="11"/>
  <c r="F38" i="11"/>
  <c r="F37" i="11"/>
  <c r="F36" i="11"/>
  <c r="F35" i="11"/>
  <c r="F34" i="11"/>
  <c r="F33" i="11"/>
  <c r="F32" i="11"/>
  <c r="F31" i="11"/>
  <c r="F30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7" i="3"/>
  <c r="F6" i="3"/>
  <c r="F5" i="3"/>
  <c r="G21" i="15"/>
  <c r="G20" i="15"/>
  <c r="G19" i="15"/>
  <c r="G18" i="15"/>
  <c r="G17" i="15"/>
  <c r="G13" i="15"/>
  <c r="G12" i="15"/>
  <c r="G11" i="15"/>
  <c r="G10" i="15"/>
  <c r="G9" i="15"/>
  <c r="G8" i="15"/>
  <c r="G7" i="15"/>
  <c r="G6" i="15"/>
  <c r="G5" i="15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22" i="10"/>
  <c r="G148" i="10"/>
  <c r="G147" i="10"/>
  <c r="G146" i="10"/>
  <c r="G145" i="10"/>
  <c r="G144" i="10"/>
  <c r="G143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5" i="10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G56" i="13"/>
  <c r="G51" i="13"/>
  <c r="G48" i="13"/>
  <c r="A3" i="34"/>
  <c r="J316" i="32"/>
  <c r="J315" i="32"/>
  <c r="J314" i="32"/>
  <c r="J313" i="32"/>
  <c r="J310" i="32"/>
  <c r="J309" i="32"/>
  <c r="J308" i="32"/>
  <c r="J307" i="32"/>
  <c r="J306" i="32"/>
  <c r="J305" i="32"/>
  <c r="J304" i="32"/>
  <c r="J303" i="32"/>
  <c r="J300" i="32"/>
  <c r="J299" i="32"/>
  <c r="J298" i="32"/>
  <c r="J297" i="32"/>
  <c r="J293" i="32"/>
  <c r="J292" i="32"/>
  <c r="J291" i="32"/>
  <c r="J290" i="32"/>
  <c r="J289" i="32"/>
  <c r="J288" i="32"/>
  <c r="J287" i="32"/>
  <c r="J286" i="32"/>
  <c r="J282" i="32"/>
  <c r="J281" i="32"/>
  <c r="J278" i="32"/>
  <c r="J277" i="32"/>
  <c r="J276" i="32"/>
  <c r="J275" i="32"/>
  <c r="J274" i="32"/>
  <c r="J273" i="32"/>
  <c r="J272" i="32"/>
  <c r="J271" i="32"/>
  <c r="J270" i="32"/>
  <c r="J269" i="32"/>
  <c r="J268" i="32"/>
  <c r="J266" i="32"/>
  <c r="J265" i="32"/>
  <c r="J264" i="32"/>
  <c r="J263" i="32"/>
  <c r="J262" i="32"/>
  <c r="J261" i="32"/>
  <c r="J260" i="32"/>
  <c r="J259" i="32"/>
  <c r="J258" i="32"/>
  <c r="J257" i="32"/>
  <c r="J256" i="32"/>
  <c r="J255" i="32"/>
  <c r="J253" i="32"/>
  <c r="J252" i="32"/>
  <c r="J251" i="32"/>
  <c r="J250" i="32"/>
  <c r="J249" i="32"/>
  <c r="J248" i="32"/>
  <c r="J247" i="32"/>
  <c r="J230" i="32"/>
  <c r="J245" i="32"/>
  <c r="J244" i="32"/>
  <c r="J243" i="32"/>
  <c r="J242" i="32"/>
  <c r="J241" i="32"/>
  <c r="J240" i="32"/>
  <c r="J239" i="32"/>
  <c r="J238" i="32"/>
  <c r="J237" i="32"/>
  <c r="J236" i="32"/>
  <c r="J235" i="32"/>
  <c r="J234" i="32"/>
  <c r="J233" i="32"/>
  <c r="J232" i="32"/>
  <c r="J231" i="32"/>
  <c r="J229" i="32"/>
  <c r="J228" i="32"/>
  <c r="J227" i="32"/>
  <c r="J226" i="32"/>
  <c r="J225" i="32"/>
  <c r="J224" i="32"/>
  <c r="J223" i="32"/>
  <c r="J222" i="32"/>
  <c r="J215" i="32"/>
  <c r="J214" i="32"/>
  <c r="J213" i="32"/>
  <c r="J212" i="32"/>
  <c r="J211" i="32"/>
  <c r="J210" i="32"/>
  <c r="J209" i="32"/>
  <c r="J208" i="32"/>
  <c r="J207" i="32"/>
  <c r="J206" i="32"/>
  <c r="J205" i="32"/>
  <c r="J204" i="32"/>
  <c r="J203" i="32"/>
  <c r="J202" i="32"/>
  <c r="J201" i="32"/>
  <c r="J200" i="32"/>
  <c r="J199" i="32"/>
  <c r="J198" i="32"/>
  <c r="J197" i="32"/>
  <c r="J196" i="32"/>
  <c r="J195" i="32"/>
  <c r="J194" i="32"/>
  <c r="J193" i="32"/>
  <c r="J192" i="32"/>
  <c r="J191" i="32"/>
  <c r="J190" i="32"/>
  <c r="J189" i="32"/>
  <c r="J188" i="32"/>
  <c r="J187" i="32"/>
  <c r="J186" i="32"/>
  <c r="J185" i="32"/>
  <c r="J184" i="32"/>
  <c r="J183" i="32"/>
  <c r="J182" i="32"/>
  <c r="J181" i="32"/>
  <c r="J180" i="32"/>
  <c r="J179" i="32"/>
  <c r="J178" i="32"/>
  <c r="J177" i="32"/>
  <c r="J176" i="32"/>
  <c r="J175" i="32"/>
  <c r="J174" i="32"/>
  <c r="J173" i="32"/>
  <c r="J172" i="32"/>
  <c r="J171" i="32"/>
  <c r="J170" i="32"/>
  <c r="J169" i="32"/>
  <c r="J168" i="32"/>
  <c r="J167" i="32"/>
  <c r="J166" i="32"/>
  <c r="J165" i="32"/>
  <c r="J164" i="32"/>
  <c r="J163" i="32"/>
  <c r="J162" i="32"/>
  <c r="J153" i="32"/>
  <c r="J152" i="32"/>
  <c r="J151" i="32"/>
  <c r="J150" i="32"/>
  <c r="J148" i="32"/>
  <c r="J147" i="32"/>
  <c r="J146" i="32"/>
  <c r="J145" i="32"/>
  <c r="J144" i="32"/>
  <c r="J143" i="32"/>
  <c r="J142" i="32"/>
  <c r="J141" i="32"/>
  <c r="J140" i="32"/>
  <c r="J139" i="32"/>
  <c r="J138" i="32"/>
  <c r="J137" i="32"/>
  <c r="J136" i="32"/>
  <c r="J135" i="32"/>
  <c r="J134" i="32"/>
  <c r="J133" i="32"/>
  <c r="J132" i="32"/>
  <c r="J131" i="32"/>
  <c r="J130" i="32"/>
  <c r="J129" i="32"/>
  <c r="J128" i="32"/>
  <c r="J127" i="32"/>
  <c r="J126" i="32"/>
  <c r="J125" i="32"/>
  <c r="J124" i="32"/>
  <c r="J123" i="32"/>
  <c r="K113" i="32"/>
  <c r="K111" i="32"/>
  <c r="K110" i="32"/>
  <c r="K109" i="32"/>
  <c r="K108" i="32"/>
  <c r="K107" i="32"/>
  <c r="K106" i="32"/>
  <c r="K105" i="32"/>
  <c r="K104" i="32"/>
  <c r="K103" i="32"/>
  <c r="K102" i="32"/>
  <c r="K101" i="32"/>
  <c r="K100" i="32"/>
  <c r="K99" i="32"/>
  <c r="K98" i="32"/>
  <c r="K97" i="32"/>
  <c r="K69" i="21"/>
  <c r="K66" i="21"/>
  <c r="J63" i="21"/>
  <c r="J62" i="21"/>
  <c r="J61" i="21"/>
  <c r="J56" i="21"/>
  <c r="J55" i="21"/>
  <c r="J52" i="21"/>
  <c r="J51" i="21"/>
  <c r="J50" i="21"/>
  <c r="J49" i="21"/>
  <c r="J48" i="21"/>
  <c r="J47" i="21"/>
  <c r="O51" i="21"/>
  <c r="N51" i="21"/>
  <c r="O50" i="21"/>
  <c r="N50" i="21"/>
  <c r="O46" i="21"/>
  <c r="N46" i="21"/>
  <c r="O45" i="21"/>
  <c r="N45" i="21"/>
  <c r="O44" i="21"/>
  <c r="N44" i="21"/>
  <c r="O43" i="21"/>
  <c r="N43" i="21"/>
  <c r="O42" i="21"/>
  <c r="N42" i="21"/>
  <c r="O41" i="21"/>
  <c r="N41" i="21"/>
  <c r="O40" i="21"/>
  <c r="N40" i="21"/>
  <c r="O39" i="21"/>
  <c r="N39" i="21"/>
  <c r="O38" i="21"/>
  <c r="N38" i="21"/>
  <c r="K43" i="21"/>
  <c r="J43" i="21"/>
  <c r="K42" i="21"/>
  <c r="J42" i="21"/>
  <c r="K41" i="21"/>
  <c r="J41" i="21"/>
  <c r="K40" i="21"/>
  <c r="J40" i="21"/>
  <c r="K39" i="21"/>
  <c r="J39" i="21"/>
  <c r="O31" i="21"/>
  <c r="N31" i="21"/>
  <c r="M31" i="21"/>
  <c r="L31" i="21"/>
  <c r="K31" i="21"/>
  <c r="J31" i="21"/>
  <c r="O30" i="21"/>
  <c r="N30" i="21"/>
  <c r="M30" i="21"/>
  <c r="L30" i="21"/>
  <c r="K30" i="21"/>
  <c r="J30" i="21"/>
  <c r="O29" i="21"/>
  <c r="N29" i="21"/>
  <c r="M29" i="21"/>
  <c r="L29" i="21"/>
  <c r="K29" i="21"/>
  <c r="J29" i="21"/>
  <c r="N17" i="21"/>
  <c r="M17" i="21"/>
  <c r="L17" i="21"/>
  <c r="K17" i="21"/>
  <c r="J17" i="21"/>
  <c r="N16" i="21"/>
  <c r="M16" i="21"/>
  <c r="L16" i="21"/>
  <c r="K16" i="21"/>
  <c r="J16" i="21"/>
  <c r="N15" i="21"/>
  <c r="M15" i="21"/>
  <c r="L15" i="21"/>
  <c r="K15" i="21"/>
  <c r="J15" i="21"/>
  <c r="O8" i="21"/>
  <c r="N8" i="21"/>
  <c r="M8" i="21"/>
  <c r="L8" i="21"/>
  <c r="K8" i="21"/>
  <c r="J8" i="21"/>
  <c r="O7" i="21"/>
  <c r="N7" i="21"/>
  <c r="M7" i="21"/>
  <c r="L7" i="21"/>
  <c r="K7" i="21"/>
  <c r="J7" i="21"/>
  <c r="O6" i="21"/>
  <c r="N6" i="21"/>
  <c r="M6" i="21"/>
  <c r="L6" i="21"/>
  <c r="K6" i="21"/>
  <c r="J6" i="21"/>
  <c r="J129" i="22"/>
  <c r="J128" i="22"/>
  <c r="J127" i="22"/>
  <c r="J126" i="22"/>
  <c r="J125" i="22"/>
  <c r="J124" i="22"/>
  <c r="J120" i="22"/>
  <c r="J119" i="22"/>
  <c r="J118" i="22"/>
  <c r="J117" i="22"/>
  <c r="J116" i="22"/>
  <c r="J113" i="22"/>
  <c r="J112" i="22"/>
  <c r="J111" i="22"/>
  <c r="J110" i="22"/>
  <c r="J109" i="22"/>
  <c r="N28" i="22"/>
  <c r="M28" i="22"/>
  <c r="L28" i="22"/>
  <c r="K28" i="22"/>
  <c r="J28" i="22"/>
  <c r="N27" i="22"/>
  <c r="M27" i="22"/>
  <c r="L27" i="22"/>
  <c r="K27" i="22"/>
  <c r="J27" i="22"/>
  <c r="N26" i="22"/>
  <c r="M26" i="22"/>
  <c r="L26" i="22"/>
  <c r="K26" i="22"/>
  <c r="J26" i="22"/>
  <c r="N25" i="22"/>
  <c r="M25" i="22"/>
  <c r="L25" i="22"/>
  <c r="K25" i="22"/>
  <c r="J25" i="22"/>
  <c r="N24" i="22"/>
  <c r="M24" i="22"/>
  <c r="L24" i="22"/>
  <c r="K24" i="22"/>
  <c r="J24" i="22"/>
  <c r="N21" i="22"/>
  <c r="M21" i="22"/>
  <c r="L21" i="22"/>
  <c r="K21" i="22"/>
  <c r="J21" i="22"/>
  <c r="N19" i="22"/>
  <c r="M19" i="22"/>
  <c r="L19" i="22"/>
  <c r="K19" i="22"/>
  <c r="J19" i="22"/>
  <c r="F18" i="22"/>
  <c r="N18" i="22"/>
  <c r="E18" i="22"/>
  <c r="M18" i="22"/>
  <c r="D18" i="22"/>
  <c r="L18" i="22"/>
  <c r="C18" i="22"/>
  <c r="K18" i="22"/>
  <c r="B18" i="22"/>
  <c r="J18" i="22"/>
  <c r="N16" i="22"/>
  <c r="M16" i="22"/>
  <c r="L16" i="22"/>
  <c r="K16" i="22"/>
  <c r="J16" i="22"/>
  <c r="F15" i="22"/>
  <c r="N15" i="22" s="1"/>
  <c r="E15" i="22"/>
  <c r="M15" i="22"/>
  <c r="D15" i="22"/>
  <c r="L15" i="22" s="1"/>
  <c r="C15" i="22"/>
  <c r="K15" i="22"/>
  <c r="B15" i="22"/>
  <c r="J15" i="22" s="1"/>
  <c r="N12" i="22"/>
  <c r="M12" i="22"/>
  <c r="L12" i="22"/>
  <c r="K12" i="22"/>
  <c r="J12" i="22"/>
  <c r="N10" i="22"/>
  <c r="M10" i="22"/>
  <c r="L10" i="22"/>
  <c r="K10" i="22"/>
  <c r="J10" i="22"/>
  <c r="F9" i="22"/>
  <c r="N9" i="22" s="1"/>
  <c r="E9" i="22"/>
  <c r="M9" i="22"/>
  <c r="D9" i="22"/>
  <c r="L9" i="22" s="1"/>
  <c r="C9" i="22"/>
  <c r="K9" i="22"/>
  <c r="B9" i="22"/>
  <c r="J9" i="22" s="1"/>
  <c r="N7" i="22"/>
  <c r="M7" i="22"/>
  <c r="L7" i="22"/>
  <c r="K7" i="22"/>
  <c r="J7" i="22"/>
  <c r="F6" i="22"/>
  <c r="N6" i="22"/>
  <c r="E6" i="22"/>
  <c r="M6" i="22"/>
  <c r="D6" i="22"/>
  <c r="L6" i="22"/>
  <c r="C6" i="22"/>
  <c r="K6" i="22"/>
  <c r="B6" i="22"/>
  <c r="J6" i="22"/>
  <c r="G6" i="13"/>
  <c r="H6" i="13"/>
  <c r="E76" i="28"/>
  <c r="E73" i="28"/>
  <c r="E146" i="28"/>
  <c r="E145" i="28"/>
  <c r="E140" i="28"/>
  <c r="E141" i="28"/>
  <c r="E142" i="28"/>
  <c r="E143" i="28"/>
  <c r="E153" i="28"/>
  <c r="E152" i="28"/>
  <c r="E134" i="28"/>
  <c r="E133" i="28"/>
  <c r="E118" i="28"/>
  <c r="E117" i="28"/>
  <c r="E130" i="28"/>
  <c r="E129" i="28"/>
  <c r="E128" i="28"/>
  <c r="E127" i="28"/>
  <c r="E109" i="28"/>
  <c r="E108" i="28"/>
  <c r="E151" i="28"/>
  <c r="E150" i="28"/>
  <c r="E149" i="28"/>
  <c r="E148" i="28"/>
  <c r="E147" i="28"/>
  <c r="E144" i="28"/>
  <c r="E139" i="28"/>
  <c r="E138" i="28"/>
  <c r="G32" i="13"/>
  <c r="G31" i="13"/>
  <c r="G30" i="13"/>
  <c r="H7" i="13"/>
  <c r="G7" i="13"/>
  <c r="H5" i="13"/>
  <c r="G5" i="13"/>
  <c r="H4" i="13"/>
  <c r="G4" i="13"/>
  <c r="H14" i="13"/>
  <c r="G14" i="13"/>
  <c r="H12" i="13"/>
  <c r="G12" i="13"/>
  <c r="H11" i="13"/>
  <c r="G11" i="13"/>
  <c r="H15" i="13"/>
  <c r="G15" i="13"/>
  <c r="H13" i="13"/>
  <c r="G13" i="13"/>
  <c r="G29" i="13"/>
  <c r="G22" i="13"/>
  <c r="G21" i="13"/>
  <c r="E84" i="28"/>
  <c r="E82" i="28"/>
  <c r="E83" i="28"/>
  <c r="E79" i="28"/>
  <c r="E80" i="28"/>
  <c r="E81" i="28"/>
  <c r="E77" i="28"/>
  <c r="E75" i="28"/>
  <c r="E94" i="28"/>
  <c r="E91" i="28"/>
  <c r="E30" i="28"/>
  <c r="E29" i="28"/>
  <c r="E28" i="28"/>
  <c r="E8" i="28"/>
  <c r="E9" i="28"/>
  <c r="E7" i="28"/>
  <c r="E15" i="28"/>
  <c r="D8" i="34"/>
  <c r="D14" i="34" s="1"/>
  <c r="D15" i="34" s="1"/>
  <c r="D10" i="34"/>
  <c r="E14" i="34"/>
  <c r="I24" i="31"/>
  <c r="F14" i="38"/>
  <c r="I71" i="31"/>
  <c r="I55" i="31"/>
  <c r="I39" i="31"/>
  <c r="I9" i="31"/>
  <c r="G55" i="13"/>
  <c r="G61" i="13"/>
  <c r="G60" i="13"/>
  <c r="G59" i="13"/>
  <c r="G58" i="13"/>
  <c r="G41" i="13"/>
  <c r="G40" i="13"/>
  <c r="G39" i="13"/>
  <c r="G53" i="13"/>
  <c r="G52" i="13"/>
  <c r="G50" i="13"/>
  <c r="G49" i="13"/>
  <c r="G47" i="13"/>
  <c r="G46" i="13"/>
  <c r="G45" i="13"/>
  <c r="G44" i="13"/>
  <c r="G28" i="13"/>
  <c r="E132" i="28"/>
  <c r="E131" i="28"/>
  <c r="E126" i="28"/>
  <c r="E125" i="28"/>
  <c r="E124" i="28"/>
  <c r="E123" i="28"/>
  <c r="E122" i="28"/>
  <c r="E121" i="28"/>
  <c r="E120" i="28"/>
  <c r="E119" i="28"/>
  <c r="E116" i="28"/>
  <c r="E115" i="28"/>
  <c r="E114" i="28"/>
  <c r="E113" i="28"/>
  <c r="E112" i="28"/>
  <c r="E111" i="28"/>
  <c r="E110" i="28"/>
  <c r="E107" i="28"/>
  <c r="E106" i="28"/>
  <c r="E100" i="28"/>
  <c r="E99" i="28"/>
  <c r="E98" i="28"/>
  <c r="E97" i="28"/>
  <c r="E96" i="28"/>
  <c r="E95" i="28"/>
  <c r="E78" i="28"/>
  <c r="E93" i="28"/>
  <c r="E92" i="28"/>
  <c r="E90" i="28"/>
  <c r="E89" i="28"/>
  <c r="E74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4" i="28"/>
  <c r="E33" i="28"/>
  <c r="E32" i="28"/>
  <c r="E31" i="28"/>
  <c r="E26" i="28"/>
  <c r="E27" i="28"/>
  <c r="E25" i="28"/>
  <c r="E24" i="28"/>
  <c r="E23" i="28"/>
  <c r="E22" i="28"/>
  <c r="E21" i="28"/>
  <c r="E20" i="28"/>
  <c r="E19" i="28"/>
  <c r="E18" i="28"/>
  <c r="E17" i="28"/>
  <c r="E16" i="28"/>
  <c r="E14" i="28"/>
  <c r="E13" i="28"/>
  <c r="E12" i="28"/>
  <c r="E11" i="28"/>
  <c r="E10" i="28"/>
  <c r="E6" i="28"/>
  <c r="E5" i="28"/>
  <c r="J221" i="32"/>
  <c r="J161" i="32"/>
  <c r="K96" i="32"/>
  <c r="K22" i="41"/>
  <c r="K21" i="41"/>
  <c r="K20" i="41"/>
  <c r="K17" i="41"/>
  <c r="K16" i="41"/>
  <c r="K15" i="41"/>
  <c r="N7" i="41"/>
  <c r="M7" i="41"/>
  <c r="L7" i="41"/>
  <c r="K7" i="41"/>
  <c r="K37" i="34"/>
  <c r="M43" i="34" s="1"/>
  <c r="M45" i="34" s="1"/>
  <c r="K39" i="34"/>
  <c r="K42" i="34" s="1"/>
  <c r="K44" i="34" s="1"/>
  <c r="D37" i="34"/>
  <c r="C43" i="34" s="1"/>
  <c r="C45" i="34" s="1"/>
  <c r="G43" i="34"/>
  <c r="G45" i="34" s="1"/>
  <c r="D39" i="34"/>
  <c r="E15" i="34"/>
  <c r="E42" i="34"/>
  <c r="E44" i="34"/>
  <c r="D43" i="34"/>
  <c r="D45" i="34"/>
  <c r="N43" i="34"/>
  <c r="N45" i="34"/>
  <c r="J43" i="34" l="1"/>
  <c r="J45" i="34" s="1"/>
  <c r="K43" i="34"/>
  <c r="K45" i="34" s="1"/>
  <c r="F42" i="34"/>
  <c r="F44" i="34" s="1"/>
  <c r="E43" i="34"/>
  <c r="E45" i="34" s="1"/>
  <c r="J42" i="34"/>
  <c r="J44" i="34" s="1"/>
  <c r="C14" i="34"/>
  <c r="C15" i="34" s="1"/>
  <c r="M42" i="34"/>
  <c r="M44" i="34" s="1"/>
  <c r="L43" i="34"/>
  <c r="L45" i="34" s="1"/>
  <c r="N42" i="34"/>
  <c r="N44" i="34" s="1"/>
  <c r="F43" i="34"/>
  <c r="F45" i="34" s="1"/>
  <c r="G42" i="34"/>
  <c r="G44" i="34" s="1"/>
  <c r="C42" i="34"/>
  <c r="C44" i="34" s="1"/>
  <c r="D42" i="34"/>
  <c r="D44" i="34" s="1"/>
  <c r="L42" i="34"/>
  <c r="L44" i="34" s="1"/>
</calcChain>
</file>

<file path=xl/sharedStrings.xml><?xml version="1.0" encoding="utf-8"?>
<sst xmlns="http://schemas.openxmlformats.org/spreadsheetml/2006/main" count="5856" uniqueCount="2210">
  <si>
    <t>темная крошка</t>
  </si>
  <si>
    <t>соединитель</t>
  </si>
  <si>
    <t>песочный иней</t>
  </si>
  <si>
    <t xml:space="preserve">                                         При заказе углов со структурой по диогонали стоимость изделия увеличивается на 50%</t>
  </si>
  <si>
    <t>Кромка для вырезов (1 м.п.)</t>
  </si>
  <si>
    <t>Крепеж-удлинитель для мойки (1 комплект - 10 шт.)</t>
  </si>
  <si>
    <t>Вырез под мойку</t>
  </si>
  <si>
    <t>Краски!!!</t>
  </si>
  <si>
    <t>обычные(глянец)</t>
  </si>
  <si>
    <t>спец.(металик)</t>
  </si>
  <si>
    <t>100N</t>
  </si>
  <si>
    <t>Карго 15</t>
  </si>
  <si>
    <t>Карго 20</t>
  </si>
  <si>
    <t>Карго 30</t>
  </si>
  <si>
    <t>Карго 40</t>
  </si>
  <si>
    <t>Карго 50</t>
  </si>
  <si>
    <t>Карго 45(бутылочница)</t>
  </si>
  <si>
    <t>Карго 40 МАКСИ</t>
  </si>
  <si>
    <t>Карго 30 МИДИ</t>
  </si>
  <si>
    <t>Сушка 50</t>
  </si>
  <si>
    <t>Сушка 60</t>
  </si>
  <si>
    <t>Сушка 80</t>
  </si>
  <si>
    <t>Карго,сушки</t>
  </si>
  <si>
    <t>Труба 3м, D=50 мм</t>
  </si>
  <si>
    <t>400 мм</t>
  </si>
  <si>
    <t>500 мм</t>
  </si>
  <si>
    <t>Гнутые эл-ты :</t>
  </si>
  <si>
    <t>Высота</t>
  </si>
  <si>
    <t>Хорда</t>
  </si>
  <si>
    <t>Радиус</t>
  </si>
  <si>
    <t>Кол-во</t>
  </si>
  <si>
    <t>ШЛШ 60/4 ВП</t>
  </si>
  <si>
    <t>ШЛШ 80/2 ВП</t>
  </si>
  <si>
    <t>ШЛШ 80 ВП</t>
  </si>
  <si>
    <t>ШН 80(910) ВП</t>
  </si>
  <si>
    <t>ШЛШ 80/2-1 ВП</t>
  </si>
  <si>
    <t>ШН 60(910) ВП</t>
  </si>
  <si>
    <t>ШНГ 60</t>
  </si>
  <si>
    <t>ШЛШ 80/4 ВП</t>
  </si>
  <si>
    <t>ШН60/1 ВП (500)</t>
  </si>
  <si>
    <t>ШН70/1 ВП (500)</t>
  </si>
  <si>
    <t>ШЛШ 60/2 ВП</t>
  </si>
  <si>
    <t>ШН80/1 ВП (500)</t>
  </si>
  <si>
    <t>ШЛШ 60 ВП</t>
  </si>
  <si>
    <t>ШН90/1 ВП (500)</t>
  </si>
  <si>
    <t>ШН100/1 ВП (500)</t>
  </si>
  <si>
    <t>ШЛШ 60/2-1 ВП</t>
  </si>
  <si>
    <r>
      <t xml:space="preserve">гарантию на сохранение радиусов, фабрика не дает и изготавливает такие фасады </t>
    </r>
    <r>
      <rPr>
        <b/>
        <u/>
        <sz val="9"/>
        <color indexed="10"/>
        <rFont val="Arial"/>
        <family val="2"/>
        <charset val="204"/>
      </rPr>
      <t>ТОЛЬКО</t>
    </r>
    <r>
      <rPr>
        <b/>
        <sz val="9"/>
        <color indexed="10"/>
        <rFont val="Arial"/>
        <family val="2"/>
        <charset val="204"/>
      </rPr>
      <t xml:space="preserve"> под ответственнность клиента</t>
    </r>
  </si>
  <si>
    <t>Стандартный ряд фасадов Эко из массива см.пункт -</t>
  </si>
  <si>
    <t>Нестандартом считаются фасады, не включенные в стандартный ряд фасадов и витрин.</t>
  </si>
  <si>
    <t>остальные декоративные элементы смотри вкладку -</t>
  </si>
  <si>
    <t>Прайс-лист СООО "ЗОВ-ЛенЕвроМебель" на фасады и декоративные элементы из массива.</t>
  </si>
  <si>
    <t>Фасад + вставка сетка из массива</t>
  </si>
  <si>
    <t>Фасад R (910)</t>
  </si>
  <si>
    <t>Массив ольхи (за 1 шт.)</t>
  </si>
  <si>
    <t>Полка П4(800)</t>
  </si>
  <si>
    <t>Полка П4(600)</t>
  </si>
  <si>
    <t>Полка П5(800)</t>
  </si>
  <si>
    <t>Полка П5(600)</t>
  </si>
  <si>
    <t>Полка П6(1200)</t>
  </si>
  <si>
    <t>Полка П6(1000)</t>
  </si>
  <si>
    <t>Полка П7 (300)</t>
  </si>
  <si>
    <t>Полка П7 (600)</t>
  </si>
  <si>
    <t>Полка П7 (900)</t>
  </si>
  <si>
    <t>Полка П7 (1200)</t>
  </si>
  <si>
    <t>м.п.</t>
  </si>
  <si>
    <t>Крышка стола КС</t>
  </si>
  <si>
    <t>Опора ОД</t>
  </si>
  <si>
    <t>Полка бутылочница ( в ШЛШ 60)</t>
  </si>
  <si>
    <t>МАКС ДЛ 2,7 М</t>
  </si>
  <si>
    <t>Плинтус мебельный ПМ-1</t>
  </si>
  <si>
    <t>Накладка на столешницу ( R )</t>
  </si>
  <si>
    <t>БАЛЯСИНЫ (прямые)</t>
  </si>
  <si>
    <t>на 3,2 см 1 шт, макс дл 1,9 м</t>
  </si>
  <si>
    <t>БАЛЯСИНЫ (фигурные)</t>
  </si>
  <si>
    <t>на 6,4 см 1 шт, макс дл 1,9 м</t>
  </si>
  <si>
    <t>БАЛЯСИНЫ (бочонки)</t>
  </si>
  <si>
    <t>Балясина(фигурные,бочонки)</t>
  </si>
  <si>
    <t>Планка декоративная "ШТОРКА"(шир.596 мм)</t>
  </si>
  <si>
    <t xml:space="preserve">Антрацит перламутр </t>
  </si>
  <si>
    <t>Кремовый перламутр</t>
  </si>
  <si>
    <t>Рубиновая полоса</t>
  </si>
  <si>
    <t>Сушка одноуровневая 60</t>
  </si>
  <si>
    <t>Сушка одноуровневая 90</t>
  </si>
  <si>
    <t>Балюстрада гнутая БЛГ-03</t>
  </si>
  <si>
    <t xml:space="preserve">Полочница     ПЦ-02 </t>
  </si>
  <si>
    <t>Бутылочница БЦ-02</t>
  </si>
  <si>
    <r>
      <t>м</t>
    </r>
    <r>
      <rPr>
        <vertAlign val="superscript"/>
        <sz val="8"/>
        <color indexed="10"/>
        <rFont val="Times New Roman"/>
        <family val="1"/>
        <charset val="204"/>
      </rPr>
      <t>2</t>
    </r>
  </si>
  <si>
    <t>с фацетом +10</t>
  </si>
  <si>
    <t>упаковка включена</t>
  </si>
  <si>
    <t>Комплектуем втулками 1шт</t>
  </si>
  <si>
    <t>При заказе фасадов,гнутых дверей,декоративных элементов с "патиной золото" и "с патиной серебро" стоимость увеличивается на 30%</t>
  </si>
  <si>
    <t>"Фасады Эко"</t>
  </si>
  <si>
    <t>Витрина стекло гравировка V10</t>
  </si>
  <si>
    <t>Витрина стекло фацет 30мм</t>
  </si>
  <si>
    <t>Витрина лакомат гравировка V10</t>
  </si>
  <si>
    <t>Витрина лакомат фацет 30мм</t>
  </si>
  <si>
    <t>Витрина стекло бронза гравировка V10</t>
  </si>
  <si>
    <t>Витрина стекло бронза фацет 30мм</t>
  </si>
  <si>
    <t>Все стекла на витрины толщиной 4мм</t>
  </si>
  <si>
    <t>Сушка в нижний шкаф 90 (art. 999G)</t>
  </si>
  <si>
    <t>Starax</t>
  </si>
  <si>
    <t>Twin corner 450</t>
  </si>
  <si>
    <t>Twin corner 500</t>
  </si>
  <si>
    <t>Twin corner 600</t>
  </si>
  <si>
    <t>Oeco flex liner Система сортировки отходов на 450 на 2 ведра</t>
  </si>
  <si>
    <t>Oeco flex liner Система сортировки отходов на 600 на 3 ведра</t>
  </si>
  <si>
    <t>Wari Corner  на 900</t>
  </si>
  <si>
    <t>Wari Corner  на 1000</t>
  </si>
  <si>
    <t>Osa 1 - 450</t>
  </si>
  <si>
    <t>Osa 1 - 600</t>
  </si>
  <si>
    <t>Base liner 450</t>
  </si>
  <si>
    <t>Base liner 500</t>
  </si>
  <si>
    <t>Base liner 600</t>
  </si>
  <si>
    <t>Выдвижная корзина 450 на распашную дверь с планкой</t>
  </si>
  <si>
    <t>Выдвижная корзина 600 на распашную дверь с планкой</t>
  </si>
  <si>
    <t>Выдвижная корзина 900 на распашную дверь с планкой</t>
  </si>
  <si>
    <t>Выдвижная корзина 450 для фронтального крепления</t>
  </si>
  <si>
    <t>Выдвижная корзина 600 для фронтального крепления</t>
  </si>
  <si>
    <t>Выдвижная корзина 900 для фронтального крепления</t>
  </si>
  <si>
    <t>Карго распашная DUSA 1 - 450</t>
  </si>
  <si>
    <t>Карго распашная DUSA 3 - 450</t>
  </si>
  <si>
    <t>Карго распашная DUSA 5 - 450</t>
  </si>
  <si>
    <t>Карго распашная DUSA 5 - 600</t>
  </si>
  <si>
    <t>Карго распашная DUSA 6 - 450</t>
  </si>
  <si>
    <t>Карго распашная DUSA 6 - 600</t>
  </si>
  <si>
    <t>Карго распашная DUSA 1 - 600</t>
  </si>
  <si>
    <t>Карго распашная DUSA 3 - 600</t>
  </si>
  <si>
    <t>Карго распашная DUSA 2 - 450</t>
  </si>
  <si>
    <t>Карго DSA 8 - 150</t>
  </si>
  <si>
    <t>Карго DSA 8 - 200</t>
  </si>
  <si>
    <t>Сетчатая полка 600</t>
  </si>
  <si>
    <t>Сетчатая полка 900</t>
  </si>
  <si>
    <t>Корзина под мойку  - 800</t>
  </si>
  <si>
    <t>Корзина под мойку  - 900</t>
  </si>
  <si>
    <t>Кроссбарс 1</t>
  </si>
  <si>
    <t>Кроссбарс 2</t>
  </si>
  <si>
    <t>Кроссбарс 3</t>
  </si>
  <si>
    <t>50N</t>
  </si>
  <si>
    <t>120N</t>
  </si>
  <si>
    <t>Верба</t>
  </si>
  <si>
    <t>Витрина не предусмотрена</t>
  </si>
  <si>
    <t>Эко Верея ольха</t>
  </si>
  <si>
    <t>Эко Верея ясень</t>
  </si>
  <si>
    <t>Эко Веста ольха</t>
  </si>
  <si>
    <t>Эко Веста ясень</t>
  </si>
  <si>
    <t>Эко Мерцана ольха</t>
  </si>
  <si>
    <t>Эко Мерцана ясень</t>
  </si>
  <si>
    <t>Эко Зевана ольха</t>
  </si>
  <si>
    <t>Эко Зевана ясень</t>
  </si>
  <si>
    <t>Эко Аркона ольха</t>
  </si>
  <si>
    <t>Эко Аркона ясень</t>
  </si>
  <si>
    <t>Эко Ильмена ольха</t>
  </si>
  <si>
    <t>Эко Ильмена ясень</t>
  </si>
  <si>
    <t>ФАСАД Массив ЭКО</t>
  </si>
  <si>
    <t>Для фасадов Эко Ильмена возможно изготовление фасадов "КОМБИ -Г":</t>
  </si>
  <si>
    <t xml:space="preserve">Также только для фасадов Эко Ильмена предусматривается изготовление фасадов "АРКА" </t>
  </si>
  <si>
    <t>Изтовление фасадов "ТРИО"(витрины и глухие) предусматривается для типов Эко Ильмена</t>
  </si>
  <si>
    <t>Массив  Ольха</t>
  </si>
  <si>
    <t>Массив  Ясень</t>
  </si>
  <si>
    <t xml:space="preserve">Срок изготовления заказов на фасады ЭКО стандартных размеров из массива составляет - 45 дней, </t>
  </si>
  <si>
    <t>Эко Верея ольха
Эко Веста ольха
Эко Мерцана ольха
Эко Зевана ольха
Эко Аркона ольха
Эко Ильмена ольха</t>
  </si>
  <si>
    <t>Эко Верея ясень
Эко Веста ясень
Эко Мерцана ясень
Эко Зевана ясень
Эко Аркона ясень
Эко Ильмена ясень</t>
  </si>
  <si>
    <t>только Эко Ильмена</t>
  </si>
  <si>
    <t>Массив ольха Эко Ильмена
Массив ясеня Эко Ильмена</t>
  </si>
  <si>
    <t>Массив ольха Эко Ильмена (компл)
Массив ясеня Эко Ильмена (компл)</t>
  </si>
  <si>
    <t>ГОЛУБОЙ С БЕЛОЙ ПАТИНОЙ</t>
  </si>
  <si>
    <t>ГРАФИТ</t>
  </si>
  <si>
    <t>ФИСТАШКА ПАТИНА "бежевая"</t>
  </si>
  <si>
    <t>ЧЕРЕШНЯ "КЛАССИКА" ТЕМНАЯ</t>
  </si>
  <si>
    <t>ЧЕРЕШНЯ "КЛАССИКА"</t>
  </si>
  <si>
    <t>ЧЕРНЫЙ С ПАТИНОЙ "серебро"</t>
  </si>
  <si>
    <t>ТЕМНЫЙ ФИОЛЕТОВЫЙ</t>
  </si>
  <si>
    <t>ШНВ 60</t>
  </si>
  <si>
    <t>столешницы 3050*600*50мм "R=4мм" (без обр.) (за м.п.)</t>
  </si>
  <si>
    <t>столешницы угловые 900*900*38мм "U" (без обр.) (за шт.)</t>
  </si>
  <si>
    <t>столешницы угловые 900*900*50мм "R=4мм" (без обр.) (за шт.)</t>
  </si>
  <si>
    <r>
      <t xml:space="preserve">стенов панели 3050 </t>
    </r>
    <r>
      <rPr>
        <u/>
        <sz val="10"/>
        <rFont val="Arial"/>
        <family val="2"/>
        <charset val="204"/>
      </rPr>
      <t>(4100 см прим.2)</t>
    </r>
    <r>
      <rPr>
        <sz val="10"/>
        <rFont val="Arial"/>
        <family val="2"/>
        <charset val="204"/>
      </rPr>
      <t>*600*6мм (без обр.) (м.п.)</t>
    </r>
  </si>
  <si>
    <t>кромка 3050х33мм (вставка в отбортовку) (за м.п.)</t>
  </si>
  <si>
    <t>кромка 3050х42мм (за м.п.)</t>
  </si>
  <si>
    <t>кромка 3050х42мм (с клеем) (за м.п.)</t>
  </si>
  <si>
    <t>кромка 3050х52мм (за м.п.)</t>
  </si>
  <si>
    <t>кромка 3050х52мм (с клеем) (за м.п.)</t>
  </si>
  <si>
    <t>При заказе столешниц глубиной &gt;600мм или с пластиком сверху и снизу, стоимость увеличивается в 2 раза</t>
  </si>
  <si>
    <t>ШНП 30фр(920)</t>
  </si>
  <si>
    <t>ШНУВ 60/60</t>
  </si>
  <si>
    <t>ШНП фр</t>
  </si>
  <si>
    <t>ШНП скос</t>
  </si>
  <si>
    <t>Карго-сушка 40</t>
  </si>
  <si>
    <t>Арктик</t>
  </si>
  <si>
    <t>Бежевый гр глянец</t>
  </si>
  <si>
    <t>Иней</t>
  </si>
  <si>
    <t>Серый иней</t>
  </si>
  <si>
    <t>Рыжий иней</t>
  </si>
  <si>
    <t>Известняк</t>
  </si>
  <si>
    <t>Кварц</t>
  </si>
  <si>
    <t>Темная крошка</t>
  </si>
  <si>
    <t>Черная бронза</t>
  </si>
  <si>
    <r>
      <t>Монохромы</t>
    </r>
    <r>
      <rPr>
        <b/>
        <sz val="12"/>
        <rFont val="Arial"/>
        <family val="2"/>
        <charset val="204"/>
      </rPr>
      <t>*</t>
    </r>
  </si>
  <si>
    <t>Бежевый монохром</t>
  </si>
  <si>
    <t>Красный монохром</t>
  </si>
  <si>
    <t>Лазурный мат</t>
  </si>
  <si>
    <t>Салатовый глянец</t>
  </si>
  <si>
    <t>Салатовый мат</t>
  </si>
  <si>
    <t>Лимонный глянец</t>
  </si>
  <si>
    <t>ШН,ШЛ (шкафы с выпуклыми фасадами)</t>
  </si>
  <si>
    <t>Мод.сист. с вогн.фасадами</t>
  </si>
  <si>
    <t>ШНГ60 ВП</t>
  </si>
  <si>
    <t>ШЛШ</t>
  </si>
  <si>
    <t>"18"</t>
  </si>
  <si>
    <t>мод.сист с вогн,вып.,   сист. ПВХ</t>
  </si>
  <si>
    <t>1 кг</t>
  </si>
  <si>
    <t>шт.</t>
  </si>
  <si>
    <t>Планка монтажная 2м</t>
  </si>
  <si>
    <t>50 шт.</t>
  </si>
  <si>
    <t>Цвет</t>
  </si>
  <si>
    <t>№</t>
  </si>
  <si>
    <r>
      <t xml:space="preserve">Береза </t>
    </r>
    <r>
      <rPr>
        <i/>
        <sz val="10"/>
        <rFont val="Times New Roman"/>
        <family val="1"/>
        <charset val="204"/>
      </rPr>
      <t>патина</t>
    </r>
    <r>
      <rPr>
        <sz val="10"/>
        <rFont val="Times New Roman"/>
        <family val="1"/>
        <charset val="204"/>
      </rPr>
      <t xml:space="preserve"> Серебро</t>
    </r>
  </si>
  <si>
    <t>(1700х150)</t>
  </si>
  <si>
    <t>(140х596, 140х796)</t>
  </si>
  <si>
    <t>(140х596, 140х796, 176х60х596, 176х60х796)</t>
  </si>
  <si>
    <t>Багет Б-31 "Фреймс Магнат"</t>
  </si>
  <si>
    <t>ПМ-31 "Фреймс Магнат"</t>
  </si>
  <si>
    <t>ПМ-88 "Фреймс Верас"</t>
  </si>
  <si>
    <t>Багет Б-167 "Фреймс Берас"</t>
  </si>
  <si>
    <t>Каштан ПП патина хамелион</t>
  </si>
  <si>
    <t>Береза ПП патина серебро</t>
  </si>
  <si>
    <t>Багет Б-167 "Фреймс Магнат" гнутый</t>
  </si>
  <si>
    <t>Плинтус  МДФ с патиной к фасадам Сликс</t>
  </si>
  <si>
    <t>Багет косы  патина к фасадам Сликс</t>
  </si>
  <si>
    <t>Багет Ш  патина к фасадам Сликс</t>
  </si>
  <si>
    <t>Багет Б-167 "Фреймс Верас" гнутый</t>
  </si>
  <si>
    <t xml:space="preserve">Плинтус ПМГ-31 лак гнутый  "Фреймс Магнат" </t>
  </si>
  <si>
    <t xml:space="preserve">Плинтус ПМГ-88 лак гнутый  "Фреймс Верас" </t>
  </si>
  <si>
    <t>Багет гнутый косы  патина к фасадам Сликс</t>
  </si>
  <si>
    <t>Багет гнутый Ш  патина к фасадам Сликс</t>
  </si>
  <si>
    <t>Багет гнутый патина к фасадам Сликс</t>
  </si>
  <si>
    <t>Багет  патина к фасадам Сликс</t>
  </si>
  <si>
    <t>Балясины прямые</t>
  </si>
  <si>
    <t>Балясины фигурные, бочонки</t>
  </si>
  <si>
    <t>Накладка декоративная на стык багета Б4 прямая</t>
  </si>
  <si>
    <t>Накладка декоративная на стык багета Б4 угловая</t>
  </si>
  <si>
    <t>Багет Б1,Б2</t>
  </si>
  <si>
    <t>Багет Б3(косичка) Гнутый</t>
  </si>
  <si>
    <t>Багет Б4,Б5(шашки)  Гнутый, Вогнутый</t>
  </si>
  <si>
    <t>только стеновые</t>
  </si>
  <si>
    <t>чёрный глянец</t>
  </si>
  <si>
    <t>чёрный</t>
  </si>
  <si>
    <t>!!! Внимание!!! Цены указаны с упаковкой!!!!</t>
  </si>
  <si>
    <t>!!! Внимание!!! Цены на фотопанели "RAL", "Матовая(Песок№1)" идентичны обычным фотопанелям!!!!</t>
  </si>
  <si>
    <t>Соединитель для вкладышей</t>
  </si>
  <si>
    <t>Подвеска шкафа регулируемая (завешка) "807"</t>
  </si>
  <si>
    <t>Подвеска шкафа регулируемая (завешка) "808"</t>
  </si>
  <si>
    <t>ольха / орех</t>
  </si>
  <si>
    <t>Кромки 3D: яшма, оникс, белый иней, песочный иней</t>
  </si>
  <si>
    <t>Сноу уайт*</t>
  </si>
  <si>
    <t>Сноу блэк*</t>
  </si>
  <si>
    <t>Сноу милки*</t>
  </si>
  <si>
    <t>3d-пластики*</t>
  </si>
  <si>
    <t>На данный момент действует  специальная цена на мойки ЗОВ-СТОУН для ВСЕХ КЛИЕНТОВ!!!!!!!!!!!!!!!!!</t>
  </si>
  <si>
    <t xml:space="preserve">!!!При отсутствии на складе готового изделия, срок изготовления моек (любого типа) до 30шт - 3 дня 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</si>
  <si>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</si>
  <si>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</si>
  <si>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</si>
  <si>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</si>
  <si>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</si>
  <si>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</si>
  <si>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</si>
  <si>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</si>
  <si>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</si>
  <si>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Внешний декоор выполнен в стандартных цветах корпуса.</t>
  </si>
  <si>
    <t>Возможные цвета корпусов:</t>
  </si>
  <si>
    <t>Авиньон-18</t>
  </si>
  <si>
    <t>Лиственница-18</t>
  </si>
  <si>
    <t>Алюминий-18</t>
  </si>
  <si>
    <t>Марино-18</t>
  </si>
  <si>
    <t>Акация-18</t>
  </si>
  <si>
    <t>Магия-18</t>
  </si>
  <si>
    <t>Гасиенда-18</t>
  </si>
  <si>
    <t>Негро-18</t>
  </si>
  <si>
    <t>Груша-18</t>
  </si>
  <si>
    <t>Ольха-18</t>
  </si>
  <si>
    <t>Дерево-18</t>
  </si>
  <si>
    <t>Орех-18</t>
  </si>
  <si>
    <t>Золото-18</t>
  </si>
  <si>
    <t>Пепел-18</t>
  </si>
  <si>
    <t>Каштан-18</t>
  </si>
  <si>
    <t>Премиум-18</t>
  </si>
  <si>
    <t>Клен-18</t>
  </si>
  <si>
    <t>Платина-18</t>
  </si>
  <si>
    <t>Крем-18</t>
  </si>
  <si>
    <t>Рустикаль-18</t>
  </si>
  <si>
    <t>Легно светлый-18</t>
  </si>
  <si>
    <t>Сантана-18</t>
  </si>
  <si>
    <t>Легно табак-18</t>
  </si>
  <si>
    <t>Черешня-18</t>
  </si>
  <si>
    <t>Белый-16,</t>
  </si>
  <si>
    <t>Груша-16,</t>
  </si>
  <si>
    <t>Крем-16,</t>
  </si>
  <si>
    <t>Орех-16,</t>
  </si>
  <si>
    <t>Пепел-16.</t>
  </si>
  <si>
    <t>По умолчанию корпуса оклеиваются кромкой ПВХ в цвет ЛДСП.</t>
  </si>
  <si>
    <t>Возможно изготовление каркасов нестандартных размеров по ширине, глубине и высоте.</t>
  </si>
  <si>
    <t xml:space="preserve">В изготовлении корпусов используется плита ЛДСП 18мм (16мм) из экологически чистых материалов </t>
  </si>
  <si>
    <r>
      <t>ЛДСП 16 мм</t>
    </r>
    <r>
      <rPr>
        <sz val="14"/>
        <rFont val="Times New Roman"/>
        <family val="1"/>
        <charset val="204"/>
      </rPr>
      <t>:</t>
    </r>
  </si>
  <si>
    <t>ЛДСП 18 мм:</t>
  </si>
  <si>
    <t>Кордия-18</t>
  </si>
  <si>
    <t>Верба-18</t>
  </si>
  <si>
    <t>Самшит-18</t>
  </si>
  <si>
    <t>цена, м2</t>
  </si>
  <si>
    <t>4.1. Фасады СООО "ЗОВ-ЛенЕвромебель"</t>
  </si>
  <si>
    <t>4. Единая размерная сетка Стандарта для фасадов БРЕНД  "Кухни Беларуси"</t>
  </si>
  <si>
    <t>4. Размерная сетка Витрин для Фасадов Пэйнт, Фреймс, Постформс 5, 6 и Акриликс.</t>
  </si>
  <si>
    <t>3.1. Прайс-лист по стеновым панелям с фотографией</t>
  </si>
  <si>
    <t>3.Стекла - витражи и пескоструй для кухонных фасадов.</t>
  </si>
  <si>
    <t>4.2. ФАСАДЫ ЭКО ИЗ  МАССИВА ЯСЕНЯ И ОЛЬХИ</t>
  </si>
  <si>
    <t>Фасад витрина "ЗАКРЫТАЯ №1,№2" -  +50%(в стандартном размере), +100% (в нестандартном размере)</t>
  </si>
  <si>
    <t>Изменения параметров рисунка от размера</t>
  </si>
  <si>
    <t>Декор №3 на фасад (396, 496, 596мм)</t>
  </si>
  <si>
    <t>Декор №5 на фасад (396, 496, 596мм)</t>
  </si>
  <si>
    <t>Рисунок не меняется</t>
  </si>
  <si>
    <t>Портал П-18 ВхШхГ 1500х1600х591мм</t>
  </si>
  <si>
    <t>Только НАКЛАДКА!!!!!!!</t>
  </si>
  <si>
    <t>Корпус шкафа для вытяжки НВ4 (1500) (со стеклом, без освещения)</t>
  </si>
  <si>
    <t>Опора ОД 7  (100х100х820)</t>
  </si>
  <si>
    <t>Шторка декор №3 (110*796)</t>
  </si>
  <si>
    <t xml:space="preserve"> При заказе изделия высотой свыше 915 мм расчет осуществляется по 50 евро за м.п.</t>
  </si>
  <si>
    <t>Накладка БПД 7 (ш.150) (тип1, 2, 3, 4)</t>
  </si>
  <si>
    <t>БПД7 тип1</t>
  </si>
  <si>
    <t>-Минимальный размер в данном исполнении 1300мм, максимальный 2445мм.</t>
  </si>
  <si>
    <t>БПД7 тип2(без места под ручку. Установка карго невозможна)</t>
  </si>
  <si>
    <t>- Минимальный размер в данном исполнении 580мм, максимальный 2445мм.</t>
  </si>
  <si>
    <t>БПД7 тип3</t>
  </si>
  <si>
    <t>- Минимальный размер в данном исполнении 713мм, максимальный 1725мм.</t>
  </si>
  <si>
    <t>БПД7 тип4</t>
  </si>
  <si>
    <t>- Минимальный размер в данном исполнении 713мм, максимальный 910мм</t>
  </si>
  <si>
    <t>Накладка массив НМ80 №3 (без балясин) 800мм, (мин 310мм)</t>
  </si>
  <si>
    <t>Накладка декоративная сушка 80</t>
  </si>
  <si>
    <t>Полка массив угловая с балясинами (900х900х30)</t>
  </si>
  <si>
    <t>Цоколь декоративный №2</t>
  </si>
  <si>
    <t xml:space="preserve">Опора Нижняя  (h=100-150 мм МАССИВ)/ш.150(200) </t>
  </si>
  <si>
    <t>Новые элементы Массив Т</t>
  </si>
  <si>
    <t>Хлебница 195х800х322мм</t>
  </si>
  <si>
    <t>Колонна с капителью (2360х376мм)</t>
  </si>
  <si>
    <t>1. Шкаф массив БУТЫЛОЧНИЦА (МШЛБ)</t>
  </si>
  <si>
    <t>МШЛБ45(858)_45</t>
  </si>
  <si>
    <t>МШЛБ45(858)_60</t>
  </si>
  <si>
    <t>МШЛБ60(858)_45</t>
  </si>
  <si>
    <t>МШЛБ60(858)_60</t>
  </si>
  <si>
    <t>МШЛБ45(908)_45</t>
  </si>
  <si>
    <t>МШЛБ45(908)_60</t>
  </si>
  <si>
    <t>МШЛБ60(908)_45</t>
  </si>
  <si>
    <t>МШЛБ60(908)_60</t>
  </si>
  <si>
    <t>2. Боковина массив (МБН-1)</t>
  </si>
  <si>
    <t>ширина 80 мм !!!</t>
  </si>
  <si>
    <t>МБН-1(858)_45</t>
  </si>
  <si>
    <t>МБН-1(858)_60</t>
  </si>
  <si>
    <t>МБН-1(908)_45</t>
  </si>
  <si>
    <t>МБН-1(908)_60</t>
  </si>
  <si>
    <t>3. Шкаф массив СТЕКЛО (МШЛ полки стекло)</t>
  </si>
  <si>
    <t>МШЛ45(858)полки стекло_45</t>
  </si>
  <si>
    <t>МШЛ60(858)полки стекло_60</t>
  </si>
  <si>
    <t>МШЛ45(908)полки стекло_45</t>
  </si>
  <si>
    <t>МШЛ45(908)полки стекло_60</t>
  </si>
  <si>
    <t>МШЛ60(908)полки стекло_45</t>
  </si>
  <si>
    <t>МШЛ60(908)полки стекло_60</t>
  </si>
  <si>
    <t>4. Шкаф массив УГЛОВОЙ (МШЛУ)</t>
  </si>
  <si>
    <t>МШЛУ35(858)_45</t>
  </si>
  <si>
    <t>МШЛУ35(858)_60</t>
  </si>
  <si>
    <t>МШЛУ45(858)_45</t>
  </si>
  <si>
    <t>МШЛУ45(858)_60</t>
  </si>
  <si>
    <t>Багет Б6</t>
  </si>
  <si>
    <t>Багет Б3 комби</t>
  </si>
  <si>
    <t>Багет Б4 комби</t>
  </si>
  <si>
    <t>Багет Б5 комби</t>
  </si>
  <si>
    <t xml:space="preserve">Новые элементы </t>
  </si>
  <si>
    <t>ПИЛЯСТРЫ 1, 2, 6 (720)</t>
  </si>
  <si>
    <t>ПИЛЯСТРЫ 1, 2, 6 (910)</t>
  </si>
  <si>
    <t>ПИЛЯСТРЫ 3, 4 (720)</t>
  </si>
  <si>
    <t>ПИЛЯСТРЫ 3, 4 (910)</t>
  </si>
  <si>
    <t>ПИЛЯСТРЫ 5, 7 (713)(ширина 75 мм)</t>
  </si>
  <si>
    <t>Пихта</t>
  </si>
  <si>
    <t>Пихта-18</t>
  </si>
  <si>
    <t>Шэрый</t>
  </si>
  <si>
    <t>4.4. Фасады АКРИЛИКС</t>
  </si>
  <si>
    <t>4.5. Серия Фасадов СЛИКС</t>
  </si>
  <si>
    <t>4.3. Серия Фасадов ПОСТФОРМС</t>
  </si>
  <si>
    <t>4.6. Фасады ПРЕССФОРМС</t>
  </si>
  <si>
    <t>Дополнительные гнутые элементы на фасады Прессформс!!!</t>
  </si>
  <si>
    <t>4.7. Фасады ПЭЙНТ</t>
  </si>
  <si>
    <t>4.8. Серия Фасадов "ФРЕЙМС"</t>
  </si>
  <si>
    <t>Лакированные фасады Фреймс Верас и Фреймс Магнат:</t>
  </si>
  <si>
    <t>4.9. Фасады КРОССБАРС</t>
  </si>
  <si>
    <t>Максимальный размер фасадов группы Постформс6  3050х1220мм.</t>
  </si>
  <si>
    <t>Максимальный размер фасадов группы Монохром  3050х1220мм.</t>
  </si>
  <si>
    <t>Максимальный размер фасадов группы Перламутр  4100х1220мм.</t>
  </si>
  <si>
    <t>Толщина фасада 18мм</t>
  </si>
  <si>
    <t xml:space="preserve">Вставка: </t>
  </si>
  <si>
    <t>Лакобель (крашеное стекло по карте RAL, ЗН1/звездное небо/, краколет),</t>
  </si>
  <si>
    <t>Фотопечать (возможно нанесение любого рисунка по зскизу клиента)</t>
  </si>
  <si>
    <t>1.Фасад Акриликс витрины П-профиль, комплектуются стеклами толщиной 6мм, цена увеличивается на 3 евро.</t>
  </si>
  <si>
    <t>3.СОТЫ макс 880х440мм</t>
  </si>
  <si>
    <t>4.Стекла в фасады крашеной системы обрабатываются с большим закруглением краев, цена увеличивается на 1,5 евро.</t>
  </si>
  <si>
    <t>производства крашенных потолков, боковин шкафов, полок шкафов - стоимость таких изделий увеличивается на 30%.</t>
  </si>
  <si>
    <t>2. Если у крашенных фасадов один из габаритов  превышает 2000мм - цена даного фасада увеличивается на 30%.</t>
  </si>
  <si>
    <t>Дверь гнутая R236 (713,910база) - в глухом и открытом испол-ии</t>
  </si>
  <si>
    <r>
      <t xml:space="preserve">Дверь вогнутая R236 (713база - ШНЗУ,ШЛЗУ, 910база - ШНЗУ) - </t>
    </r>
    <r>
      <rPr>
        <u/>
        <sz val="10"/>
        <rFont val="Arial"/>
        <family val="2"/>
        <charset val="204"/>
      </rPr>
      <t>в глухом испол-ии</t>
    </r>
    <r>
      <rPr>
        <sz val="10"/>
        <rFont val="Arial"/>
        <family val="2"/>
        <charset val="204"/>
      </rPr>
      <t/>
    </r>
  </si>
  <si>
    <t xml:space="preserve">Отклонение от размеров гнутых элементов не рекомендуется, возможность изменения размеров оговаривается индивидуально, </t>
  </si>
  <si>
    <t>витрины  изготавливаются только открытые - в рисунке Система - фрезеруются под уплотнительную резинку;</t>
  </si>
  <si>
    <t>в размере 400х296, а также шириной меньше 246 не изготавливаются;</t>
  </si>
  <si>
    <t>Накладка БУТЫЛОЧНИЦА НМБ-2 713х296</t>
  </si>
  <si>
    <t>Накладка БУТЫЛОЧНИЦА НМБ-2 713х396</t>
  </si>
  <si>
    <t>Накладка БУТЫЛОЧНИЦА НМБ-2 713х496</t>
  </si>
  <si>
    <t>Фиксатор стенки ДВП  RV-8</t>
  </si>
  <si>
    <t>Стяжка для "пустотки"</t>
  </si>
  <si>
    <t>Полкодержатель тип "С"</t>
  </si>
  <si>
    <t>Полкодержатель "Пеликан" большой</t>
  </si>
  <si>
    <t>Толщина стекла, мм</t>
  </si>
  <si>
    <t>Вид отверстия</t>
  </si>
  <si>
    <t xml:space="preserve">Мы также предлагаем возможность размещать на стеновых панелях, фасадах и витражах ваши рисунки и фотографии. </t>
  </si>
  <si>
    <t>прозрачный,на дсп 16мм</t>
  </si>
  <si>
    <t>прозрачный,на дсп 18мм</t>
  </si>
  <si>
    <t>Фарфор бронза</t>
  </si>
  <si>
    <t>666-D1</t>
  </si>
  <si>
    <t>666-E8</t>
  </si>
  <si>
    <t>3.</t>
  </si>
  <si>
    <t>коричневый</t>
  </si>
  <si>
    <t>Накладка БУТЫЛОЧНИЦА НМБ-1 713х296,910х296</t>
  </si>
  <si>
    <t>Накладка БУТЫЛОЧНИЦА НМБ-2 713х196</t>
  </si>
  <si>
    <t>ДУБ С ПАТИНОЙ</t>
  </si>
  <si>
    <t>Накладка БУТЫЛОЧНИЦА НМБ-2 713х596</t>
  </si>
  <si>
    <t>т.80296144570</t>
  </si>
  <si>
    <t>т.80296663092</t>
  </si>
  <si>
    <t>Полкодержатель "Пеликан" макси</t>
  </si>
  <si>
    <t>HF,HK,HKS на алюминиевой рамке</t>
  </si>
  <si>
    <t>для стекла во фрез шкафах</t>
  </si>
  <si>
    <t>для SAH 5,SAH 130</t>
  </si>
  <si>
    <t>для 28,38 мм</t>
  </si>
  <si>
    <t>·       Фотографии должны быть высокого качества – не менее 150 dpi;</t>
  </si>
  <si>
    <t>·       Для фотопанелей используются только панорамные фотоизображения.</t>
  </si>
  <si>
    <t>макс.длина, м</t>
  </si>
  <si>
    <t>6 (стандарт)</t>
  </si>
  <si>
    <t>Цена, за одно отверстие</t>
  </si>
  <si>
    <t>Цена,м2</t>
  </si>
  <si>
    <t>1.Под крепления</t>
  </si>
  <si>
    <t>Пожеланию клиента любое изображение можно сделать в тонах отличных от оригинала 
(например, черно-белом, в оттенках фиолетового, коричневого и др.).</t>
  </si>
  <si>
    <t>Комплектуем креплением 1шт</t>
  </si>
  <si>
    <t>2.Под розетки</t>
  </si>
  <si>
    <t>3.Под реллинг</t>
  </si>
  <si>
    <t>Внимание! Возможен заказ фотопанелей, фотофасадов и фотовитражей по следующим ценам:</t>
  </si>
  <si>
    <t>Основные требования к фотоизображениям клиентов:</t>
  </si>
  <si>
    <t>Черешня "КЛАССИКА"</t>
  </si>
  <si>
    <t>а также связаное с этим незначительное отличие в оттенке!!!</t>
  </si>
  <si>
    <t>Для фасадов "КОМБИ -Г" возможны фасады шириной 596 мм, 796 мм и 996 мм.</t>
  </si>
  <si>
    <t>Производитель</t>
  </si>
  <si>
    <t>Где применяется</t>
  </si>
  <si>
    <t>45°</t>
  </si>
  <si>
    <t>110°</t>
  </si>
  <si>
    <t>полусофт</t>
  </si>
  <si>
    <r>
      <t>"-45</t>
    </r>
    <r>
      <rPr>
        <sz val="10"/>
        <rFont val="Arial Cyr"/>
        <charset val="204"/>
      </rPr>
      <t>°</t>
    </r>
    <r>
      <rPr>
        <sz val="10"/>
        <rFont val="Times New Roman"/>
        <family val="1"/>
        <charset val="204"/>
      </rPr>
      <t>"</t>
    </r>
  </si>
  <si>
    <t>HETTICH</t>
  </si>
  <si>
    <t>BLUM</t>
  </si>
  <si>
    <t>Подъемник</t>
  </si>
  <si>
    <t>"гармошка"</t>
  </si>
  <si>
    <t>Направляюшие</t>
  </si>
  <si>
    <t>250мм</t>
  </si>
  <si>
    <t>300мм</t>
  </si>
  <si>
    <t>350мм</t>
  </si>
  <si>
    <t>400мм</t>
  </si>
  <si>
    <t>450мм</t>
  </si>
  <si>
    <t>500мм</t>
  </si>
  <si>
    <t>Направляюшие шариковые</t>
  </si>
  <si>
    <t>SK105</t>
  </si>
  <si>
    <t>FGV</t>
  </si>
  <si>
    <t>Реллинг к метабоксу</t>
  </si>
  <si>
    <t>470мм</t>
  </si>
  <si>
    <t>Столешницы</t>
  </si>
  <si>
    <t>10.</t>
  </si>
  <si>
    <t>12.</t>
  </si>
  <si>
    <t>Шуруп   3,5*16</t>
  </si>
  <si>
    <t>Шуруп   6,3*13(евро)</t>
  </si>
  <si>
    <t>Конфирмант 7*50</t>
  </si>
  <si>
    <t>Шканты</t>
  </si>
  <si>
    <t>бежевый гранит</t>
  </si>
  <si>
    <t>желтый камень</t>
  </si>
  <si>
    <t>любой</t>
  </si>
  <si>
    <t>Стеклодержатель</t>
  </si>
  <si>
    <t>Заглушки к конфирманту</t>
  </si>
  <si>
    <t>Черный с патиной"Серебро"</t>
  </si>
  <si>
    <t>БЕЛЫЙ С ПАТИНОЙ "золото"</t>
  </si>
  <si>
    <t>В случае заказа данных фасадов и витрин нестандартного размера цена увеличивается на 100%</t>
  </si>
  <si>
    <t>DSA 400</t>
  </si>
  <si>
    <t>DSA  Комплект корзин 150 с полотенце-держателем</t>
  </si>
  <si>
    <t>Система Eco Liner на 600</t>
  </si>
  <si>
    <t>Система Eco Liner на 450</t>
  </si>
  <si>
    <t>НSA 2 (300)</t>
  </si>
  <si>
    <t>НSA 2 (450)</t>
  </si>
  <si>
    <t>НSA 2 (600)</t>
  </si>
  <si>
    <t>НSA 3 (300)</t>
  </si>
  <si>
    <t>НSA 3 (450)</t>
  </si>
  <si>
    <t>НSA 3 (600)</t>
  </si>
  <si>
    <t>НSA 5 (300)</t>
  </si>
  <si>
    <t>НSA 5 (450)</t>
  </si>
  <si>
    <t>VSA 5 (600)</t>
  </si>
  <si>
    <t xml:space="preserve">Eco Center 3 </t>
  </si>
  <si>
    <t>Eco Center 4</t>
  </si>
  <si>
    <t>HLT - Полка с подсветкой LED 563x328</t>
  </si>
  <si>
    <t>HLT - Полка с подсветкой LED 863x328</t>
  </si>
  <si>
    <t>HLT - Полка с подсветкой LED 413x328</t>
  </si>
  <si>
    <t>Выдвижные системы</t>
  </si>
  <si>
    <t>Карго</t>
  </si>
  <si>
    <t>Системы организации</t>
  </si>
  <si>
    <t>Распашные системы</t>
  </si>
  <si>
    <t xml:space="preserve">Корзины выдвижные </t>
  </si>
  <si>
    <t>уточняйте наличие</t>
  </si>
  <si>
    <t>МОЙКИ ЭКОНОМ-КЛАССА</t>
  </si>
  <si>
    <t>Циркум-эко</t>
  </si>
  <si>
    <t>Квадро-эко</t>
  </si>
  <si>
    <t>ШНУ</t>
  </si>
  <si>
    <t>ШЛУ</t>
  </si>
  <si>
    <t>ШЛЗ</t>
  </si>
  <si>
    <t>скос</t>
  </si>
  <si>
    <t>в</t>
  </si>
  <si>
    <t>тв</t>
  </si>
  <si>
    <t>ва</t>
  </si>
  <si>
    <t>1. Все фасады являются стандартными, наценка за нестандарт не взимается, за исключением</t>
  </si>
  <si>
    <t>производства потолков, боковин шкафов, полок шкафов - стоимость таких изделий увеличивается на 30%.</t>
  </si>
  <si>
    <t>7.</t>
  </si>
  <si>
    <t>Размерная сетка фасадов</t>
  </si>
  <si>
    <t xml:space="preserve"> При заказе изделия высотой свыше 915 мм расчет осуществляется по 70 евро за м.п.</t>
  </si>
  <si>
    <t>крем матовый</t>
  </si>
  <si>
    <t xml:space="preserve">                                         оклееные кромкой. В прайсе цена указана без учета оклейки кромкой.</t>
  </si>
  <si>
    <r>
      <t>!!! Примечание1:</t>
    </r>
    <r>
      <rPr>
        <b/>
        <sz val="9"/>
        <rFont val="Arial"/>
        <family val="2"/>
        <charset val="204"/>
      </rPr>
      <t xml:space="preserve"> столешницы отмеченные звездочкой (*), также как и все МОНОХРОМЫ производятся без профиля U и R=4мм (без завала) ,</t>
    </r>
  </si>
  <si>
    <t>крем/клен</t>
  </si>
  <si>
    <t>м.п</t>
  </si>
  <si>
    <t>Капитель</t>
  </si>
  <si>
    <t>Фасад витрина "ЗАКРЫТАЯ" -  +50%(в стандартном размере), +100% (в нестандартном размере)</t>
  </si>
  <si>
    <t xml:space="preserve">для крепления столешницы к каркасу </t>
  </si>
  <si>
    <t>для столешницы 50 мм</t>
  </si>
  <si>
    <t>Удлинитель крепления мойки 100 мм</t>
  </si>
  <si>
    <t>"22"</t>
  </si>
  <si>
    <t>Милена</t>
  </si>
  <si>
    <t>Дюбель пластмас. под крюк для SAH</t>
  </si>
  <si>
    <t>Фиксатор стенки ДВП  RV-1</t>
  </si>
  <si>
    <t>СЛОНОВАЯ КОСТЬ C ПАТИНОЙ</t>
  </si>
  <si>
    <t>PASITANO С ПАТИНОЙ</t>
  </si>
  <si>
    <r>
      <t>!!! Примечание2:</t>
    </r>
    <r>
      <rPr>
        <b/>
        <sz val="9"/>
        <rFont val="Arial"/>
        <family val="2"/>
        <charset val="204"/>
      </rPr>
      <t xml:space="preserve"> столешницы 38мм и стеновые панели могут быть произведены </t>
    </r>
    <r>
      <rPr>
        <b/>
        <sz val="9"/>
        <color indexed="10"/>
        <rFont val="Arial"/>
        <family val="2"/>
        <charset val="204"/>
      </rPr>
      <t>длиной 410см</t>
    </r>
    <r>
      <rPr>
        <b/>
        <sz val="9"/>
        <rFont val="Arial"/>
        <family val="2"/>
        <charset val="204"/>
      </rPr>
      <t xml:space="preserve"> в следующих цветах:</t>
    </r>
  </si>
  <si>
    <r>
      <t xml:space="preserve">                                         столешницы 38мм и стеновые панели могут быть произведены </t>
    </r>
    <r>
      <rPr>
        <b/>
        <sz val="9"/>
        <color indexed="10"/>
        <rFont val="Arial"/>
        <family val="2"/>
        <charset val="204"/>
      </rPr>
      <t>длиной 360см</t>
    </r>
    <r>
      <rPr>
        <b/>
        <sz val="9"/>
        <rFont val="Arial"/>
        <family val="2"/>
        <charset val="204"/>
      </rPr>
      <t xml:space="preserve"> в следующих цветах:</t>
    </r>
  </si>
  <si>
    <t>Vauth-Sagel</t>
  </si>
  <si>
    <t>Песок с лаком!!!</t>
  </si>
  <si>
    <t>2;3</t>
  </si>
  <si>
    <t>Зеркало</t>
  </si>
  <si>
    <t>ПОЛКИ СТЕКЛЯННЫЕ</t>
  </si>
  <si>
    <t xml:space="preserve">ФАСАДЫ СТЕКЛЯННЫЕ </t>
  </si>
  <si>
    <t>(толщина стекла 8 - 10 мм)</t>
  </si>
  <si>
    <t>(со сверлением под петли и ручки)</t>
  </si>
  <si>
    <t>Шкафы\Глубина</t>
  </si>
  <si>
    <t>Фасад</t>
  </si>
  <si>
    <t>Прозр.</t>
  </si>
  <si>
    <t>Бронзовый</t>
  </si>
  <si>
    <t>ШНВ 30</t>
  </si>
  <si>
    <t>720 база</t>
  </si>
  <si>
    <t>ШНВ 40</t>
  </si>
  <si>
    <t>910 база</t>
  </si>
  <si>
    <t>ШНВ 50</t>
  </si>
  <si>
    <t>ШНВ 80</t>
  </si>
  <si>
    <t>ШНП 30фр(720)</t>
  </si>
  <si>
    <t>Изготовление столешницы с завалами с 2-х сторон   + 5 у.е./м.п. от стоимости стандартной столешницы</t>
  </si>
  <si>
    <t xml:space="preserve">Витражи ( с лаком +1,5 ) </t>
  </si>
  <si>
    <t>Размер,мм</t>
  </si>
  <si>
    <t>Фасад R (713)</t>
  </si>
  <si>
    <t>Массив ясеня (за 1 шт.)</t>
  </si>
  <si>
    <t xml:space="preserve">                        Полки и элементы</t>
  </si>
  <si>
    <t>Единица изм.</t>
  </si>
  <si>
    <t>Цена евро</t>
  </si>
  <si>
    <t>Полка П1(800)</t>
  </si>
  <si>
    <t>Полка П1(600)</t>
  </si>
  <si>
    <t>Полка П2(800)</t>
  </si>
  <si>
    <t>Полка П2(400)</t>
  </si>
  <si>
    <t>Полка П3(800)</t>
  </si>
  <si>
    <t>Полка П3(600)</t>
  </si>
  <si>
    <t>Для фасадов: шириной от 196 до 246мм или высотой от 140 до 176мм, а также для фасада ВхН=296х284мм применяется фрезеровка "вертикальные полоски";</t>
  </si>
  <si>
    <t>Сликс Невель:</t>
  </si>
  <si>
    <t>при высоте менее 140мм фасад изготавливается без имитации филенки, с фрезеровкой по контуру.</t>
  </si>
  <si>
    <t>Для фасадов: при высоте менее 176мм и до 140мм с рисунка фасада исчезают диагональные "прострелы" и уменьшается ширина горизонтального профиля;</t>
  </si>
  <si>
    <t>Решетка по умолчанию - прямая.</t>
  </si>
  <si>
    <t>Сликс Ольшаница:</t>
  </si>
  <si>
    <t>Для фасадов: при высоте менее 176мм и до 140мм с уменьшается ширина горизонтального профиля;</t>
  </si>
  <si>
    <t>Пескоструй, Витраж</t>
  </si>
  <si>
    <t>Пескоструй, flutes, krizet, lacomat</t>
  </si>
  <si>
    <t>Варианты стекол в витрину:</t>
  </si>
  <si>
    <t>Фасады Сликс</t>
  </si>
  <si>
    <t xml:space="preserve">Стандартные размеры фасадов и витрин - см. вкладку: </t>
  </si>
  <si>
    <t xml:space="preserve">Цены на фасады и Декоративные элементы см.вкладку: </t>
  </si>
  <si>
    <t>Наценка на нестандартные размеры фасадов составляет 30%</t>
  </si>
  <si>
    <t>Фасады Постформс</t>
  </si>
  <si>
    <t>"Размерная сетка фасадов"</t>
  </si>
  <si>
    <t>Фасады Пэйнт</t>
  </si>
  <si>
    <t>Фасады Фреймс</t>
  </si>
  <si>
    <t>Толщина фасада: 18мм</t>
  </si>
  <si>
    <t>Вставка: кашированная плита 8мм</t>
  </si>
  <si>
    <t>Минимальная ширина: В=200мм</t>
  </si>
  <si>
    <t>допустима неповторимость древоподобной текстуры</t>
  </si>
  <si>
    <t>Минимальная высота: Н=110мм</t>
  </si>
  <si>
    <t>Решетка: прямая, косая (по умолчанию прямая)</t>
  </si>
  <si>
    <r>
      <t xml:space="preserve">Фасад </t>
    </r>
    <r>
      <rPr>
        <b/>
        <sz val="10"/>
        <rFont val="Times New Roman"/>
        <family val="1"/>
        <charset val="204"/>
      </rPr>
      <t>"ФРЕЙМС"</t>
    </r>
    <r>
      <rPr>
        <sz val="10"/>
        <rFont val="Times New Roman"/>
        <family val="1"/>
        <charset val="204"/>
      </rPr>
      <t xml:space="preserve"> МДФ рамочный, угол 90º, покрытие пленка Полипропилен (ПП):</t>
    </r>
  </si>
  <si>
    <t>Диапазон размеров: 110-1900мм</t>
  </si>
  <si>
    <t>Стоимость фасадов и декоративных элементов см. вкладку:</t>
  </si>
  <si>
    <t>Минимальная ширина: В=146мм</t>
  </si>
  <si>
    <r>
      <t xml:space="preserve">Фасады </t>
    </r>
    <r>
      <rPr>
        <b/>
        <sz val="10"/>
        <rFont val="Times New Roman"/>
        <family val="1"/>
        <charset val="204"/>
      </rPr>
      <t>"Фреймс Мара"</t>
    </r>
    <r>
      <rPr>
        <sz val="10"/>
        <rFont val="Times New Roman"/>
        <family val="1"/>
        <charset val="204"/>
      </rPr>
      <t xml:space="preserve"> любого размера, возможного в призводстве являются стандартными, размерную сетку витрин см .вкладку:</t>
    </r>
  </si>
  <si>
    <r>
      <t xml:space="preserve">Фасады </t>
    </r>
    <r>
      <rPr>
        <b/>
        <sz val="10"/>
        <rFont val="Times New Roman"/>
        <family val="1"/>
        <charset val="204"/>
      </rPr>
      <t>"Фреймс-Ф Вильно"</t>
    </r>
    <r>
      <rPr>
        <sz val="10"/>
        <rFont val="Times New Roman"/>
        <family val="1"/>
        <charset val="204"/>
      </rPr>
      <t xml:space="preserve"> любого размера, возможного в призводстве являются стандартными, размерную сетку витрин см .вкладку:</t>
    </r>
  </si>
  <si>
    <t xml:space="preserve">Цвета: Тис мореный, Береза </t>
  </si>
  <si>
    <t>Ширина рамки 75мм (Профиль ТЕХНО-1 ПРУ 8-106)</t>
  </si>
  <si>
    <t xml:space="preserve">Цвета: Ель, Тис мореный </t>
  </si>
  <si>
    <t>Ширина рамки 60мм (профильТЕХНО-2 ПР-206)</t>
  </si>
  <si>
    <t>Ограничение по ширине  - 1200мм</t>
  </si>
  <si>
    <t>Сликс Лотва</t>
  </si>
  <si>
    <t>Фасады МДФ покрытые пленкой ПВХ</t>
  </si>
  <si>
    <t>Возможные варианты фасадов с витринами - смотри вкладку</t>
  </si>
  <si>
    <t xml:space="preserve">Возможные варианты фасадов с витринами - см. вкладку </t>
  </si>
  <si>
    <t>варианты фасадов под стекло: витрина - см. вкладку</t>
  </si>
  <si>
    <t>галогенки 5</t>
  </si>
  <si>
    <t>Реллинг</t>
  </si>
  <si>
    <t>Заглушка</t>
  </si>
  <si>
    <t>держатель</t>
  </si>
  <si>
    <r>
      <t>угол 90</t>
    </r>
    <r>
      <rPr>
        <vertAlign val="superscript"/>
        <sz val="10"/>
        <rFont val="Times New Roman"/>
        <family val="1"/>
        <charset val="204"/>
      </rPr>
      <t>0</t>
    </r>
  </si>
  <si>
    <r>
      <t>угол 135</t>
    </r>
    <r>
      <rPr>
        <vertAlign val="superscript"/>
        <sz val="10"/>
        <rFont val="Times New Roman"/>
        <family val="1"/>
        <charset val="204"/>
      </rPr>
      <t>0</t>
    </r>
  </si>
  <si>
    <t>Крючок</t>
  </si>
  <si>
    <t xml:space="preserve">розница </t>
  </si>
  <si>
    <t>3D-серебро</t>
  </si>
  <si>
    <t>3D-бронза</t>
  </si>
  <si>
    <t>Лента диодная цветная (с пультом)</t>
  </si>
  <si>
    <t>Подсветка диодная 6400 К</t>
  </si>
  <si>
    <t>600 мм</t>
  </si>
  <si>
    <t>800 мм</t>
  </si>
  <si>
    <t>900 мм</t>
  </si>
  <si>
    <t>1200 мм</t>
  </si>
  <si>
    <t>03-05</t>
  </si>
  <si>
    <t>48-00</t>
  </si>
  <si>
    <t>48-35</t>
  </si>
  <si>
    <t>Дополнительно к акриловым фасадам предлагается средство для ухода и полировки + микрофибровая салфетка 
(инструкция к использованию прилагается)</t>
  </si>
  <si>
    <t>объем 50 мл</t>
  </si>
  <si>
    <t>1.Краски спец.(металик) к ним относятся:звезное небо(зн1), каркалет, 9023, 7048, 1036, 4011, 8029, 2013, 8002.</t>
  </si>
  <si>
    <t>2.Остальные цвета относятся к обычным(глянец) такие как:9005,1003,1016,6019,5012,4003,2000,3000...и т.д.</t>
  </si>
  <si>
    <t>с 4 по 80; 
ст4;ст5;ст6</t>
  </si>
  <si>
    <t>(любой цвет по палитре RAL).</t>
  </si>
  <si>
    <t>Фотопанели</t>
  </si>
  <si>
    <t xml:space="preserve">                                         Столешницы БЕЗ завала "поперек" текстуры будут производиться с 50% наценкой  (максимальная длина таких деталей - 122см).</t>
  </si>
  <si>
    <r>
      <t xml:space="preserve">  </t>
    </r>
    <r>
      <rPr>
        <sz val="10"/>
        <rFont val="Times New Roman"/>
        <family val="1"/>
        <charset val="204"/>
      </rPr>
      <t>Отличительными особенностями акрила являются:</t>
    </r>
  </si>
  <si>
    <t>08-04</t>
  </si>
  <si>
    <t>08-06</t>
  </si>
  <si>
    <t>08-08</t>
  </si>
  <si>
    <t>17-05</t>
  </si>
  <si>
    <t>А-005</t>
  </si>
  <si>
    <t>А-011</t>
  </si>
  <si>
    <t>Фарфор никель</t>
  </si>
  <si>
    <t>10-04</t>
  </si>
  <si>
    <t>10-06</t>
  </si>
  <si>
    <t>10-08</t>
  </si>
  <si>
    <t>никель</t>
  </si>
  <si>
    <t>бронза+никель</t>
  </si>
  <si>
    <t xml:space="preserve">нестандартных размеров - 45 дней, с момента сверки с менеджером. </t>
  </si>
  <si>
    <t>Только для ШНЗУВ 65/65
ШЛЗУ</t>
  </si>
  <si>
    <t>Размеры фасадов для "ТРИО"  (шир. 296мм. и 396мм.)</t>
  </si>
  <si>
    <t>в размерах: высота-713,910мм , ширина - 296,396мм.</t>
  </si>
  <si>
    <t>Фасады Прессформс</t>
  </si>
  <si>
    <t>Фасады МДФ покрытые пленкой ПВХ + Лак</t>
  </si>
  <si>
    <t>Бальза (под лаком)</t>
  </si>
  <si>
    <t>Берест (под лаком)</t>
  </si>
  <si>
    <t>Маревиль (под лаком)</t>
  </si>
  <si>
    <t>Радунь (под лаком)</t>
  </si>
  <si>
    <t>Кремно (под лаком)</t>
  </si>
  <si>
    <t>Угляна (под лаком)</t>
  </si>
  <si>
    <t>Светоч (под лаком)</t>
  </si>
  <si>
    <t>Сенна</t>
  </si>
  <si>
    <t>Мерея</t>
  </si>
  <si>
    <t>Мосар</t>
  </si>
  <si>
    <t xml:space="preserve">  -</t>
  </si>
  <si>
    <t>Блакитны (патина белая)</t>
  </si>
  <si>
    <t>БЕЛЫЙ С ПАТИНОЙ "серебро"</t>
  </si>
  <si>
    <t xml:space="preserve">Эко Верея ольха
Эко Веста ольха
Эко Мерцана ольха
Эко Аркона ольха
</t>
  </si>
  <si>
    <t>Портал П-18 ВхШхГ 1500х1600х591мм (накладка)</t>
  </si>
  <si>
    <t>ПИЛЯСТРЫ 5, 7 (910)(ширина 75 мм)</t>
  </si>
  <si>
    <t>БАЛЯСИНЫ (фигурные, бочонки)</t>
  </si>
  <si>
    <t>Опора верхняя (h=150 мм МАССИВ)</t>
  </si>
  <si>
    <t>Чаромха</t>
  </si>
  <si>
    <t>Чарницы</t>
  </si>
  <si>
    <t>Буяки</t>
  </si>
  <si>
    <t>(серый)</t>
  </si>
  <si>
    <t xml:space="preserve">Столешницы из кварцевого агломерата толщиной 20мм </t>
  </si>
  <si>
    <t>за м2</t>
  </si>
  <si>
    <r>
      <t xml:space="preserve">группа 1 Сахара, Грэй, </t>
    </r>
    <r>
      <rPr>
        <b/>
        <sz val="16"/>
        <rFont val="Arial"/>
        <family val="2"/>
        <charset val="204"/>
      </rPr>
      <t>Сиерра, Ройал, Алтай</t>
    </r>
  </si>
  <si>
    <r>
      <t xml:space="preserve">группа 2 Браун, Даймонд, </t>
    </r>
    <r>
      <rPr>
        <b/>
        <sz val="16"/>
        <rFont val="Arial"/>
        <family val="2"/>
        <charset val="204"/>
      </rPr>
      <t>Гэлэкси, Мунлайт</t>
    </r>
  </si>
  <si>
    <r>
      <t xml:space="preserve">группа 3 Троя, Каррара, Калиста, </t>
    </r>
    <r>
      <rPr>
        <b/>
        <sz val="16"/>
        <rFont val="Arial"/>
        <family val="2"/>
        <charset val="204"/>
      </rPr>
      <t>Бианко, Калакатта</t>
    </r>
  </si>
  <si>
    <t>сверление отверстий (диам. до 5см включительно)</t>
  </si>
  <si>
    <t>шт</t>
  </si>
  <si>
    <t>сверление отверстий (диам. 5см до 10см)</t>
  </si>
  <si>
    <t>вырез прямоугольных отверстий (до 0,03м2)</t>
  </si>
  <si>
    <t>вырез под накладную варочную панель / мойку</t>
  </si>
  <si>
    <t>вырез "в уровень" для варочной панели / мойки</t>
  </si>
  <si>
    <t>вырез "под столешницу" для мойки</t>
  </si>
  <si>
    <t>еврозапил</t>
  </si>
  <si>
    <t>обработка лицевой кромки (шкафы ЗОВа)</t>
  </si>
  <si>
    <t>м/п</t>
  </si>
  <si>
    <t>техническая кромка</t>
  </si>
  <si>
    <t>стык деталей с канавкой</t>
  </si>
  <si>
    <t>упаковка детали до 1,0м2 включительно</t>
  </si>
  <si>
    <t>упаковка детали до 1,5м2 включительно</t>
  </si>
  <si>
    <t>упаковка детали до 2,0м2 включительно</t>
  </si>
  <si>
    <t>упаковка детали до 2,5м2 включительно</t>
  </si>
  <si>
    <t>упаковка детали свыше 2,5м2</t>
  </si>
  <si>
    <t>Дополнительные опции:</t>
  </si>
  <si>
    <t>система крепления стеновых панелей</t>
  </si>
  <si>
    <t>пристеночный бортик шириной 4см</t>
  </si>
  <si>
    <t>!!! Технологически сложные изделия и операции (вырезы/фрезы/срезы)</t>
  </si>
  <si>
    <t xml:space="preserve"> расчитываются индивидуально</t>
  </si>
  <si>
    <t>* При наличии технологических отверстий фабрикой рекомендуется использовать силиконовый герметик</t>
  </si>
  <si>
    <t>** При наличии встраеваемой техники фабрикой рекомендуется использовать клей</t>
  </si>
  <si>
    <t>1. В заглавии (где указан номер задания) указываем ключевые слова СТОЛЕШНИЦА КВАРЦИТ, затем цвет и толщину</t>
  </si>
  <si>
    <t>(пример : Столешница кварцит сахара 20мм).</t>
  </si>
  <si>
    <t>2. При заказе стеновых панелей: СТЕНОВАЯ ПЕНЕЛЬ КВАРЦИТ, затем цвет (пример: Стеновая панель кварцит троя ).</t>
  </si>
  <si>
    <t>ОФОРМЛЕНИЕ ЗАКАЗОВ БЕЗ УЧЕТА ДАННЫХ РЕКОМЕНДАЦИЙ</t>
  </si>
  <si>
    <t xml:space="preserve"> НЕ ГАРАНТИРУЕТ ВЕРНОЕ ВЫПОЛНЕНИЕ ЗАКАЗОВ.</t>
  </si>
  <si>
    <t>Максимальный размер фасада 1442*596 (кроме Эко Ильмена -1300*596)</t>
  </si>
  <si>
    <t>Плинтус мебельный ПМ-4</t>
  </si>
  <si>
    <t>Б3 комби 2 (Б3/Б3к+ПМ4)</t>
  </si>
  <si>
    <r>
      <t xml:space="preserve">Обращаем ваше внимание, что из-за технологических особенностей сборки фасада из алюминиевого профиля сверление под ручку выполняется на расстоянии </t>
    </r>
    <r>
      <rPr>
        <b/>
        <sz val="10"/>
        <rFont val="Times New Roman"/>
        <family val="1"/>
        <charset val="204"/>
      </rPr>
      <t>минимум 7 (семь) сантиметров от края фасада</t>
    </r>
    <r>
      <rPr>
        <sz val="10"/>
        <rFont val="Times New Roman"/>
        <family val="1"/>
        <charset val="204"/>
      </rPr>
      <t>.</t>
    </r>
  </si>
  <si>
    <t>При самостоятельном внесении изменений в конструкцию фасадов, производитель не несет ответственности за дальнейшую эксплуатацию.</t>
  </si>
  <si>
    <t xml:space="preserve">ЦВЕТА: </t>
  </si>
  <si>
    <t>БЕЛЫЙ С ПАТИНОЙ</t>
  </si>
  <si>
    <t>NOGAL 400 С ПАТИНОЙ</t>
  </si>
  <si>
    <t>NOGAL 400 БЕЗ ПАТИНЫ</t>
  </si>
  <si>
    <t>ЯСЕНЬ, ОЛЬХА</t>
  </si>
  <si>
    <t>NEGRO 100</t>
  </si>
  <si>
    <t>ЧЕРЕШНЯ С ПАТИНОЙ</t>
  </si>
  <si>
    <t xml:space="preserve">ЧЕРЕШНЯ БЕЗ ПАТИНЫ </t>
  </si>
  <si>
    <t>макс.длина</t>
  </si>
  <si>
    <t xml:space="preserve"> и потолка(верхняя)</t>
  </si>
  <si>
    <t>отделка шкафов</t>
  </si>
  <si>
    <t>R240</t>
  </si>
  <si>
    <t>Багет ГНУТЫЙ</t>
  </si>
  <si>
    <t>Минимальный размер фасада - 110*296 мм.</t>
  </si>
  <si>
    <t>Максимальный размер фасада (витрины) - 1300*596</t>
  </si>
  <si>
    <t>Белый Иней</t>
  </si>
  <si>
    <t>цена,м2</t>
  </si>
  <si>
    <t>Стекло</t>
  </si>
  <si>
    <t>Flutes</t>
  </si>
  <si>
    <t>Krizet</t>
  </si>
  <si>
    <t>Lakomat</t>
  </si>
  <si>
    <t>Махонь</t>
  </si>
  <si>
    <t>бежевый</t>
  </si>
  <si>
    <t xml:space="preserve">желтый  </t>
  </si>
  <si>
    <t>крепление</t>
  </si>
  <si>
    <t>S 2974</t>
  </si>
  <si>
    <t>S 2995</t>
  </si>
  <si>
    <t>S 4381</t>
  </si>
  <si>
    <t>S 047</t>
  </si>
  <si>
    <t>S 2414</t>
  </si>
  <si>
    <t>S 054</t>
  </si>
  <si>
    <t>сталь</t>
  </si>
  <si>
    <t>UKW-7</t>
  </si>
  <si>
    <t>макс.дл 3,7 м</t>
  </si>
  <si>
    <t>за м.п. !!!!!</t>
  </si>
  <si>
    <t>H150</t>
  </si>
  <si>
    <r>
      <t xml:space="preserve">Допуск на размер фасада  </t>
    </r>
    <r>
      <rPr>
        <u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 1 мм.</t>
    </r>
  </si>
  <si>
    <r>
      <t xml:space="preserve">Максимальное отклонение рисунка стекла относительно профиля  </t>
    </r>
    <r>
      <rPr>
        <u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2°.</t>
    </r>
  </si>
  <si>
    <t>На обратной стороне допускаются незначительные сколы и царапины.</t>
  </si>
  <si>
    <t>Светодиодная лента (длинна 5м)</t>
  </si>
  <si>
    <t>L=5 м</t>
  </si>
  <si>
    <t xml:space="preserve"> </t>
  </si>
  <si>
    <t>Продукция из стекла</t>
  </si>
  <si>
    <t>серый иней</t>
  </si>
  <si>
    <t>красный иней</t>
  </si>
  <si>
    <t>рыжий иней</t>
  </si>
  <si>
    <t>известняк</t>
  </si>
  <si>
    <t>коралл</t>
  </si>
  <si>
    <t>кварц</t>
  </si>
  <si>
    <t>Дополнительно осуществляем сверление отверстий различного диаметра по эскизам клиентов. 
Цены представлены в таблице.</t>
  </si>
  <si>
    <t>·       Проходит предварительное согласование по возможности использования тех или иных фото;</t>
  </si>
  <si>
    <t>Крепежные элементы</t>
  </si>
  <si>
    <t>HK-S</t>
  </si>
  <si>
    <t>Нажимной механизм Push to Open Universal</t>
  </si>
  <si>
    <t>Нажимной механизм Push to Open Magnet</t>
  </si>
  <si>
    <t>Лоток для приборов в тб - 600 мм</t>
  </si>
  <si>
    <t>Лоток для приборов в тб - 800 мм</t>
  </si>
  <si>
    <t>Система перегородок с флажками в тб - 600 мм</t>
  </si>
  <si>
    <t>Система перегородок с флажками в тб - 800 мм</t>
  </si>
  <si>
    <t>UP 82</t>
  </si>
  <si>
    <t>U-06</t>
  </si>
  <si>
    <t>ТИП фасада</t>
  </si>
  <si>
    <t xml:space="preserve">Перечень </t>
  </si>
  <si>
    <t>7х7см</t>
  </si>
  <si>
    <t>Пеналы 1300,1132*396</t>
  </si>
  <si>
    <t>Ключ к конфирманту</t>
  </si>
  <si>
    <t>1000шт</t>
  </si>
  <si>
    <t>Отбойник силиконовый</t>
  </si>
  <si>
    <t>Подпятники</t>
  </si>
  <si>
    <t>Петля подвесная(уши)</t>
  </si>
  <si>
    <t>Комплект к стеклу</t>
  </si>
  <si>
    <t>Первоцвет</t>
  </si>
  <si>
    <t>Кордия</t>
  </si>
  <si>
    <t>Самшит</t>
  </si>
  <si>
    <t>lakomat</t>
  </si>
  <si>
    <t>Лотки, вкладыши, поддоны</t>
  </si>
  <si>
    <t>L=20м</t>
  </si>
  <si>
    <t>GTV</t>
  </si>
  <si>
    <t>Виола</t>
  </si>
  <si>
    <t xml:space="preserve">Аммортизатор на завес Sensys </t>
  </si>
  <si>
    <t>Rejs</t>
  </si>
  <si>
    <t>Направляющие QUADRO с доводчиком</t>
  </si>
  <si>
    <t>Метабокс H=85мм</t>
  </si>
  <si>
    <t>260мм</t>
  </si>
  <si>
    <t>420мм</t>
  </si>
  <si>
    <t>Лоток для приборов в тб - 400 мм</t>
  </si>
  <si>
    <t>Лоток для приборов в тб - 500 мм</t>
  </si>
  <si>
    <t>Gamet</t>
  </si>
  <si>
    <t xml:space="preserve">Giusti </t>
  </si>
  <si>
    <t>Нестандартные размеры для фасадов КОМБИ возможны только по согласованию.</t>
  </si>
  <si>
    <t>Варианты комбинаций:</t>
  </si>
  <si>
    <t>с лев на прав с верху в низ</t>
  </si>
  <si>
    <t xml:space="preserve">Фасады "КОМБИ" изготавливаются в любой комбинации, и комбинируются </t>
  </si>
  <si>
    <t>как по горизонтали так и по вертикали.</t>
  </si>
  <si>
    <t>Ф - филенка</t>
  </si>
  <si>
    <t>Р - решетка(№1или№2)</t>
  </si>
  <si>
    <t>В - витрина</t>
  </si>
  <si>
    <t>на ШНП30</t>
  </si>
  <si>
    <t>У1</t>
  </si>
  <si>
    <t>У2</t>
  </si>
  <si>
    <t>У3</t>
  </si>
  <si>
    <t>У4</t>
  </si>
  <si>
    <t>У5</t>
  </si>
  <si>
    <t>Z-4</t>
  </si>
  <si>
    <t>размер  фасада</t>
  </si>
  <si>
    <t xml:space="preserve">  кол-во</t>
  </si>
  <si>
    <t>Периметр</t>
  </si>
  <si>
    <t>Гвозди 1,4х25 мм</t>
  </si>
  <si>
    <t>Направляюшие шариковые с доводчиком</t>
  </si>
  <si>
    <t>комплект</t>
  </si>
  <si>
    <t>CAMAR</t>
  </si>
  <si>
    <t>под запрессовку + накладка</t>
  </si>
  <si>
    <t>компл.</t>
  </si>
  <si>
    <t>Крюк для завешки 6х60</t>
  </si>
  <si>
    <t>160/192</t>
  </si>
  <si>
    <t>Отбортовка, цоколь пластиковый</t>
  </si>
  <si>
    <t>Опора ОД 3</t>
  </si>
  <si>
    <t>Внимание ! ! !   Срок изготовления матовых, глянцевых фасадов и фасадов металик от 10  до 21 дня. ****</t>
  </si>
  <si>
    <t>*** при наличии в заказе крашенных потолков, боковин шкафов, полок шкафов, гнутых элементов</t>
  </si>
  <si>
    <t>Примечание 1:</t>
  </si>
  <si>
    <t>цвета крашенных фасадов всех типов имеют свой номер, который должен указываться при заказе;</t>
  </si>
  <si>
    <t>Примечание 2:</t>
  </si>
  <si>
    <t>Примечание 3:</t>
  </si>
  <si>
    <t>Внимание важная информация  !!!</t>
  </si>
  <si>
    <t xml:space="preserve">Обращаем Ваше внимание, что СООО "Зов-Спектр" не дает гарантию на соответсвие цвета на дозаказы, </t>
  </si>
  <si>
    <t>дополнения к заказам, отгруженных ранее, даже несмотря на наличие образца цвета.  При производстве</t>
  </si>
  <si>
    <t>Корпус шкафа для вытяжки НВ2(900)</t>
  </si>
  <si>
    <t>Корпус шкафа для вытяжки НВ2(600)</t>
  </si>
  <si>
    <t>ДГГ,ДWГ</t>
  </si>
  <si>
    <t>коврик противоскользящий в шуфляды</t>
  </si>
  <si>
    <t>коврик в шуфляду</t>
  </si>
  <si>
    <t>SIGE</t>
  </si>
  <si>
    <t>Варочная панель</t>
  </si>
  <si>
    <t>Духовой шкаф</t>
  </si>
  <si>
    <t>Марокко камень</t>
  </si>
  <si>
    <t>Бежевый гранит</t>
  </si>
  <si>
    <t>Желтый камень</t>
  </si>
  <si>
    <t>Лунный металл</t>
  </si>
  <si>
    <t>Оникс</t>
  </si>
  <si>
    <t>Серая крошка</t>
  </si>
  <si>
    <t>Туринский гранит</t>
  </si>
  <si>
    <t>Яшма</t>
  </si>
  <si>
    <t>белый глянец</t>
  </si>
  <si>
    <t>черный глянец</t>
  </si>
  <si>
    <t>Карго-сушка 50</t>
  </si>
  <si>
    <t>Угловая карго</t>
  </si>
  <si>
    <t>Оклейка кромкой</t>
  </si>
  <si>
    <t>пвх</t>
  </si>
  <si>
    <t xml:space="preserve">пвх в цвет </t>
  </si>
  <si>
    <t>Цоколь, 3м, H=100 мм</t>
  </si>
  <si>
    <t>Цоколь, 3м, H=150 мм</t>
  </si>
  <si>
    <t>ШЛГП</t>
  </si>
  <si>
    <t>В Древоподобных пленках по умолчанию текстура вертикально, возможно горизонтально, с наценкой 30% и ограничением по высоте фасада 1200мм</t>
  </si>
  <si>
    <t>Фреза</t>
  </si>
  <si>
    <t>Возможно изготовление нестандартных размеров под заказ.</t>
  </si>
  <si>
    <t>Для витрины закрытой минимальный размер фасада 355х396</t>
  </si>
  <si>
    <t>Портал П15(1350)</t>
  </si>
  <si>
    <t>только  стандарт</t>
  </si>
  <si>
    <t>возможен нестандарт по высоте,ширине, стоимость +50% к ближайшей большей</t>
  </si>
  <si>
    <t>Накладка ПОЛОЧНИЦА НМП-1 713х196,910х196</t>
  </si>
  <si>
    <t>Накладка ПОЛОЧНИЦА НМП-1 713х296,910х296</t>
  </si>
  <si>
    <t>Накладка БУТЫЛОЧНИЦА НМБ-1 713х196,910х196</t>
  </si>
  <si>
    <t>Отбортовка массив</t>
  </si>
  <si>
    <t>Примечание</t>
  </si>
  <si>
    <t>на ШЛП30</t>
  </si>
  <si>
    <t>шт.(установка через 3,2 см, макс.длина 190 см)</t>
  </si>
  <si>
    <t>шт.(установка через 6,4 см, макс.длина 190 см)</t>
  </si>
  <si>
    <t>камни+хром</t>
  </si>
  <si>
    <t>фарфор-бронза</t>
  </si>
  <si>
    <t>аллюминий</t>
  </si>
  <si>
    <t xml:space="preserve"> 627-D1</t>
  </si>
  <si>
    <t xml:space="preserve"> 627-E8</t>
  </si>
  <si>
    <t xml:space="preserve"> 640-02</t>
  </si>
  <si>
    <t xml:space="preserve"> 640-GP</t>
  </si>
  <si>
    <t xml:space="preserve"> 640-L8</t>
  </si>
  <si>
    <t xml:space="preserve"> 635-D1</t>
  </si>
  <si>
    <t xml:space="preserve"> 635-E8</t>
  </si>
  <si>
    <t xml:space="preserve"> 635-GP</t>
  </si>
  <si>
    <t xml:space="preserve"> 514-D1</t>
  </si>
  <si>
    <t xml:space="preserve"> 514-E8</t>
  </si>
  <si>
    <t xml:space="preserve"> 503-D1</t>
  </si>
  <si>
    <t xml:space="preserve"> 503-E8</t>
  </si>
  <si>
    <t xml:space="preserve"> 54-A1</t>
  </si>
  <si>
    <t xml:space="preserve"> 5011-D1</t>
  </si>
  <si>
    <t xml:space="preserve"> 550-02</t>
  </si>
  <si>
    <t xml:space="preserve"> 138-01</t>
  </si>
  <si>
    <t xml:space="preserve"> 138-03</t>
  </si>
  <si>
    <t xml:space="preserve"> 153-01</t>
  </si>
  <si>
    <t>Дверь гнутая R236 (713,910база) - в глухом и открытом испол-ии : все типы и рисунки фасадов</t>
  </si>
  <si>
    <t>ШН 80 ВП / ШЛ 80 ВП</t>
  </si>
  <si>
    <t>ШН 60 ВП / ШЛ 60 ВП</t>
  </si>
  <si>
    <t>Дверь вогнутая не изготавливается</t>
  </si>
  <si>
    <t>Фасады Кроссбарс</t>
  </si>
  <si>
    <t>Гевея</t>
  </si>
  <si>
    <t>Корд</t>
  </si>
  <si>
    <t>матовый/глянцевый</t>
  </si>
  <si>
    <t>Стоимость фасадов смотри вкладку :</t>
  </si>
  <si>
    <r>
      <t xml:space="preserve">Фасад </t>
    </r>
    <r>
      <rPr>
        <b/>
        <sz val="10"/>
        <rFont val="Times New Roman"/>
        <family val="1"/>
        <charset val="204"/>
      </rPr>
      <t>"КРОССБАРС"</t>
    </r>
    <r>
      <rPr>
        <sz val="10"/>
        <rFont val="Times New Roman"/>
        <family val="1"/>
        <charset val="204"/>
      </rPr>
      <t xml:space="preserve"> - ДСП оклееный натуральным шпоном дерева и покрытый  лаком</t>
    </r>
  </si>
  <si>
    <t>Витрина: не предусмотрена</t>
  </si>
  <si>
    <t xml:space="preserve">Рекомендуемые фасады под стекло - Фасады А2, А3, Z4 - см. вкладку : </t>
  </si>
  <si>
    <t>Алюминиевые фасады</t>
  </si>
  <si>
    <t>Минимальные размеры НхВ=140х70мм</t>
  </si>
  <si>
    <t>Максимальные размеры НхВ=2350х1100мм</t>
  </si>
  <si>
    <t>Варианты исполнения : матовое и глянцевое покрытие</t>
  </si>
  <si>
    <r>
      <t xml:space="preserve">Фасады </t>
    </r>
    <r>
      <rPr>
        <b/>
        <sz val="10"/>
        <rFont val="Times New Roman"/>
        <family val="1"/>
        <charset val="204"/>
      </rPr>
      <t>"КРОССБАРС"</t>
    </r>
    <r>
      <rPr>
        <sz val="10"/>
        <rFont val="Times New Roman"/>
        <family val="1"/>
        <charset val="204"/>
      </rPr>
      <t xml:space="preserve"> любого размера, возможного в призводстве, являются стандартными.</t>
    </r>
  </si>
  <si>
    <t>Текстура по умолчанию - горизонтальная</t>
  </si>
  <si>
    <t>?</t>
  </si>
  <si>
    <t>Фасад "Кроссбарс" цвета:</t>
  </si>
  <si>
    <t>Возможно изготовление фальш-панелей шириной от 10мм и высотой 520-920мм</t>
  </si>
  <si>
    <t>S-обр 713</t>
  </si>
  <si>
    <t>Дополнительные гнутые элементы на фасады Пэйнт!!!</t>
  </si>
  <si>
    <t xml:space="preserve">4. Фасад Пэйнт металик + лак глянец </t>
  </si>
  <si>
    <t>5. Фасад Пэйнт металик + лак мат.</t>
  </si>
  <si>
    <t>ДСП</t>
  </si>
  <si>
    <t>Акриликс</t>
  </si>
  <si>
    <t>см."Фасады Постформс"</t>
  </si>
  <si>
    <r>
      <t xml:space="preserve">артемида, белый, береза, белое дерево, ваниль, венге, гранат, клен, миндаль, ольха, черешня, черное дерево, яблоня </t>
    </r>
    <r>
      <rPr>
        <sz val="10"/>
        <color indexed="10"/>
        <rFont val="Times New Roman"/>
        <family val="1"/>
        <charset val="204"/>
      </rPr>
      <t>(патина: золото,серебро,темный)</t>
    </r>
  </si>
  <si>
    <r>
      <t xml:space="preserve">артемида, белый, береза, миндаль </t>
    </r>
    <r>
      <rPr>
        <sz val="10"/>
        <color indexed="10"/>
        <rFont val="Times New Roman"/>
        <family val="1"/>
        <charset val="204"/>
      </rPr>
      <t>(патина: золото,серебро,темный)</t>
    </r>
  </si>
  <si>
    <r>
      <t xml:space="preserve">артемида, белый, береза, белое дерево, венге, клен, махонь, миндаль, ольха, черешня, черное дерево, яблоня </t>
    </r>
    <r>
      <rPr>
        <sz val="10"/>
        <color indexed="10"/>
        <rFont val="Times New Roman"/>
        <family val="1"/>
        <charset val="204"/>
      </rPr>
      <t>(патина: золото,серебро,темный)</t>
    </r>
  </si>
  <si>
    <t>ДСП "18": Верба, Клевер, Кордия, Первоцвет, Самшит</t>
  </si>
  <si>
    <t>Постформс 5 кромка ABS алюминий</t>
  </si>
  <si>
    <t>Постформс 5 кромка в цвет</t>
  </si>
  <si>
    <t>Постформс 5 кромка 3D</t>
  </si>
  <si>
    <t>Постформс 6 кромка ABS алюминий</t>
  </si>
  <si>
    <t>Постформс 6 кромка 3D</t>
  </si>
  <si>
    <t>см."Фасады Акриликс"</t>
  </si>
  <si>
    <t>базальт, берест, маревиль, радунь, кремно, угляна, светоч, сенна, мерея, мосар, миора, любань, нарочь</t>
  </si>
  <si>
    <t>Пэйнт матовый</t>
  </si>
  <si>
    <t>238 цветов по системе RAL "ЗОВ-Спектр"</t>
  </si>
  <si>
    <t xml:space="preserve">93 цвета по система RAL/MZ/AMZ </t>
  </si>
  <si>
    <t>Пэйнт Металик + лак матовый</t>
  </si>
  <si>
    <t xml:space="preserve">Пэйнт Глянцевый, Металик + лак глянец </t>
  </si>
  <si>
    <t xml:space="preserve">238 цветов по системе RAL "ЗОВ-Спектр", 93 цвета по система RAL/MZ/AMZ </t>
  </si>
  <si>
    <t>спецэффекта "Флеш" - Ф1,Ф2,Ф3,Ф4,Ф5,Ф6</t>
  </si>
  <si>
    <t>238 цветов по системе RAL "ЗОВ-Спектр" х (Ф1,Ф2,Ф3,Ф4,Ф5,Ф6)</t>
  </si>
  <si>
    <t>Пэйнт со Спецэффектом Флеш</t>
  </si>
  <si>
    <t>Фреймс Мара</t>
  </si>
  <si>
    <t>Бьянко, Кофе</t>
  </si>
  <si>
    <t>ПР3 Фреймс-Ф Вильно</t>
  </si>
  <si>
    <t>ПРУ8 Фреймс-Ф Гародня</t>
  </si>
  <si>
    <t>ПР1/ПР2 Фреймс-Ф Несвиж</t>
  </si>
  <si>
    <t xml:space="preserve">Ель, Тис мореный </t>
  </si>
  <si>
    <t xml:space="preserve">Береза, Тис мореный </t>
  </si>
  <si>
    <t>Лиственница, Эвкалипт</t>
  </si>
  <si>
    <t>Фреймс Верас</t>
  </si>
  <si>
    <t>Фреймс Магнат</t>
  </si>
  <si>
    <r>
      <t xml:space="preserve">Береза </t>
    </r>
    <r>
      <rPr>
        <i/>
        <sz val="10"/>
        <rFont val="Times New Roman"/>
        <family val="1"/>
        <charset val="204"/>
      </rPr>
      <t>патина</t>
    </r>
    <r>
      <rPr>
        <sz val="10"/>
        <rFont val="Times New Roman"/>
        <family val="1"/>
        <charset val="204"/>
      </rPr>
      <t xml:space="preserve"> серебро</t>
    </r>
  </si>
  <si>
    <r>
      <t xml:space="preserve">Каштан </t>
    </r>
    <r>
      <rPr>
        <i/>
        <sz val="10"/>
        <rFont val="Times New Roman"/>
        <family val="1"/>
        <charset val="204"/>
      </rPr>
      <t>патина</t>
    </r>
    <r>
      <rPr>
        <sz val="10"/>
        <rFont val="Times New Roman"/>
        <family val="1"/>
        <charset val="204"/>
      </rPr>
      <t xml:space="preserve"> Хамелион</t>
    </r>
  </si>
  <si>
    <t>Массив ЭКО Ольха</t>
  </si>
  <si>
    <t>Массив ЭКО Ясень</t>
  </si>
  <si>
    <t>ПРЕССФОРМС</t>
  </si>
  <si>
    <t>Верея, Веста, Мерцана, Зевана, Аркона, Ильмена</t>
  </si>
  <si>
    <r>
      <t xml:space="preserve">матовый монохром </t>
    </r>
    <r>
      <rPr>
        <sz val="10"/>
        <rFont val="Times New Roman"/>
        <family val="1"/>
        <charset val="204"/>
      </rPr>
      <t>(ваниль, венге, гляссе, латте, гранат)  + стекло №1-11</t>
    </r>
  </si>
  <si>
    <r>
      <t>высокоглянцевые</t>
    </r>
    <r>
      <rPr>
        <sz val="10"/>
        <rFont val="Times New Roman"/>
        <family val="1"/>
        <charset val="204"/>
      </rPr>
      <t xml:space="preserve"> + стекло №1-12: см. "Фасады Сликс"
</t>
    </r>
    <r>
      <rPr>
        <b/>
        <i/>
        <sz val="10"/>
        <rFont val="Times New Roman"/>
        <family val="1"/>
        <charset val="204"/>
      </rPr>
      <t>металлики</t>
    </r>
    <r>
      <rPr>
        <sz val="10"/>
        <rFont val="Times New Roman"/>
        <family val="1"/>
        <charset val="204"/>
      </rPr>
      <t xml:space="preserve"> + стекло №1-12: см. "Фасады Сликс"</t>
    </r>
  </si>
  <si>
    <t>Гнутые фасады оклеиваются Бумагой серебро или кромкой из пластика в цвет (для Постформс 5)</t>
  </si>
  <si>
    <t>Постформс 5, 6</t>
  </si>
  <si>
    <t>Сликс Невель, Ольшаница</t>
  </si>
  <si>
    <t>см. "Фасады Сликс"</t>
  </si>
  <si>
    <t>Сушка 70</t>
  </si>
  <si>
    <t>Сушка 90</t>
  </si>
  <si>
    <t>группа 5</t>
  </si>
  <si>
    <t>Шерл</t>
  </si>
  <si>
    <t>Морион</t>
  </si>
  <si>
    <t>Коралл</t>
  </si>
  <si>
    <t>Песочный иней</t>
  </si>
  <si>
    <t>Ива*</t>
  </si>
  <si>
    <t>Мореный дуб*</t>
  </si>
  <si>
    <t>Белый лотос*</t>
  </si>
  <si>
    <t>Черный лотос*</t>
  </si>
  <si>
    <t>Ракушечник*</t>
  </si>
  <si>
    <t>Туя</t>
  </si>
  <si>
    <t>Кофе</t>
  </si>
  <si>
    <t>Баклажан</t>
  </si>
  <si>
    <t>Корица</t>
  </si>
  <si>
    <t>Синий</t>
  </si>
  <si>
    <t>Система перегородок с флажками в тб - 900 мм</t>
  </si>
  <si>
    <t>Организация с банками в тандембокс 90см OrgaStore Professional</t>
  </si>
  <si>
    <t>Поддон под мойку пластик</t>
  </si>
  <si>
    <t>РЕШЕТКА 1,2</t>
  </si>
  <si>
    <t>РЕШЕТКА 3</t>
  </si>
  <si>
    <t>Фасады ДСП</t>
  </si>
  <si>
    <t>Фасады Акриликс</t>
  </si>
  <si>
    <t>Фасады Массив ЭКО + декоративные элементы</t>
  </si>
  <si>
    <t>(у.е. за 1 м2)</t>
  </si>
  <si>
    <t>Шафран</t>
  </si>
  <si>
    <t>Ирга</t>
  </si>
  <si>
    <t>Колос</t>
  </si>
  <si>
    <t>Арника</t>
  </si>
  <si>
    <t>Элодея</t>
  </si>
  <si>
    <t>Осока</t>
  </si>
  <si>
    <t>Омела</t>
  </si>
  <si>
    <t>Клюква</t>
  </si>
  <si>
    <t>Лаванда матовый</t>
  </si>
  <si>
    <t>Липа глянец</t>
  </si>
  <si>
    <t>Липа матовый</t>
  </si>
  <si>
    <t>Чилим</t>
  </si>
  <si>
    <t>Мирт глянец</t>
  </si>
  <si>
    <t>Мирт матовый</t>
  </si>
  <si>
    <t>Жасмин</t>
  </si>
  <si>
    <t>Вереск</t>
  </si>
  <si>
    <t>Вильма глянец</t>
  </si>
  <si>
    <t>Морион перламутр</t>
  </si>
  <si>
    <t>Оникс перламутр</t>
  </si>
  <si>
    <t>Берилл перламутр</t>
  </si>
  <si>
    <t>Кварцит перламутр</t>
  </si>
  <si>
    <t>Жемчуг перламутр</t>
  </si>
  <si>
    <t>Титан перламутр</t>
  </si>
  <si>
    <t>Волма матовый</t>
  </si>
  <si>
    <t>Асвея</t>
  </si>
  <si>
    <t>Вилия</t>
  </si>
  <si>
    <t>Белица</t>
  </si>
  <si>
    <t>Сура</t>
  </si>
  <si>
    <t>Березина</t>
  </si>
  <si>
    <t>Плиса</t>
  </si>
  <si>
    <t>Тавия глянец</t>
  </si>
  <si>
    <t>Тиоста глянец</t>
  </si>
  <si>
    <t>Улла глянец</t>
  </si>
  <si>
    <t xml:space="preserve">ПОСТФОРМС 5 </t>
  </si>
  <si>
    <t>Утвержден 1.08.2014г.</t>
  </si>
  <si>
    <t>Фасады обработанные кромкой 100% ABS "алюминий"</t>
  </si>
  <si>
    <t>ПОСТФОРМС 5</t>
  </si>
  <si>
    <t>Монохромы:</t>
  </si>
  <si>
    <t>Перламутры:</t>
  </si>
  <si>
    <t>Фасады с кромкой 100% 3D "серебро" или 3D "бронза",3D-фанера</t>
  </si>
  <si>
    <t xml:space="preserve">ПОСТФОРМС 6 </t>
  </si>
  <si>
    <t>Монохромы, Древесные декоры, Фантазийные декоры :</t>
  </si>
  <si>
    <t>Волма глянец *</t>
  </si>
  <si>
    <t>Илия глянец*</t>
  </si>
  <si>
    <t>Лива*</t>
  </si>
  <si>
    <t>Мята глянец*</t>
  </si>
  <si>
    <t>Ольса глянец*</t>
  </si>
  <si>
    <t>* Планируется поступление (уточняйте наличие)</t>
  </si>
  <si>
    <t>Холодная сталь</t>
  </si>
  <si>
    <r>
      <t>По умолчанию</t>
    </r>
    <r>
      <rPr>
        <sz val="12"/>
        <rFont val="Times New Roman"/>
        <family val="1"/>
        <charset val="204"/>
      </rPr>
      <t xml:space="preserve"> все кухонные фасады ДСП оклеиваются ПВХ 0,8мм в цвет.</t>
    </r>
  </si>
  <si>
    <t>4.10. Фасады из алюминиевого профиля производства "ЗОВ-Стекло"</t>
  </si>
  <si>
    <t>золото мат</t>
  </si>
  <si>
    <t>бронза+белый</t>
  </si>
  <si>
    <t>D737</t>
  </si>
  <si>
    <t>D727</t>
  </si>
  <si>
    <t>D780</t>
  </si>
  <si>
    <t>H100</t>
  </si>
  <si>
    <t>Планки для столешниц</t>
  </si>
  <si>
    <t>регулируемая</t>
  </si>
  <si>
    <t>Ножки мебельные</t>
  </si>
  <si>
    <t>Подстолья</t>
  </si>
  <si>
    <t>туринский гранит</t>
  </si>
  <si>
    <t>угол наружный</t>
  </si>
  <si>
    <t>угол внутренний</t>
  </si>
  <si>
    <t>Дюбель Rapid S DU 325</t>
  </si>
  <si>
    <t>Шуруп   3,5*30</t>
  </si>
  <si>
    <t>софт с обратной пружиной</t>
  </si>
  <si>
    <t xml:space="preserve"> AVENTOS HF22</t>
  </si>
  <si>
    <t xml:space="preserve"> AVENTOS HF25</t>
  </si>
  <si>
    <t xml:space="preserve"> AVENTOS HF28</t>
  </si>
  <si>
    <t>Филенка классическая (фрезерованная)</t>
  </si>
  <si>
    <t>Фасады и витрины нестандартных размеров и цветов изготавливаются только под ответственность клиента!!!</t>
  </si>
  <si>
    <t>Сушка в нижний шкаф 60 (art. 999G)</t>
  </si>
  <si>
    <t>Желтый</t>
  </si>
  <si>
    <t>Зеленый</t>
  </si>
  <si>
    <t>Другие размеры +30% к стоимости ближайшего большего размера</t>
  </si>
  <si>
    <t>Полка П2(600)</t>
  </si>
  <si>
    <t>Плинтус мебельный ПМ-2</t>
  </si>
  <si>
    <t>софт</t>
  </si>
  <si>
    <t>Лоток для приборов в тб - 900 мм</t>
  </si>
  <si>
    <t>КРОМКА</t>
  </si>
  <si>
    <t>ABS под полировку</t>
  </si>
  <si>
    <t>Светильник диодный Barri (3 шт.)</t>
  </si>
  <si>
    <t>Клипса для подсветки 2К</t>
  </si>
  <si>
    <t>Решетка вентиляционная</t>
  </si>
  <si>
    <t>Подсветка диодная 2К</t>
  </si>
  <si>
    <t>в копл. 2 клипсы!!!</t>
  </si>
  <si>
    <t>Для фасадов "КОМБИ -В" возможны фасады шириной 296 мм и 396 мм.</t>
  </si>
  <si>
    <t>Невель, Ольшаница</t>
  </si>
  <si>
    <t>Пилястра (713х50, 910х50)  патина (золото,серебро,темный)</t>
  </si>
  <si>
    <t>Пилястра 1, 2 (713х50, 910х50) патина (золото,серебро,темный)</t>
  </si>
  <si>
    <t>Пилястра 3 (713х50, 910х50) патина (золото,серебро,темный)</t>
  </si>
  <si>
    <r>
      <t>Пилястра 4, 5 (</t>
    </r>
    <r>
      <rPr>
        <b/>
        <sz val="8"/>
        <rFont val="Times New Roman"/>
        <family val="1"/>
        <charset val="204"/>
      </rPr>
      <t>910х100, 713х100</t>
    </r>
    <r>
      <rPr>
        <sz val="8"/>
        <rFont val="Times New Roman"/>
        <family val="1"/>
        <charset val="204"/>
      </rPr>
      <t>) патина (золото,серебро,темный)</t>
    </r>
  </si>
  <si>
    <t>1 шт. (установка через 8,6 см)</t>
  </si>
  <si>
    <t>713х296, 713х396 (косая)</t>
  </si>
  <si>
    <t>910х296, 910х396 (косая)</t>
  </si>
  <si>
    <t>Решетка в фасад патина (золото,серебро,темный)</t>
  </si>
  <si>
    <t>Пилястра с косой (713х50, 910х50) патина (золото,серебро,темный)</t>
  </si>
  <si>
    <t>КОРОНА патина (золото,серебро,темный)</t>
  </si>
  <si>
    <t>АРКА1 (ракушка) патина (золото,серебро,темный)</t>
  </si>
  <si>
    <t>АРКА2 патина (золото,серебро,темный)</t>
  </si>
  <si>
    <t>Бутылочница, Полочница, Карго декор патина (золото,серебро,темный)</t>
  </si>
  <si>
    <t>Плинтус  МДФ  к фасадам Сликс</t>
  </si>
  <si>
    <t>Балюстрада прямая  патина (золото,серебро,темный)</t>
  </si>
  <si>
    <t>Пилястра (713х50): "№1", "№2", "№6"</t>
  </si>
  <si>
    <t>Пилястра (910х50): "№1", "№2", "№6"</t>
  </si>
  <si>
    <t>Пилястра (910х50): "№3", "№4"</t>
  </si>
  <si>
    <r>
      <t>Пилястра (</t>
    </r>
    <r>
      <rPr>
        <b/>
        <sz val="10"/>
        <rFont val="Times New Roman"/>
        <family val="1"/>
        <charset val="204"/>
      </rPr>
      <t>910х75)</t>
    </r>
    <r>
      <rPr>
        <sz val="10"/>
        <rFont val="Times New Roman"/>
        <family val="1"/>
        <charset val="204"/>
      </rPr>
      <t>: "№5", "№7"</t>
    </r>
  </si>
  <si>
    <r>
      <t>Пилястра (</t>
    </r>
    <r>
      <rPr>
        <b/>
        <sz val="10"/>
        <rFont val="Times New Roman"/>
        <family val="1"/>
        <charset val="204"/>
      </rPr>
      <t>713х75)</t>
    </r>
    <r>
      <rPr>
        <sz val="10"/>
        <rFont val="Times New Roman"/>
        <family val="1"/>
        <charset val="204"/>
      </rPr>
      <t>: "№5", "№7"</t>
    </r>
  </si>
  <si>
    <t>Пилястра (713х50): "№3", "№4"</t>
  </si>
  <si>
    <t>Пилястра ПЛ-80  713х50</t>
  </si>
  <si>
    <t>Пилястра ПЛ-80  910х50</t>
  </si>
  <si>
    <t>Пилястра ПЛ-80  713х146</t>
  </si>
  <si>
    <t>Пилястра ПЛ-80  910х146</t>
  </si>
  <si>
    <t>Пилястра ПЛ-60  713х50</t>
  </si>
  <si>
    <t>Пилястра ПЛ-60  910х50</t>
  </si>
  <si>
    <t>Пилястра ПЛ-60  713х100</t>
  </si>
  <si>
    <t>Пилястра ПЛ-60  910х100</t>
  </si>
  <si>
    <t>Пилястра ПЛ-60  713х146</t>
  </si>
  <si>
    <t>Пилястра ПЛ-60  910х146</t>
  </si>
  <si>
    <t>Пилястра ПЛ-60  713х196</t>
  </si>
  <si>
    <t>Пилястра ПЛ-60  910х196</t>
  </si>
  <si>
    <t>Арка А-02  90х496</t>
  </si>
  <si>
    <t>Арка А-02  90х596</t>
  </si>
  <si>
    <t>Арка А-02  90х796</t>
  </si>
  <si>
    <t>Арка А-02  90х896</t>
  </si>
  <si>
    <t>Арка А-02  140х496</t>
  </si>
  <si>
    <t>Арка А-02  140х596</t>
  </si>
  <si>
    <t>Арка А-02  140х796</t>
  </si>
  <si>
    <t>Арка А-02  140х896</t>
  </si>
  <si>
    <t>Арка А-03  140х496</t>
  </si>
  <si>
    <t>Арка А-03  140х596</t>
  </si>
  <si>
    <t>Арка А-03  140х796</t>
  </si>
  <si>
    <t>Кромка МЕДЖИК ЛАЙТ ДЕКОР (38мм)</t>
  </si>
  <si>
    <t>Кромка МЕДЖИК ЛАЙТ МЕТАЛЛИК (50мм)</t>
  </si>
  <si>
    <t>у.е./м.п.</t>
  </si>
  <si>
    <t>у.е./шт.</t>
  </si>
  <si>
    <t>Полкодержатель 5 мм</t>
  </si>
  <si>
    <t>Шарнирный дюбель DU634, Германия</t>
  </si>
  <si>
    <t>Винт к ручке 4х35</t>
  </si>
  <si>
    <t>Размеры</t>
  </si>
  <si>
    <t>Бронза</t>
  </si>
  <si>
    <t>Витражи "Бевелс" №</t>
  </si>
  <si>
    <t>фасадов</t>
  </si>
  <si>
    <t>Цветные</t>
  </si>
  <si>
    <t>1;2;4;5</t>
  </si>
  <si>
    <t>713*496,396,296</t>
  </si>
  <si>
    <t>910*496,396,296</t>
  </si>
  <si>
    <t>Пеналы</t>
  </si>
  <si>
    <t>Примечание:</t>
  </si>
  <si>
    <t>1. В рисунке "система" все фасады являются стандартными, наценка за нестандарт не взимается, за исключением</t>
  </si>
  <si>
    <t>как прямых, так и криволинейных элементов)</t>
  </si>
  <si>
    <t>одной из сторон в МАТОВОМ исп-ии - стоимость таких изделий будет составлять + 50% от цены основного покрытия,</t>
  </si>
  <si>
    <t>срок изготовления до 2-ух месяцев.</t>
  </si>
  <si>
    <t>БОРДО С ПАТИНОЙ "золото"</t>
  </si>
  <si>
    <t xml:space="preserve">светло-бежевый  </t>
  </si>
  <si>
    <t>светло-серый</t>
  </si>
  <si>
    <t>арктик</t>
  </si>
  <si>
    <t>ракушечник</t>
  </si>
  <si>
    <t>черная бронза</t>
  </si>
  <si>
    <t>ОБЯЗАТЕЛЬНО ОФОРМЛЯТЬ ОТДЕЛЬНЫМ НОМЕРОМ ЗАКАЗА, А НЕ в КУХНЯХ!!!!!!!</t>
  </si>
  <si>
    <t>№_заказа… !! Мойка КВАДРО+ цвет КОФЕ - 1к-т</t>
  </si>
  <si>
    <t>!!!!Для моек АУРИС и КВАДРО+    обязательно указывать положение чаши (левая/правая) или без сверления.</t>
  </si>
  <si>
    <t xml:space="preserve">Смола MARTE - ITALIA (Италия) </t>
  </si>
  <si>
    <r>
      <t xml:space="preserve">НА ВСЕ МОЙКИ РАСПРОСТРАНЯЕТСЯ СПЕЦИАЛЬНАЯ ЦЕНА </t>
    </r>
    <r>
      <rPr>
        <sz val="14"/>
        <color indexed="10"/>
        <rFont val="Times New Roman"/>
        <family val="1"/>
        <charset val="204"/>
      </rPr>
      <t>(скидки на нее не предусмотрены)</t>
    </r>
    <r>
      <rPr>
        <sz val="18"/>
        <color indexed="10"/>
        <rFont val="Times New Roman"/>
        <family val="1"/>
        <charset val="204"/>
      </rPr>
      <t>!!!!!!!!!!!!!!!!!!!!</t>
    </r>
  </si>
  <si>
    <t xml:space="preserve">НОВЫЕ МОДЕЛИ МОЕК </t>
  </si>
  <si>
    <t>НИКАКИЕ СКИДКИ КЛИЕНТОВ НА  ЦЕНУ НЕ РАСПРОСТРАНЯЮТСЯ!!!!!!!!</t>
  </si>
  <si>
    <t>Вес, кг</t>
  </si>
  <si>
    <t>Цена ЗОВ с НДС</t>
  </si>
  <si>
    <t>КМ-1</t>
  </si>
  <si>
    <t>Длина, мм</t>
  </si>
  <si>
    <t>Ширина, мм</t>
  </si>
  <si>
    <t>Высота, мм</t>
  </si>
  <si>
    <t>Глубина, мм
170</t>
  </si>
  <si>
    <t>КМ-2</t>
  </si>
  <si>
    <t>Глубина, мм
175</t>
  </si>
  <si>
    <t>КМ-3</t>
  </si>
  <si>
    <t>КМ-4</t>
  </si>
  <si>
    <t>Глубина, мм
190</t>
  </si>
  <si>
    <t>КМ-5</t>
  </si>
  <si>
    <t>Глубина, мм
160</t>
  </si>
  <si>
    <t>КМ-6</t>
  </si>
  <si>
    <t>Еврозапил для "50"(вкл. стяжки)</t>
  </si>
  <si>
    <t>Вытяжки</t>
  </si>
  <si>
    <t>COLALTO</t>
  </si>
  <si>
    <t>90см</t>
  </si>
  <si>
    <t xml:space="preserve">COLALTO </t>
  </si>
  <si>
    <t>60см</t>
  </si>
  <si>
    <t>IRIS</t>
  </si>
  <si>
    <t>Угловой 1000х1000</t>
  </si>
  <si>
    <t>EGIZIA</t>
  </si>
  <si>
    <t>ISABELLA</t>
  </si>
  <si>
    <t>TIROLESE</t>
  </si>
  <si>
    <t xml:space="preserve">Inn-tec </t>
  </si>
  <si>
    <t>60см (встройка)</t>
  </si>
  <si>
    <t>Inn-tec</t>
  </si>
  <si>
    <t>90см (встройка)</t>
  </si>
  <si>
    <t>При заказе указывать (ольха) (ясень)</t>
  </si>
  <si>
    <t>Все цвета массива-т</t>
  </si>
  <si>
    <t>ВИДЫ БАГЕТОВ</t>
  </si>
  <si>
    <t>Фасады ДСП любого размера, возможного в производстве, являются стандартными</t>
  </si>
  <si>
    <t>Крышталь (патина беж)</t>
  </si>
  <si>
    <t>Барвинка (патина темная)</t>
  </si>
  <si>
    <t>Нива</t>
  </si>
  <si>
    <t>Брук</t>
  </si>
  <si>
    <t>Калина (патина темная)</t>
  </si>
  <si>
    <t>Суница</t>
  </si>
  <si>
    <t>Бурштын (патина беж)</t>
  </si>
  <si>
    <t>Медавик (патина темная)</t>
  </si>
  <si>
    <t>Аксамит (патина беж)</t>
  </si>
  <si>
    <t>Алива (патина темная)</t>
  </si>
  <si>
    <t>Бавоуна (патина рыжая)</t>
  </si>
  <si>
    <t>Карамель (патина темная)</t>
  </si>
  <si>
    <t>Ажына (патина серебро)</t>
  </si>
  <si>
    <t>Аркуш (патина золото)</t>
  </si>
  <si>
    <t>Журавины (патина золото)</t>
  </si>
  <si>
    <t>Салат (патина беж)</t>
  </si>
  <si>
    <t>Пралеска (патина золото)</t>
  </si>
  <si>
    <t>Лал (патина темная)</t>
  </si>
  <si>
    <t xml:space="preserve">По желанию клиента Фасады "Арка" могут изготавливаться как комбинированный фасад (Комби-В) </t>
  </si>
  <si>
    <t xml:space="preserve">Рисунок декоративный наносится на фасады с филенкой из массива </t>
  </si>
  <si>
    <t xml:space="preserve"> шириной не менее 396мм и высотой не менее 355мм.</t>
  </si>
  <si>
    <t>Портал П16(1350)</t>
  </si>
  <si>
    <t>Опора ОД 6</t>
  </si>
  <si>
    <t>Фасад ДГВ вогнутый (910)</t>
  </si>
  <si>
    <t>Фасад ДГВ вогнутый (713)</t>
  </si>
  <si>
    <t>Клевер</t>
  </si>
  <si>
    <t>Фасад АКРИЛИКС</t>
  </si>
  <si>
    <t>8 у.е.</t>
  </si>
  <si>
    <t>Шипшина</t>
  </si>
  <si>
    <t>Слива</t>
  </si>
  <si>
    <t>Саржа металлик</t>
  </si>
  <si>
    <t>Имжа</t>
  </si>
  <si>
    <t>Вапна</t>
  </si>
  <si>
    <t>Мушкат</t>
  </si>
  <si>
    <t>Ясмин</t>
  </si>
  <si>
    <t>Паркаль</t>
  </si>
  <si>
    <t>Цинамон</t>
  </si>
  <si>
    <t>Дымка</t>
  </si>
  <si>
    <t>Мармур металлик</t>
  </si>
  <si>
    <t>Медавуха</t>
  </si>
  <si>
    <t>Сузорье металлик</t>
  </si>
  <si>
    <t>Возможно изготовление фасадов под стекло: Витрина с обработкой края П-профилем</t>
  </si>
  <si>
    <r>
      <t xml:space="preserve"> </t>
    </r>
    <r>
      <rPr>
        <b/>
        <sz val="10"/>
        <rFont val="Times New Roman"/>
        <family val="1"/>
        <charset val="204"/>
      </rPr>
      <t xml:space="preserve">ВНИМАНИЕ! </t>
    </r>
    <r>
      <rPr>
        <sz val="10"/>
        <rFont val="Times New Roman"/>
        <family val="1"/>
        <charset val="204"/>
      </rPr>
      <t xml:space="preserve">Гнутые фасады выпускаются в 1000, 236, 450 радиусе!!! 
</t>
    </r>
    <r>
      <rPr>
        <b/>
        <sz val="10"/>
        <rFont val="Times New Roman"/>
        <family val="1"/>
        <charset val="204"/>
      </rPr>
      <t/>
    </r>
  </si>
  <si>
    <t>Максимальный размер фасада 2800х1300мм.</t>
  </si>
  <si>
    <t>Вкладыш в ArciTech для приборов 60 см</t>
  </si>
  <si>
    <t>Вкладыш в ArciTech для приборов 90 см</t>
  </si>
  <si>
    <t>Тандембокс (InnoTech)</t>
  </si>
  <si>
    <t>Реллинг к тандембоксу (InnoTech)</t>
  </si>
  <si>
    <t>Тандембокс  (InnoTech) для ШЛГП</t>
  </si>
  <si>
    <t>Тандембокс  (InnoTech) под мойку 144мм - серый</t>
  </si>
  <si>
    <t>Тандембокс  (InnoTech) OrgaBox (XXL) под духовку, цоколь 100мм - серый</t>
  </si>
  <si>
    <t xml:space="preserve">Надставка в тб (InnoTech) - прозрачная </t>
  </si>
  <si>
    <t xml:space="preserve">Надставка в тб  (InnoTech)- серебристая </t>
  </si>
  <si>
    <t>Тандембокс  (InnoTech)внутренний малый 70 мм</t>
  </si>
  <si>
    <t>ArciTech 500/94 мм белый</t>
  </si>
  <si>
    <t>ArciTech 500/186 мм с реллингом белый</t>
  </si>
  <si>
    <t>ArciTech 500/250 мм с двойным реллингом белый</t>
  </si>
  <si>
    <t>ArciTech 500/186 мм со стеклом белый</t>
  </si>
  <si>
    <t>ArciTech внутренний 500/94 мм белый</t>
  </si>
  <si>
    <t>ArciTech внутренний 500/186 мм с реллингом белый</t>
  </si>
  <si>
    <t>ArciTech внутренний 500/186 мм со стеклом белый</t>
  </si>
  <si>
    <t>ArciTech 500/78 мм белый</t>
  </si>
  <si>
    <t>ArciTech 300/94 мм белый</t>
  </si>
  <si>
    <t>ArciTech 300/186 мм с реллингом белый</t>
  </si>
  <si>
    <t>ArciTech 300/250 мм с двойным реллингом белый</t>
  </si>
  <si>
    <t>ArciTech внутренний 300/94 мм белый</t>
  </si>
  <si>
    <t>ArciTech внутренний 300/186 мм с реллингом белый</t>
  </si>
  <si>
    <t>600мм</t>
  </si>
  <si>
    <t>900мм</t>
  </si>
  <si>
    <t>Системы выдвижения</t>
  </si>
  <si>
    <t>Clip top BLUMOTION</t>
  </si>
  <si>
    <t xml:space="preserve">под фальшпенель 90° </t>
  </si>
  <si>
    <t>Аммортизатор для Clip top BLUMOTION</t>
  </si>
  <si>
    <t>155°</t>
  </si>
  <si>
    <t>ШЛК</t>
  </si>
  <si>
    <t>Могут быть: стекло, лакомат, стекло бронза</t>
  </si>
  <si>
    <t>Обработка: гравировка V10 или фацет 30мм</t>
  </si>
  <si>
    <t>Обозначаются:</t>
  </si>
  <si>
    <r>
      <t xml:space="preserve">максимальный размер фасада во всех фрезах </t>
    </r>
    <r>
      <rPr>
        <b/>
        <sz val="10"/>
        <rFont val="Arial"/>
        <family val="2"/>
        <charset val="204"/>
      </rPr>
      <t>2500</t>
    </r>
    <r>
      <rPr>
        <sz val="10"/>
        <rFont val="Arial"/>
        <family val="2"/>
        <charset val="204"/>
      </rPr>
      <t>мм(при даннай высоте, ширина не может превышать 600мм)</t>
    </r>
  </si>
  <si>
    <r>
      <t>фасады размером меньше</t>
    </r>
    <r>
      <rPr>
        <b/>
        <sz val="10"/>
        <rFont val="Arial"/>
        <family val="2"/>
        <charset val="204"/>
      </rPr>
      <t xml:space="preserve"> 50</t>
    </r>
    <r>
      <rPr>
        <sz val="10"/>
        <rFont val="Arial"/>
        <family val="2"/>
        <charset val="204"/>
      </rPr>
      <t>мм не изготавливаются ( как по высоте, так и ширине).</t>
    </r>
  </si>
  <si>
    <t>3. Стоимость фасадов система глянец со спецэффектом Ф1 - Ф6  составляет  + 35% от цены глянцевых фасадов</t>
  </si>
  <si>
    <r>
      <t>4. Возможна двухсторонняя покраска фасадов система (</t>
    </r>
    <r>
      <rPr>
        <b/>
        <u/>
        <sz val="10"/>
        <rFont val="Arial"/>
        <family val="2"/>
        <charset val="204"/>
      </rPr>
      <t>только прямолинейных эл-ов)</t>
    </r>
    <r>
      <rPr>
        <b/>
        <sz val="10"/>
        <rFont val="Arial"/>
        <family val="2"/>
        <charset val="204"/>
      </rPr>
      <t>, но только с  сохранением</t>
    </r>
  </si>
  <si>
    <t>Верея, Веста, Мерцана, Аркона</t>
  </si>
  <si>
    <t>Ограничение по выстоте  - 2500мм (уточняйте)</t>
  </si>
  <si>
    <t>Нижняя карусель 900 - 3/4</t>
  </si>
  <si>
    <t>DSA 150</t>
  </si>
  <si>
    <t>DSA 200</t>
  </si>
  <si>
    <t>DSA 300</t>
  </si>
  <si>
    <t>Цена</t>
  </si>
  <si>
    <t>оникс</t>
  </si>
  <si>
    <t>яшма</t>
  </si>
  <si>
    <t>Фасад А3</t>
  </si>
  <si>
    <t>"Альгео"</t>
  </si>
  <si>
    <t>"Альгео Дуо"</t>
  </si>
  <si>
    <r>
      <t>Цена м</t>
    </r>
    <r>
      <rPr>
        <b/>
        <vertAlign val="superscript"/>
        <sz val="10"/>
        <rFont val="Times New Roman"/>
        <family val="1"/>
        <charset val="204"/>
      </rPr>
      <t>2</t>
    </r>
  </si>
  <si>
    <t>Цена шт.</t>
  </si>
  <si>
    <t xml:space="preserve">ТИП </t>
  </si>
  <si>
    <t>Размер</t>
  </si>
  <si>
    <r>
      <t>"-30</t>
    </r>
    <r>
      <rPr>
        <sz val="10"/>
        <rFont val="Arial Cyr"/>
        <charset val="204"/>
      </rPr>
      <t>°</t>
    </r>
    <r>
      <rPr>
        <sz val="10"/>
        <rFont val="Times New Roman"/>
        <family val="1"/>
        <charset val="204"/>
      </rPr>
      <t>"</t>
    </r>
  </si>
  <si>
    <t>Аммортизатор врезной</t>
  </si>
  <si>
    <t>60N</t>
  </si>
  <si>
    <t>80N</t>
  </si>
  <si>
    <t>№ цвета (указывается в заказе)</t>
  </si>
  <si>
    <t>Накладка массив НМ60 (мин 310мм.)(без балясин)</t>
  </si>
  <si>
    <t>Накладка массив НМ80 (мин 310мм.)(без балясин)</t>
  </si>
  <si>
    <t>Багет Б-2  Гнутый, Вогнутый</t>
  </si>
  <si>
    <t>Багет Б-3 "Шашки" Гнутый, Вогнутый</t>
  </si>
  <si>
    <t>Плинтус мебельный ПМ-1  Гнутый, Вогнутый</t>
  </si>
  <si>
    <t>Плинтус мебельный ПМ-2 Гнутый, Вогнутый</t>
  </si>
  <si>
    <t>Отделка столешницы шпонированной кромкой(ламелью 2 мм)</t>
  </si>
  <si>
    <t>"Сводный"</t>
  </si>
  <si>
    <t>Сликс Невель</t>
  </si>
  <si>
    <t>Белое дерево патина (золото,серебро,темный)</t>
  </si>
  <si>
    <t>Ваниль патина (золото,серебро,темный)</t>
  </si>
  <si>
    <t>Венге патина (золото,серебро,темный)</t>
  </si>
  <si>
    <t>Гранат патина (золото,серебро,темный)</t>
  </si>
  <si>
    <t>Клен патина (золото,серебро,темный)</t>
  </si>
  <si>
    <t>Ольха патина (золото,серебро,темный)</t>
  </si>
  <si>
    <t>Черешня патина (золото,серебро,темный)</t>
  </si>
  <si>
    <t>Черное дерево патина (золото,серебро,темный)</t>
  </si>
  <si>
    <t>Яблоня патина (золото,серебро,темный)</t>
  </si>
  <si>
    <t>Сликс Ольшаница</t>
  </si>
  <si>
    <t>Лотва</t>
  </si>
  <si>
    <t>Невель</t>
  </si>
  <si>
    <t>Ольшаница</t>
  </si>
  <si>
    <t>Махонь патина (золото,серебро,темный)</t>
  </si>
  <si>
    <t>Сликс Корсунь</t>
  </si>
  <si>
    <t>Ваниль Стекло №1-11</t>
  </si>
  <si>
    <t>Венге Стекло №1-11</t>
  </si>
  <si>
    <t>Гляссе Стекло №1-11</t>
  </si>
  <si>
    <t>Латте Стекло №1-11</t>
  </si>
  <si>
    <t>Гранат Стекло №1-11</t>
  </si>
  <si>
    <t>Страйп красный Стекло №1-11</t>
  </si>
  <si>
    <t>Страйп белый Стекло №1-11</t>
  </si>
  <si>
    <t>Страйп черный Стекло №1-11</t>
  </si>
  <si>
    <t>Сталь Стекло №1-11</t>
  </si>
  <si>
    <t>Сахара Стекло №1-11</t>
  </si>
  <si>
    <t>Мокко Стекло №1-11</t>
  </si>
  <si>
    <t>Черный Стекло №1-11</t>
  </si>
  <si>
    <t>Рубин Стекло №1-11</t>
  </si>
  <si>
    <t>Каштан Стекло №1-11</t>
  </si>
  <si>
    <t>Белый Стекло №1-11</t>
  </si>
  <si>
    <t>Желтый Стекло №1-11</t>
  </si>
  <si>
    <t>Фисташка Стекло №1-11</t>
  </si>
  <si>
    <t>Жасмин Стекло №1-11</t>
  </si>
  <si>
    <t>Баклажан Стекло №1-11</t>
  </si>
  <si>
    <t>Оранжевый Стекло №1-11</t>
  </si>
  <si>
    <t>Точки белые Стекло №1-11</t>
  </si>
  <si>
    <t>Точки черные Стекло №1-11</t>
  </si>
  <si>
    <t>Малина Стекло №1-11</t>
  </si>
  <si>
    <t>Шампань Стекло №1-11</t>
  </si>
  <si>
    <t>Розовый Стекло №1-11</t>
  </si>
  <si>
    <t>Зеленый Стекло №1-11</t>
  </si>
  <si>
    <t>Синий Стекло №1-11</t>
  </si>
  <si>
    <t>Красный Стекло №1-11</t>
  </si>
  <si>
    <t>Бронзовый Стекло №1-11</t>
  </si>
  <si>
    <t>Голубой Стекло №1-11</t>
  </si>
  <si>
    <t>Фиолетовый Стекло №1-11</t>
  </si>
  <si>
    <t>Хамелион фиолетовый Стекло №1-11</t>
  </si>
  <si>
    <t>Корсунь</t>
  </si>
  <si>
    <t>Металлик:</t>
  </si>
  <si>
    <t>Высокоглянцевые:</t>
  </si>
  <si>
    <t>Матовый монохром:</t>
  </si>
  <si>
    <t>Ширина рамки:</t>
  </si>
  <si>
    <t>72мм</t>
  </si>
  <si>
    <t>77мм</t>
  </si>
  <si>
    <t>80мм</t>
  </si>
  <si>
    <t>70мм</t>
  </si>
  <si>
    <t>Материал фасада: МДФ ПВХ</t>
  </si>
  <si>
    <t>для фасадов шириной 146мм или высотой 114мм - фрезеровка только по контуру.</t>
  </si>
  <si>
    <t>Сликс Лотва:</t>
  </si>
  <si>
    <t>ИЗГОТОВЛЕНИЕ СТОЛЕШНИЦ толщиной 38мм ТОЛЬКО из ВЛАГОСТОЙКОЙ (зеленой) ПЛИТЫ!!!</t>
  </si>
  <si>
    <t>Столешницы любой толщины могут производиться без завала, оклеенные кромкой ПВХ,ABS либо 3D , стоимость оклейки указана в таблице ниже.</t>
  </si>
  <si>
    <t>C 15.11.2014г для улучшения качества монтажа столешниц из ДСП введен "Сервис-пакет для монтажа столешниц", в который входит антиадгезивное средство</t>
  </si>
  <si>
    <t xml:space="preserve"> и жидкий клей-герметик на основе полиуретана.  Использование данного "Сервис-пакета" ОБЯЗАТЕЛЬНО для защиты открытых частей столешниц от возможного </t>
  </si>
  <si>
    <t xml:space="preserve">попадания влаги при их соединении, врезке моек, кранов, варочных панелей и т.д. </t>
  </si>
  <si>
    <t>Если данный сервис-пакет при проведении вышеперечисленных операций не применялся, гарантия на изделие не распространяется!</t>
  </si>
  <si>
    <t>сервис-пакет -15 у.е.</t>
  </si>
  <si>
    <t>брешиа</t>
  </si>
  <si>
    <t>галициа</t>
  </si>
  <si>
    <t>мрамор</t>
  </si>
  <si>
    <t>накарадо</t>
  </si>
  <si>
    <r>
      <t xml:space="preserve">                              </t>
    </r>
    <r>
      <rPr>
        <b/>
        <sz val="10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БЕЖЕВЫЙ ГРАНИТ матовый и глянец, ЖЕЛТЫЙ КАМЕНЬ,КАППУЧИНО, СЕРЕБРО, </t>
    </r>
  </si>
  <si>
    <t xml:space="preserve">                                         КРЕМОВЫЙ ПЕРЛАМУТР, АНТРАЦИТ, ЦИТРУСОВЫЙ ГЛЯНЕЦ, ЗОЛОТО,ТУРИНСКИЙ ГРАНИТ.</t>
  </si>
  <si>
    <t xml:space="preserve">                                         ИНЕЙ (все расцветки), ШЕРЛ, МОРИОН, КОРАЛЛ,СНОУ (все расцветки)</t>
  </si>
  <si>
    <r>
      <t>!!! Примечание3:</t>
    </r>
    <r>
      <rPr>
        <b/>
        <sz val="9"/>
        <rFont val="Arial"/>
        <family val="2"/>
        <charset val="204"/>
      </rPr>
      <t xml:space="preserve"> при заказе столешниц  МАХОНЬ, ИВА,МОРЕНЫЙ ДУБ, РУБИНОВАЯ ПОЛОСА необходимо учитывать направление "текстуры".</t>
    </r>
  </si>
  <si>
    <t xml:space="preserve">                                         Столешницы и стеновые панели РУБИНОВАЯ ПОЛОСА, 3d пластики производятся с 50% наценкой.</t>
  </si>
  <si>
    <r>
      <t>!!! Примечание4:</t>
    </r>
    <r>
      <rPr>
        <b/>
        <sz val="9"/>
        <rFont val="Arial"/>
        <family val="2"/>
        <charset val="204"/>
      </rPr>
      <t xml:space="preserve"> столешницы группы 5 :ШЕРЛ, МОРИОН, КОРАЛЛ,БРЕШИА,ГАЛИЦИА,МРАМОР,НАКАРАДО производятся толщиной 38мм и 50мм</t>
    </r>
  </si>
  <si>
    <t>ПВХ 43мм:</t>
  </si>
  <si>
    <t>ABS "алюминий", 3D:-серебро, -бронза, -фанера,</t>
  </si>
  <si>
    <t>3D: яшма, оникс, БЕЛЫЙ,иней (белый,песочный), сноу (блэк, уайт, милки)</t>
  </si>
  <si>
    <t xml:space="preserve"> Фасад ЛДСП 18мм </t>
  </si>
  <si>
    <t>Все фасады которые возможно изготовить в производстве являются стандартными.</t>
  </si>
  <si>
    <t>Декоративные элементы  для  фасадов МАССИВ ЭКО</t>
  </si>
  <si>
    <t xml:space="preserve">Вариант фасада под стекло - Фасады А2,А3,Z4 - см. вкладку : </t>
  </si>
  <si>
    <t>"Алюминиевые фасады"</t>
  </si>
  <si>
    <t>4.10. Фасады из алюминиевого профиля производства "ЗОВ-Профиль"</t>
  </si>
  <si>
    <t>Багет Б3 комби 2 (Б3/Б3к+ПМ-4)</t>
  </si>
  <si>
    <t>Багет Б-1, Б-2</t>
  </si>
  <si>
    <t>Лимонный мат</t>
  </si>
  <si>
    <t>4.</t>
  </si>
  <si>
    <t>Каркасы</t>
  </si>
  <si>
    <t>4.1.</t>
  </si>
  <si>
    <t>ольха/груша</t>
  </si>
  <si>
    <t>619-C2</t>
  </si>
  <si>
    <t xml:space="preserve"> 673-C2</t>
  </si>
  <si>
    <t xml:space="preserve"> 335-N3 (320)</t>
  </si>
  <si>
    <t xml:space="preserve"> 335-N3 (128)</t>
  </si>
  <si>
    <t xml:space="preserve"> 335-L8 (320)</t>
  </si>
  <si>
    <t xml:space="preserve"> 335-L8 (128)</t>
  </si>
  <si>
    <t xml:space="preserve"> 73-R3</t>
  </si>
  <si>
    <t xml:space="preserve"> 88-R3</t>
  </si>
  <si>
    <t xml:space="preserve"> 73-R8</t>
  </si>
  <si>
    <t xml:space="preserve"> 88-R8</t>
  </si>
  <si>
    <t xml:space="preserve"> 71-T4</t>
  </si>
  <si>
    <t xml:space="preserve"> 77-T4</t>
  </si>
  <si>
    <t xml:space="preserve"> 71-T3</t>
  </si>
  <si>
    <t xml:space="preserve"> 77-T3</t>
  </si>
  <si>
    <t xml:space="preserve"> 636-T3</t>
  </si>
  <si>
    <t xml:space="preserve"> 2032-T3</t>
  </si>
  <si>
    <t xml:space="preserve"> 707-T3 (96)</t>
  </si>
  <si>
    <t xml:space="preserve"> 707-T3 (00)</t>
  </si>
  <si>
    <t xml:space="preserve"> 707-T4 (96)</t>
  </si>
  <si>
    <t xml:space="preserve"> 707-T4 (00)</t>
  </si>
  <si>
    <t xml:space="preserve"> 627-T3</t>
  </si>
  <si>
    <t>Обычные
Заливной</t>
  </si>
  <si>
    <t>ВИТРАЖ ОБЫЧНЫЙ №1;2;4;5;11;12;14;20;22;25;27;28;29;30;32;ст1;ст2;ст3;ст7;ст8;ст9</t>
  </si>
  <si>
    <t>ВИТРАЖ ЦВЕТНОЙ №3;6;7;8;9;10;13;15;16;17;18;19;21;23;24;26;31;33</t>
  </si>
  <si>
    <t>Бронза,Графит</t>
  </si>
  <si>
    <t>ЗАВЕСЫ К СТЕКЛЯННЫМ ФАСАДАМ</t>
  </si>
  <si>
    <t>за 1 м2</t>
  </si>
  <si>
    <t>!!!При заказе стеновых панелей длиной более 2м цена увеличивается на 14 у.е./м2</t>
  </si>
  <si>
    <t>!!! При заказе фотопанелей " RAL СПЕЦМЕТАЛЛИК" цена увеличивается на 14 у.е./м2</t>
  </si>
  <si>
    <t>Допуск на размер фасада и витрины  +  1 мм. На обратной стороне допускаются незначительные сколы и царапины.</t>
  </si>
  <si>
    <t>Накладка массив НВМ915 на ШНЗУ60(915)</t>
  </si>
  <si>
    <t>пвх в цвет :БРЕШИА,ГАЛИЦИА,МРАМОР,НАКАРАДО</t>
  </si>
  <si>
    <t>3D- белая</t>
  </si>
  <si>
    <t>Фурнитура и дополнительные операции для столешниц толщиной 50мм</t>
  </si>
  <si>
    <t>у.е.</t>
  </si>
  <si>
    <t>Кромки 3D: яшма, оникс, белый иней, песочный иней, сноу блэк, уайт,милки</t>
  </si>
  <si>
    <t>ПВХ "в цвет" 43мм:</t>
  </si>
  <si>
    <t>БРЕШИА,ГАЛИЦИА,МРАМОР,НАКАРАДО</t>
  </si>
  <si>
    <t>ПВХ 54мм</t>
  </si>
  <si>
    <t>Брешиа</t>
  </si>
  <si>
    <t>Галициа</t>
  </si>
  <si>
    <t>Мрамор</t>
  </si>
  <si>
    <t>Накарадо</t>
  </si>
  <si>
    <t>СКИДКИ НА ПРОДУКЦИЮ ИЗ КВАРЦЕВОГО АГЛОМЕРАТА НЕ ПРЕДОСТАВЛЯЮТСЯ!!!</t>
  </si>
  <si>
    <t>Дополнительные операции со столешницами:</t>
  </si>
  <si>
    <t>стандартный срез (шкафы ЗОВа)</t>
  </si>
  <si>
    <t>стандартный фрез (шкафы ЗОВа)</t>
  </si>
  <si>
    <t>силиконовый герметик в цвет, шт *</t>
  </si>
  <si>
    <t>клей, шт **</t>
  </si>
  <si>
    <t>Примечания</t>
  </si>
  <si>
    <t>Для менеджеров</t>
  </si>
  <si>
    <t>Пример заказа</t>
  </si>
  <si>
    <t>1.1.</t>
  </si>
  <si>
    <t>Столешницы из кварцевого агломерата</t>
  </si>
  <si>
    <t>ПЛ//ШЕЛК//
GLASS (2)</t>
  </si>
  <si>
    <t>Фьюзинг//
GLASS (1)</t>
  </si>
  <si>
    <t>Стекло простое
+отделка,
Матрица</t>
  </si>
  <si>
    <t>ШНЗУВ 60/60</t>
  </si>
  <si>
    <t>НОВИНКА!!!</t>
  </si>
  <si>
    <t>ВИТРИНЫ GLASS (СЕРИЯ 1)</t>
  </si>
  <si>
    <t>ВИТРИНЫ GLASS (СЕРИЯ 2)</t>
  </si>
  <si>
    <t>Может быть стекло: сатин матовый(W),сатин графит(G), сатин бронза(B)</t>
  </si>
  <si>
    <t>Обработка: нанесение изображения непосредственно на стекло при помощи печатного устройства</t>
  </si>
  <si>
    <t>Примеры обозначения:</t>
  </si>
  <si>
    <t>Glass G01</t>
  </si>
  <si>
    <t>Glass W02</t>
  </si>
  <si>
    <t>Glass B03</t>
  </si>
  <si>
    <t>Glass W04</t>
  </si>
  <si>
    <t>Glass G05</t>
  </si>
  <si>
    <t>1. Столешницы</t>
  </si>
  <si>
    <t>1.1. Столешницы из кварцевого агломерата</t>
  </si>
  <si>
    <t>3.1.</t>
  </si>
  <si>
    <t xml:space="preserve">ВИТРАЖ ЗАЛИВНОЙ (вместо ленты оловянной истользуется высокопрочный полимер) с №1 по №33, CR-01, CR-02, CR-03, CR-04, CR-05 </t>
  </si>
  <si>
    <t>Цитрусовый глянец</t>
  </si>
  <si>
    <t>Каппучино</t>
  </si>
  <si>
    <t>Серебро</t>
  </si>
  <si>
    <t>Ручки мебельные</t>
  </si>
  <si>
    <t>Обозначение</t>
  </si>
  <si>
    <t>Материал</t>
  </si>
  <si>
    <t>Межосевое
растояние,
мм</t>
  </si>
  <si>
    <t>пластик</t>
  </si>
  <si>
    <t>US 05/03</t>
  </si>
  <si>
    <t>US 05/04</t>
  </si>
  <si>
    <t>UN 06/03 SM</t>
  </si>
  <si>
    <t>UN 06/06 SM</t>
  </si>
  <si>
    <t>UN 27/03</t>
  </si>
  <si>
    <t>UN 27/04</t>
  </si>
  <si>
    <t>металл</t>
  </si>
  <si>
    <t>UN 29/03 SM</t>
  </si>
  <si>
    <t>UN 29/06 SM</t>
  </si>
  <si>
    <t>US 26/03</t>
  </si>
  <si>
    <t>US 26/04</t>
  </si>
  <si>
    <t>UP 38/06</t>
  </si>
  <si>
    <t>UN 83/03</t>
  </si>
  <si>
    <t>UN 83/04</t>
  </si>
  <si>
    <t xml:space="preserve"> 88 / 04</t>
  </si>
  <si>
    <t>Модена</t>
  </si>
  <si>
    <t>Верона</t>
  </si>
  <si>
    <t xml:space="preserve"> 01 / 04</t>
  </si>
  <si>
    <t>металл+керамика</t>
  </si>
  <si>
    <t>A 025</t>
  </si>
  <si>
    <t>зеленый</t>
  </si>
  <si>
    <t>золото</t>
  </si>
  <si>
    <t>хром</t>
  </si>
  <si>
    <t>сатин</t>
  </si>
  <si>
    <t>бронза</t>
  </si>
  <si>
    <t>Г 06</t>
  </si>
  <si>
    <t>Наименование</t>
  </si>
  <si>
    <t>Для столешниц
толщиной,мм</t>
  </si>
  <si>
    <t>Угловая</t>
  </si>
  <si>
    <t>Соединительная</t>
  </si>
  <si>
    <t>К газ.плите</t>
  </si>
  <si>
    <t>цвет</t>
  </si>
  <si>
    <t>Демпфер на завес</t>
  </si>
  <si>
    <t>Дополнительная информация</t>
  </si>
  <si>
    <t>Высота,мм</t>
  </si>
  <si>
    <t>ЦВЕТ</t>
  </si>
  <si>
    <t>алюминий</t>
  </si>
  <si>
    <t>Новинка!!! Декоративные панели DÉCOR GLASS(цены аналогичны фотопанелям)</t>
  </si>
  <si>
    <t>016,001,051,
002,022,006</t>
  </si>
  <si>
    <t>ABS "алюминий"</t>
  </si>
  <si>
    <t>Система сортировки отходов 90см InnoDeluxe</t>
  </si>
  <si>
    <t>Встроеноое ведро для мусора 11 л</t>
  </si>
  <si>
    <t>Встроеноое ведро для мусора 5 л</t>
  </si>
  <si>
    <t>6 мм</t>
  </si>
  <si>
    <t>8 мм</t>
  </si>
  <si>
    <t>10 мм</t>
  </si>
  <si>
    <t>без стекла</t>
  </si>
  <si>
    <t>крашеное</t>
  </si>
  <si>
    <t>"+звездное небо"
"+карколет"</t>
  </si>
  <si>
    <t>черный</t>
  </si>
  <si>
    <t>Крепление нижнее</t>
  </si>
  <si>
    <t>Крепление верхнее</t>
  </si>
  <si>
    <t>Дополнительные операции со столешницами (фрезы) + 8 у.е./операция</t>
  </si>
  <si>
    <t>Дополнительные операции со столешницами (срезы, скосы ) + 4 у.е./операция</t>
  </si>
  <si>
    <t xml:space="preserve">счет кристализации лака), но с другой стороны имеют свойство изменять оттенок от первоначального </t>
  </si>
  <si>
    <t>цвета.</t>
  </si>
  <si>
    <t>Нестандартный размер переходит в стандартный - при заказе свыше 50 деталей этого размера</t>
  </si>
  <si>
    <t>мореный дуб</t>
  </si>
  <si>
    <t>временно не производятся</t>
  </si>
  <si>
    <t xml:space="preserve">  с низким содержанием формальдегида не более 6,5мг на 100г класс эмиссии Е1</t>
  </si>
  <si>
    <t>Более подробная информация по шкафам находится в  "Методике Расчета"</t>
  </si>
  <si>
    <r>
      <t xml:space="preserve">матовый: </t>
    </r>
    <r>
      <rPr>
        <sz val="10"/>
        <rFont val="Times New Roman"/>
        <family val="1"/>
        <charset val="204"/>
      </rPr>
      <t>гевея, корд…+ ?</t>
    </r>
  </si>
  <si>
    <r>
      <t xml:space="preserve">матовый: </t>
    </r>
    <r>
      <rPr>
        <sz val="10"/>
        <rFont val="Times New Roman"/>
        <family val="1"/>
        <charset val="204"/>
      </rPr>
      <t>…+ ?</t>
    </r>
  </si>
  <si>
    <r>
      <t>глянцевый:</t>
    </r>
    <r>
      <rPr>
        <sz val="10"/>
        <rFont val="Times New Roman"/>
        <family val="1"/>
        <charset val="204"/>
      </rPr>
      <t xml:space="preserve"> гевея, корд, …+ ?</t>
    </r>
  </si>
  <si>
    <t>15. Мойки</t>
  </si>
  <si>
    <t>14. Лотки, вкладыши, поддоны</t>
  </si>
  <si>
    <t>Стекло Песок (пескоструй покрывается лаком, возможно нанесение любого рисунка по зскизу клиента)</t>
  </si>
  <si>
    <t>Вставка:</t>
  </si>
  <si>
    <t>1. Фасад Пэйнт матовый.</t>
  </si>
  <si>
    <t>2. Фасад Пэйнт глянцевый.</t>
  </si>
  <si>
    <t>3. Фасад Пэйнт глянцевый + спецэффект Флеш.</t>
  </si>
  <si>
    <r>
      <t xml:space="preserve">Рисунок только </t>
    </r>
    <r>
      <rPr>
        <b/>
        <sz val="10"/>
        <rFont val="Arial"/>
        <family val="2"/>
        <charset val="204"/>
      </rPr>
      <t xml:space="preserve">Система (19мм) </t>
    </r>
    <r>
      <rPr>
        <sz val="10"/>
        <rFont val="Arial"/>
      </rPr>
      <t xml:space="preserve">- цветовая гамма 93 цветами по система RAL/MZ/AMZ </t>
    </r>
  </si>
  <si>
    <r>
      <t xml:space="preserve">Рисунок </t>
    </r>
    <r>
      <rPr>
        <b/>
        <sz val="10"/>
        <rFont val="Arial"/>
        <family val="2"/>
        <charset val="204"/>
      </rPr>
      <t>Система(19мм)</t>
    </r>
    <r>
      <rPr>
        <sz val="10"/>
        <rFont val="Arial"/>
        <family val="2"/>
        <charset val="204"/>
      </rPr>
      <t xml:space="preserve">  -  цветовая гамма представлена 238 цветами по системе RAL "ЗОВ-Спектр" - см прим.1</t>
    </r>
  </si>
  <si>
    <r>
      <t>Рисунок Система(19мм)  -  цветовая гамма представлена 238 цветами по системе RAL "ЗОВ-Спектр"</t>
    </r>
    <r>
      <rPr>
        <sz val="10"/>
        <rFont val="Arial"/>
        <family val="2"/>
        <charset val="204"/>
      </rPr>
      <t xml:space="preserve">  с добавлением</t>
    </r>
  </si>
  <si>
    <t xml:space="preserve">     R1000,R450 - срок изготовления  до 1 месяца.</t>
  </si>
  <si>
    <t>В качестве основы используется ламинированная плита МДФ толщиной 19мм</t>
  </si>
  <si>
    <t>Накладка на стол. Прямая</t>
  </si>
  <si>
    <t>Крепление к столешнице</t>
  </si>
  <si>
    <t>Ножки мебельные и подстолья</t>
  </si>
  <si>
    <t>Трубы</t>
  </si>
  <si>
    <t>Количество в комплекте</t>
  </si>
  <si>
    <t>Конусные</t>
  </si>
  <si>
    <t>заглушка</t>
  </si>
  <si>
    <t xml:space="preserve">бежевый  </t>
  </si>
  <si>
    <t>серый</t>
  </si>
  <si>
    <t>Стяжка межсекционная</t>
  </si>
  <si>
    <t>Вкладыш для столовых приборов</t>
  </si>
  <si>
    <t>Уголок металлический</t>
  </si>
  <si>
    <t>равносторонний</t>
  </si>
  <si>
    <t>165°</t>
  </si>
  <si>
    <t>30°</t>
  </si>
  <si>
    <t>Фисташка патина "бежевая"</t>
  </si>
  <si>
    <t>БЕЛЫЙ С ПАТИНОЙ серебро</t>
  </si>
  <si>
    <t>Черешня "КЛАССИКА" темная</t>
  </si>
  <si>
    <t>белый иней</t>
  </si>
  <si>
    <t>Ширина рамки 60мм (профильТЕХНО-2 П-206)</t>
  </si>
  <si>
    <r>
      <t>1.1. «Фреймс Мара»</t>
    </r>
    <r>
      <rPr>
        <sz val="10"/>
        <rFont val="Times New Roman"/>
        <family val="1"/>
        <charset val="204"/>
      </rPr>
      <t xml:space="preserve"> </t>
    </r>
  </si>
  <si>
    <t xml:space="preserve">Цвета: Бьянко , Кофе </t>
  </si>
  <si>
    <r>
      <t xml:space="preserve">Фасады </t>
    </r>
    <r>
      <rPr>
        <b/>
        <sz val="10"/>
        <rFont val="Times New Roman"/>
        <family val="1"/>
        <charset val="204"/>
      </rPr>
      <t>«Фреймс-Ф Гародня»</t>
    </r>
    <r>
      <rPr>
        <sz val="10"/>
        <rFont val="Times New Roman"/>
        <family val="1"/>
        <charset val="204"/>
      </rPr>
      <t xml:space="preserve"> любого размера, возможного в призводстве являются стандартными, размерную сетку витрин см .вкладку:</t>
    </r>
  </si>
  <si>
    <t>Цвета: Лиственница, Эвкалипт</t>
  </si>
  <si>
    <r>
      <t>1.3. «ПРУ8 Фреймс-Ф Гародня»</t>
    </r>
    <r>
      <rPr>
        <sz val="10"/>
        <rFont val="Times New Roman"/>
        <family val="1"/>
        <charset val="204"/>
      </rPr>
      <t xml:space="preserve"> - </t>
    </r>
    <r>
      <rPr>
        <b/>
        <sz val="10"/>
        <rFont val="Times New Roman"/>
        <family val="1"/>
        <charset val="204"/>
      </rPr>
      <t>Фасад интегрированый с алюминиевой ручкой</t>
    </r>
  </si>
  <si>
    <t>1.2. «ПР3 Фреймс-Ф Вильно» - Фасад с фрезерованной ручкой на фасаде</t>
  </si>
  <si>
    <r>
      <t>1.4. «ПР1/ПР2 Фреймс-Ф Несвиж»</t>
    </r>
    <r>
      <rPr>
        <sz val="10"/>
        <rFont val="Times New Roman"/>
        <family val="1"/>
        <charset val="204"/>
      </rPr>
      <t xml:space="preserve"> - </t>
    </r>
    <r>
      <rPr>
        <b/>
        <sz val="10"/>
        <rFont val="Times New Roman"/>
        <family val="1"/>
        <charset val="204"/>
      </rPr>
      <t>Фасад с фрезерованной ручкой на торце фасада (нижний/верхний фасад)</t>
    </r>
  </si>
  <si>
    <t>Толщина фасада: 22мм</t>
  </si>
  <si>
    <t>Ширина рамки 95мм (Профиль ПР1 Марсель-3/ПР2 Марсель-3)</t>
  </si>
  <si>
    <r>
      <t>2.1. «Фреймс Верас»</t>
    </r>
    <r>
      <rPr>
        <sz val="10"/>
        <rFont val="Times New Roman"/>
        <family val="1"/>
        <charset val="204"/>
      </rPr>
      <t xml:space="preserve"> </t>
    </r>
  </si>
  <si>
    <t>Филенка: МДФ</t>
  </si>
  <si>
    <t>Ширина рамки 73мм (профиль П-037)</t>
  </si>
  <si>
    <t>Решетка: прямая, косая (по умолчанию косая!)</t>
  </si>
  <si>
    <t>Цвета: Береза патина серебро</t>
  </si>
  <si>
    <r>
      <t>2.2. «Фреймс Магнат»</t>
    </r>
    <r>
      <rPr>
        <sz val="10"/>
        <rFont val="Times New Roman"/>
        <family val="1"/>
        <charset val="204"/>
      </rPr>
      <t xml:space="preserve"> </t>
    </r>
  </si>
  <si>
    <t>Толщина фасада: 19мм</t>
  </si>
  <si>
    <t>Варианты стекол: Пескоструй, flutes, krizet, lacomat</t>
  </si>
  <si>
    <t>Варианты стекол: Пескоструй, Витраж</t>
  </si>
  <si>
    <t>Накладка на ящик высотой до 223мм, а также шириной до 223мм изготавливается из узкого профиля 50мм, вставка глвдкая 4мм.</t>
  </si>
  <si>
    <t>Фасады выше указанных размеров изготавливаются из широкого профиля с филенчатой вставкой.</t>
  </si>
  <si>
    <t>Накладка на ящик высотой до 223мм, а также шириной до 223мм изготавливается из узкого профиля 55мм, вставка глвдкая 4мм.</t>
  </si>
  <si>
    <t>Допустима неповторимость древоподобной текстуры</t>
  </si>
  <si>
    <t>Ширина рамки 69мм (профиль П-040)</t>
  </si>
  <si>
    <r>
      <t xml:space="preserve">Фасады </t>
    </r>
    <r>
      <rPr>
        <b/>
        <sz val="10"/>
        <rFont val="Times New Roman"/>
        <family val="1"/>
        <charset val="204"/>
      </rPr>
      <t>«Фреймс Магнат»</t>
    </r>
    <r>
      <rPr>
        <sz val="10"/>
        <rFont val="Times New Roman"/>
        <family val="1"/>
        <charset val="204"/>
      </rPr>
      <t xml:space="preserve">  возможно производить в нестандартных размерах (доплата 30%)  размерную сетку стандарта см .вкладку:</t>
    </r>
  </si>
  <si>
    <r>
      <t xml:space="preserve">Фасады </t>
    </r>
    <r>
      <rPr>
        <b/>
        <sz val="10"/>
        <rFont val="Times New Roman"/>
        <family val="1"/>
        <charset val="204"/>
      </rPr>
      <t>«Фреймс Верас»</t>
    </r>
    <r>
      <rPr>
        <sz val="10"/>
        <rFont val="Times New Roman"/>
        <family val="1"/>
        <charset val="204"/>
      </rPr>
      <t xml:space="preserve">  возможно производить в нестандартных размерах (доплата 30%)  размерную сетку стандарта см .вкладку:</t>
    </r>
  </si>
  <si>
    <r>
      <t xml:space="preserve">Фасад </t>
    </r>
    <r>
      <rPr>
        <b/>
        <sz val="10"/>
        <rFont val="Times New Roman"/>
        <family val="1"/>
        <charset val="204"/>
      </rPr>
      <t>"ФРЕЙМС"</t>
    </r>
    <r>
      <rPr>
        <sz val="10"/>
        <rFont val="Times New Roman"/>
        <family val="1"/>
        <charset val="204"/>
      </rPr>
      <t xml:space="preserve"> МДФ рамочный, угол 45º, покрытие пленка ПВХ (Renoli, Германия) с использованием двухкомпанентных клеевых составов </t>
    </r>
  </si>
  <si>
    <t>с отвердителем (Henkel, Kleiberit, Германия)</t>
  </si>
  <si>
    <t>Цвета: Каштан патина Хамелион</t>
  </si>
  <si>
    <t>Диапазон размеров: 110-1500мм</t>
  </si>
  <si>
    <t>Минимальная высота: Н=110мм (с подрезкой  профиля)</t>
  </si>
  <si>
    <t>Минимальная высота: Н=110мм (с подрезкой профиля)</t>
  </si>
  <si>
    <t xml:space="preserve">Минимальная ширина: В=210мм </t>
  </si>
  <si>
    <t>Чарница</t>
  </si>
  <si>
    <t>Блакитны</t>
  </si>
  <si>
    <t>Навальница</t>
  </si>
  <si>
    <t>Арка, Трио</t>
  </si>
  <si>
    <t>Багет Б-4"Шашки", Б-5 "Шашки"</t>
  </si>
  <si>
    <t>Багет Б3 (шашки)</t>
  </si>
  <si>
    <t>·       высокая степень глянца</t>
  </si>
  <si>
    <t>·       глубокие и насыщенные цвета</t>
  </si>
  <si>
    <t>·       высокая устойчивость к изменению цвета</t>
  </si>
  <si>
    <t>Нанесение рисунка декоративного на фасад  + Евро к фасаду</t>
  </si>
  <si>
    <t>7.2.Прайс-лист реализации продукции СООО "Зов-Плита"</t>
  </si>
  <si>
    <t>макс 2500х2000 мм</t>
  </si>
  <si>
    <t>бронза + фарф</t>
  </si>
  <si>
    <t>никель + фарф</t>
  </si>
  <si>
    <t>683-D1</t>
  </si>
  <si>
    <t>683-E8</t>
  </si>
  <si>
    <t>642-D1</t>
  </si>
  <si>
    <t>642-E8</t>
  </si>
  <si>
    <t>659-D1</t>
  </si>
  <si>
    <t>5301-0015</t>
  </si>
  <si>
    <t>5501-D4F7</t>
  </si>
  <si>
    <t>5501-B6D1</t>
  </si>
  <si>
    <t>5523-D1E8</t>
  </si>
  <si>
    <t>5507-C8D1</t>
  </si>
  <si>
    <t>Rehau</t>
  </si>
  <si>
    <t>Отбортовка, 3м</t>
  </si>
  <si>
    <t xml:space="preserve">Korner </t>
  </si>
  <si>
    <t>Отбортовка, 4м ("ПУСТЫШКА")</t>
  </si>
  <si>
    <t>Отбортовка 4,2 м ("ГОРБАТАЯ")</t>
  </si>
  <si>
    <t>прозрачный</t>
  </si>
  <si>
    <t>Планка под цоколь ДСП, 3м</t>
  </si>
  <si>
    <t>серая крошка</t>
  </si>
  <si>
    <t>камушки</t>
  </si>
  <si>
    <t>лунный камень</t>
  </si>
  <si>
    <t>КОМПЛЕКТУЮЩИЕ И ФУРНИТУРА</t>
  </si>
  <si>
    <t>L=2 м</t>
  </si>
  <si>
    <t>L=1 м</t>
  </si>
  <si>
    <t>L=0,6 м</t>
  </si>
  <si>
    <t>ОЛЬХА ,ЯСЕНЬ</t>
  </si>
  <si>
    <t>Предприятие  С ООО «ЗОВ – ЛенЕвромебель» предлагает ВАМ продукцию собственного производства:</t>
  </si>
  <si>
    <t xml:space="preserve">НАЗВАНИЕ </t>
  </si>
  <si>
    <t>ПРИМЕЧАНИЯ</t>
  </si>
  <si>
    <t>РАМКА</t>
  </si>
  <si>
    <t>МАССИВ</t>
  </si>
  <si>
    <t xml:space="preserve"> Толщина фасада 22мм.</t>
  </si>
  <si>
    <t>МАТЕРИАЛ</t>
  </si>
  <si>
    <t>ЯСЕНЬ</t>
  </si>
  <si>
    <t>ОЛЬХА</t>
  </si>
  <si>
    <t>ТИПЫ:</t>
  </si>
  <si>
    <t>Фасады из алюминиевого профиля</t>
  </si>
  <si>
    <t>покраска</t>
  </si>
  <si>
    <t>Закалка стекла, 1м2</t>
  </si>
  <si>
    <t xml:space="preserve">Винт к ручке 4х22 </t>
  </si>
  <si>
    <t>Винт к ручке 4х25</t>
  </si>
  <si>
    <t>Винт к ручке 4х28</t>
  </si>
  <si>
    <t xml:space="preserve">Муфта №41 под площадку </t>
  </si>
  <si>
    <t>Шуруп   5*30</t>
  </si>
  <si>
    <t>Шуруп под алюминий 3,5х0,95</t>
  </si>
  <si>
    <t>1001-A1D1</t>
  </si>
  <si>
    <t>2801-0015</t>
  </si>
  <si>
    <t>Плинтус мебельный ПМ-3</t>
  </si>
  <si>
    <t>Белый патина (золото,серебро,темный)</t>
  </si>
  <si>
    <t>Береза патина (золото,серебро,темный)</t>
  </si>
  <si>
    <t>Артемида патина (золото,серебро,темный)</t>
  </si>
  <si>
    <t>Миндаль патина (золото,серебро,темный)</t>
  </si>
  <si>
    <t>По умолчанию все фасады толщиной 16мм, возможно 19мм (наценка+2евро за м2)</t>
  </si>
  <si>
    <t>F 14k 2 Leva</t>
  </si>
  <si>
    <t>РАБИС</t>
  </si>
  <si>
    <t>F 21k</t>
  </si>
  <si>
    <t>КВАДРО +</t>
  </si>
  <si>
    <t>F 10k</t>
  </si>
  <si>
    <t>ГРАВИС</t>
  </si>
  <si>
    <t>770x470 varijanta 2</t>
  </si>
  <si>
    <t>АУРИС</t>
  </si>
  <si>
    <t>Беж</t>
  </si>
  <si>
    <t>СТЕКЛО ГНУТОЕ В ФАСАД</t>
  </si>
  <si>
    <t>Гнут фасад</t>
  </si>
  <si>
    <t>Прозрачное</t>
  </si>
  <si>
    <t>Бронзовое</t>
  </si>
  <si>
    <t>Светлана (завес)</t>
  </si>
  <si>
    <t>Светлана (ручка)</t>
  </si>
  <si>
    <t>Магнит (светлана)</t>
  </si>
  <si>
    <t>Стекло простое,
рифленое</t>
  </si>
  <si>
    <t>ШН,ШЛ,ШНЗ,ШЛЗ,ШНЗУ,ШЛЗУ,ПН,ПЛ</t>
  </si>
  <si>
    <t>ШНТ (вверх)</t>
  </si>
  <si>
    <t>ШЛУ,ШЛК(не входит в ст.компл),ШНУГ,ШЛУГ</t>
  </si>
  <si>
    <t>ШН40,30скос</t>
  </si>
  <si>
    <t>ШЛУГ,ШНУГ</t>
  </si>
  <si>
    <t>для стекла</t>
  </si>
  <si>
    <t>к базе 600</t>
  </si>
  <si>
    <t>крепление вып,вогн фасада</t>
  </si>
  <si>
    <t>Петля мебельная(завес)</t>
  </si>
  <si>
    <t>Эксцентриковая стяжка Rastex 15/22</t>
  </si>
  <si>
    <t>Полкодержатель Sekura 2 d=5мм</t>
  </si>
  <si>
    <t>Полкодержатель Sekura 8 d=5мм</t>
  </si>
  <si>
    <t>ШНУ,ШЛУН, ШЛ40,30,20скос, ШН20 скос</t>
  </si>
  <si>
    <t>20°</t>
  </si>
  <si>
    <t>венге</t>
  </si>
  <si>
    <t>Ведро для отходов</t>
  </si>
  <si>
    <t xml:space="preserve">В связи со специфической формой профиля фасадов под "45гр." сверление под ручку на фасаде производится под определенный перечень ручек (см.таб.) </t>
  </si>
  <si>
    <t xml:space="preserve">Сверления под ручку на фасадах: Эко Верея, Эко Веста, Эко Мерцана, Эко Зевана, Эко Аркона. </t>
  </si>
  <si>
    <t>Под все остальные ручки сверление на фасадах НЕ ПРОИЗВОДИТСЯ!</t>
  </si>
  <si>
    <t xml:space="preserve">Ручки: </t>
  </si>
  <si>
    <t xml:space="preserve"> На 160мм</t>
  </si>
  <si>
    <t>На 128мм</t>
  </si>
  <si>
    <t xml:space="preserve">На 1 шуруп </t>
  </si>
  <si>
    <t xml:space="preserve">На 96мм </t>
  </si>
  <si>
    <t>77-Т4</t>
  </si>
  <si>
    <t>77-Т3</t>
  </si>
  <si>
    <t>Фарф. на 2 шур. Бронза</t>
  </si>
  <si>
    <t>88-R3</t>
  </si>
  <si>
    <t>88-R8</t>
  </si>
  <si>
    <t>Фарфор</t>
  </si>
  <si>
    <t>2032-Т3</t>
  </si>
  <si>
    <t>673-С2</t>
  </si>
  <si>
    <t>707-Т3</t>
  </si>
  <si>
    <t>707-Т4</t>
  </si>
  <si>
    <t>Фарф. на 2 шур. Никель</t>
  </si>
  <si>
    <t>27 / 03</t>
  </si>
  <si>
    <t>27 / 04</t>
  </si>
  <si>
    <t>06 / 06</t>
  </si>
  <si>
    <t>06 / 03</t>
  </si>
  <si>
    <t>17 / 05</t>
  </si>
  <si>
    <t>UP-82</t>
  </si>
  <si>
    <t>05 / 03</t>
  </si>
  <si>
    <t>05 / 04</t>
  </si>
  <si>
    <t>26 / 03</t>
  </si>
  <si>
    <t>26 / 04</t>
  </si>
  <si>
    <t>38 / 06</t>
  </si>
  <si>
    <t>83 / 03</t>
  </si>
  <si>
    <t>83 / 04</t>
  </si>
  <si>
    <t>88 / 04</t>
  </si>
  <si>
    <t>640-02</t>
  </si>
  <si>
    <t>640-GP</t>
  </si>
  <si>
    <t>640-L8</t>
  </si>
  <si>
    <t>550-02</t>
  </si>
  <si>
    <t>659-E8</t>
  </si>
  <si>
    <t>636-T3</t>
  </si>
  <si>
    <t>335-48</t>
  </si>
  <si>
    <t>335-N3</t>
  </si>
  <si>
    <t>08 / 06</t>
  </si>
  <si>
    <t>08 / 04</t>
  </si>
  <si>
    <t>Цоколь ЦГ ДСП ШПОН  R1000 (80,100)</t>
  </si>
  <si>
    <t>6.</t>
  </si>
  <si>
    <t>8.</t>
  </si>
  <si>
    <t>9.</t>
  </si>
  <si>
    <t>11.</t>
  </si>
  <si>
    <t>13.</t>
  </si>
  <si>
    <t>14.</t>
  </si>
  <si>
    <t>15.</t>
  </si>
  <si>
    <t>16.</t>
  </si>
  <si>
    <t>Накладка массив НВМ720 на ШНЗУ60</t>
  </si>
  <si>
    <t>Квад стекла</t>
  </si>
  <si>
    <t>flutes</t>
  </si>
  <si>
    <t>krizet</t>
  </si>
  <si>
    <t>Электроблок для подключения кромки</t>
  </si>
  <si>
    <t>Серия Intermat</t>
  </si>
  <si>
    <t>Серия Sensys</t>
  </si>
  <si>
    <t>Светодиодная лента (длина 5м)</t>
  </si>
  <si>
    <t>Апельсин</t>
  </si>
  <si>
    <t>Фиалка</t>
  </si>
  <si>
    <t>Снежный</t>
  </si>
  <si>
    <t>Ночь</t>
  </si>
  <si>
    <t>Багет Б-4 фигурный(для БПД-3)</t>
  </si>
  <si>
    <t>Шторка декоративная №2 (1000)</t>
  </si>
  <si>
    <t>Накладка массив №2 (НМ-2)(1116*296)</t>
  </si>
  <si>
    <t>Цоколь массив фрезерованный</t>
  </si>
  <si>
    <t xml:space="preserve"> 153-03</t>
  </si>
  <si>
    <t>Емкость в тандембокс под мойку</t>
  </si>
  <si>
    <t>Декоративные элементы</t>
  </si>
  <si>
    <t>Золото</t>
  </si>
  <si>
    <t>Хром</t>
  </si>
  <si>
    <t>галогенки 3</t>
  </si>
  <si>
    <t>При заказе писать:накладка на вытяжку массив +(в продолжении указать вид багета)</t>
  </si>
  <si>
    <t>НВ(ШБ3)</t>
  </si>
  <si>
    <t>НВк(14к-21к)</t>
  </si>
  <si>
    <t>НВ(ПМ3-1)</t>
  </si>
  <si>
    <t>НВ(ПМ3-2)</t>
  </si>
  <si>
    <t>НВр(14к-21к)</t>
  </si>
  <si>
    <t>НВ2</t>
  </si>
  <si>
    <t>НВур(14к-21к)</t>
  </si>
  <si>
    <t>ПРИМЕР ОФОРМЛЕНИЯ ЗАКАЗА. (оформлять ОТДЕЛЬНО от заказа)</t>
  </si>
  <si>
    <t>№1обр. Вытяжка PERFIM  COLALTO 90</t>
  </si>
  <si>
    <t>!! Накладка на вытяжку массив НВ(ШБ3) ЦВЕТ №113 ЯСЕНЬ.</t>
  </si>
  <si>
    <t>Если купол с патиной просьба указывать в заказе: купол с патиной!!!</t>
  </si>
  <si>
    <t>модель</t>
  </si>
  <si>
    <t>+</t>
  </si>
  <si>
    <t>IRIS угл</t>
  </si>
  <si>
    <t>ISABELLA 90</t>
  </si>
  <si>
    <t>Модель</t>
  </si>
  <si>
    <t xml:space="preserve">IRIS 90 </t>
  </si>
  <si>
    <t>IRIS 60</t>
  </si>
  <si>
    <t>IRIS угл.</t>
  </si>
  <si>
    <t>COLALTO 90</t>
  </si>
  <si>
    <t>COLALTO 60</t>
  </si>
  <si>
    <t>TIROLESE 90</t>
  </si>
  <si>
    <t>TIROLESE 60</t>
  </si>
  <si>
    <t>EGIZIA 90</t>
  </si>
  <si>
    <t>EGIZIA 60</t>
  </si>
  <si>
    <t>INN TEC 60</t>
  </si>
  <si>
    <t>INN TEC 90</t>
  </si>
  <si>
    <t>Если купол с патиной, то к стоимости вытяжки прибавляется 15 евро!!!</t>
  </si>
  <si>
    <t>Купол с патиной есть ТОЛЬКО IRIS и EGIZIA!!!</t>
  </si>
  <si>
    <t>При заказе патины:золото и серебро ,к стоимости +20евро!!!</t>
  </si>
  <si>
    <t>Ориентировочный срок изготовления – 20-30 дней.</t>
  </si>
  <si>
    <t>COLALTO 90/60</t>
  </si>
  <si>
    <t>TIROLLESE 90/60</t>
  </si>
  <si>
    <t>EGIZIA 90/60</t>
  </si>
  <si>
    <t>IRIS 90/60</t>
  </si>
  <si>
    <t>НВ
(ШБ3)</t>
  </si>
  <si>
    <t>НВк
(14к-21к)</t>
  </si>
  <si>
    <t>ДСП ШПОН 19 мм</t>
  </si>
  <si>
    <t>Полка НП-01 300х300</t>
  </si>
  <si>
    <t>Полка НП-01 300х400</t>
  </si>
  <si>
    <t>Полка НП-01 300х450</t>
  </si>
  <si>
    <t>Полка НП-01 300х600</t>
  </si>
  <si>
    <t>Балюстрада БЛ-03</t>
  </si>
  <si>
    <t>Стяжка для столешницы</t>
  </si>
  <si>
    <t>Подвеска шкафа регулируемая (завешка)</t>
  </si>
  <si>
    <t>Лифт газовый</t>
  </si>
  <si>
    <t>Муфта №49д/резьбы М6 и отверст с d=8мм</t>
  </si>
  <si>
    <t>Эксцентриковая стяжка Rastex 15/18</t>
  </si>
  <si>
    <t>Ввинчиваемый дюбель DU 232</t>
  </si>
  <si>
    <t xml:space="preserve">Заглушка для Rastex 15 </t>
  </si>
  <si>
    <t>1.</t>
  </si>
  <si>
    <t>2.</t>
  </si>
  <si>
    <t>5.</t>
  </si>
  <si>
    <t>Багет Б3 комби 2 (Б3/Б3к+ПМ4)</t>
  </si>
  <si>
    <t>Багет Б-3 комби</t>
  </si>
  <si>
    <t>Багет Б-4 комби</t>
  </si>
  <si>
    <t>Багет Б-5 комби</t>
  </si>
  <si>
    <t>БАГЕТ Б-4, Б-5(шашки)  Гнутый, Вогнутый</t>
  </si>
  <si>
    <t>Багет Б-3К (косичка) Гнутый</t>
  </si>
  <si>
    <t>Плинтус ГНУТЫЙ</t>
  </si>
  <si>
    <t>БАГЕТ</t>
  </si>
  <si>
    <t>ПЛИНТУС</t>
  </si>
  <si>
    <t>Багет МАССИВ ЭКО</t>
  </si>
  <si>
    <t>Плинтус МАССИВ ЭКО</t>
  </si>
  <si>
    <t xml:space="preserve">
Багет ГНУТЫЙ МАССИВ ЭКО</t>
  </si>
  <si>
    <t>Плинтус ГНУТЫЙ МАССИВ ЭКО</t>
  </si>
  <si>
    <t>Плинтус мебельный ПМ-1 Гнутый, Вогнутый</t>
  </si>
  <si>
    <t>БАГЕТ, ПЛИНТУС МАССИВ "ЭКО"</t>
  </si>
  <si>
    <t xml:space="preserve"> AVENTOS      HL29</t>
  </si>
  <si>
    <t xml:space="preserve"> AVENTOS      HL27,25,23</t>
  </si>
  <si>
    <t>соединитель для штанги HL</t>
  </si>
  <si>
    <t xml:space="preserve"> AVENTOS      HL29,27,25,23</t>
  </si>
  <si>
    <t>для каркасов шириной более 1200 мм</t>
  </si>
  <si>
    <t xml:space="preserve"> AVENTOS     HS (I)</t>
  </si>
  <si>
    <t xml:space="preserve"> AVENTOS     HS (A,B,D,E,G,H)</t>
  </si>
  <si>
    <t>соединитель для штанги HS</t>
  </si>
  <si>
    <t xml:space="preserve"> AVENTOS     HS (A,B,D,E,G,H,I)</t>
  </si>
  <si>
    <t xml:space="preserve"> AVENTOS    HK29</t>
  </si>
  <si>
    <t xml:space="preserve"> AVENTOS    HK27</t>
  </si>
  <si>
    <t xml:space="preserve"> AVENTOS    HK25</t>
  </si>
  <si>
    <t>HK-XS</t>
  </si>
  <si>
    <t xml:space="preserve"> AVENTOS HL29 ServoDrive</t>
  </si>
  <si>
    <t>(белый)</t>
  </si>
  <si>
    <t xml:space="preserve"> AVENTOS HL27,25,23 ServoDrive</t>
  </si>
  <si>
    <t xml:space="preserve"> AVENTOS HS (I) ServoDrive</t>
  </si>
  <si>
    <t xml:space="preserve"> AVENTOS HS (A,B,D,E,G,H) ServoDrive</t>
  </si>
  <si>
    <t xml:space="preserve"> AVENTOS   HK29***Tip On</t>
  </si>
  <si>
    <t xml:space="preserve"> AVENTOS   HK27***Tip On</t>
  </si>
  <si>
    <t xml:space="preserve"> AVENTOS   HK25***Tip On</t>
  </si>
  <si>
    <t>Метабокс H=53мм</t>
  </si>
  <si>
    <t>Тандембокс (InnoTech) внутренний большой 144 мм +реллинги</t>
  </si>
  <si>
    <t>Уголок металлический 20х100х25</t>
  </si>
  <si>
    <t>для пеналов</t>
  </si>
  <si>
    <t>Комплект креплений под фальш-панель</t>
  </si>
  <si>
    <t>крепление ножки черной к цоколю</t>
  </si>
  <si>
    <t>ива</t>
  </si>
  <si>
    <t>сноу блэк</t>
  </si>
  <si>
    <t>сноу милки</t>
  </si>
  <si>
    <t>сноу уайт</t>
  </si>
  <si>
    <t>Продукция  Vauth-Sagel</t>
  </si>
  <si>
    <t>Верхняя карусель 600 - 3/4</t>
  </si>
  <si>
    <t>Верхняя карусель 600 - 4/4</t>
  </si>
  <si>
    <t>Нижняя карусель 900 - 4/4</t>
  </si>
  <si>
    <t>Длина 560</t>
  </si>
  <si>
    <t>Ширина 505</t>
  </si>
  <si>
    <t>Глубина 210</t>
  </si>
  <si>
    <t>Длина 770</t>
  </si>
  <si>
    <t>Ширина 495</t>
  </si>
  <si>
    <t>Глубина 225</t>
  </si>
  <si>
    <t>Длина 505</t>
  </si>
  <si>
    <t>Глубина 212</t>
  </si>
  <si>
    <t>Длина 510</t>
  </si>
  <si>
    <t>Ширина 510</t>
  </si>
  <si>
    <t>Глубина 200</t>
  </si>
  <si>
    <t>Длина 1035</t>
  </si>
  <si>
    <t>Ширина 565</t>
  </si>
  <si>
    <t>Глубина 224</t>
  </si>
  <si>
    <t>Длина 960</t>
  </si>
  <si>
    <t>Ширина 490</t>
  </si>
  <si>
    <t>Глубина 250</t>
  </si>
  <si>
    <t>Длина 765</t>
  </si>
  <si>
    <t>Ширина 471</t>
  </si>
  <si>
    <t>Глубина 230</t>
  </si>
  <si>
    <t>!!!Все новые модели моек могут быть выполнены ТОЛЬКО в 3-х цветах :</t>
  </si>
  <si>
    <t>Аурис-эко</t>
  </si>
  <si>
    <t>ВНИМАНИЕ!!! На данный момент действует  специальная цена на мойки ЗОВ-СТОУН для ВСЕХ КЛИЕНТОВ!!!!!!!!!!!!!!!!!</t>
  </si>
  <si>
    <t xml:space="preserve">При заказе вытяжки без накладки стоимость не изменяется </t>
  </si>
  <si>
    <t>КОМБИ, Арка, Трио</t>
  </si>
  <si>
    <t>ГНУТЫЕ ФАСАДЫ (720)</t>
  </si>
  <si>
    <t>ГНУТЫЕ ФАСАДЫ (915)</t>
  </si>
  <si>
    <t>2. Корпус из ДСП - каркас</t>
  </si>
  <si>
    <t>4.11.</t>
  </si>
  <si>
    <t>4.11. Цены на фасады и декоративные элементы</t>
  </si>
  <si>
    <t>16. Вытяжки  PERFIM</t>
  </si>
  <si>
    <t>14. Мойки</t>
  </si>
  <si>
    <t>13. Карго, сушки</t>
  </si>
  <si>
    <t>12. Отбортовка, цоколь пластиковый</t>
  </si>
  <si>
    <t>11. Планки для столешниц</t>
  </si>
  <si>
    <t>10. Ножки мебельные и подстолья</t>
  </si>
  <si>
    <t>10.1.</t>
  </si>
  <si>
    <t>10.2.</t>
  </si>
  <si>
    <t>9. Ручки мебельные</t>
  </si>
  <si>
    <t>8. Крепежные элементы</t>
  </si>
  <si>
    <t>7. Основные комплектующие</t>
  </si>
  <si>
    <t>6. Декоративные элементы</t>
  </si>
  <si>
    <t>5. Багет</t>
  </si>
  <si>
    <t>Фасады обработанные кромкой 100% ПВХ "в цвет"</t>
  </si>
  <si>
    <t>компл.(10шт)</t>
  </si>
  <si>
    <t>т/ф (0 152) 418324</t>
  </si>
  <si>
    <t>для нижних шкафов</t>
  </si>
  <si>
    <t>Цены на фасады и декоративные элементы</t>
  </si>
  <si>
    <t>Прямой фасад</t>
  </si>
  <si>
    <t>1шт. (установка через 8,6 см, макс.длина 207 см)</t>
  </si>
  <si>
    <t>Портал П9 (1180)</t>
  </si>
  <si>
    <t>Портал П10 (1180)</t>
  </si>
  <si>
    <t>Портал П11 (1400)</t>
  </si>
  <si>
    <t>Портал П12 (2400)</t>
  </si>
  <si>
    <t>Портал П14(1460)</t>
  </si>
  <si>
    <t>Боковая панель декор.БПД1(915*300)</t>
  </si>
  <si>
    <t>Боковая панель декор.БПД1(720*300)</t>
  </si>
  <si>
    <t>Боковая панель декор.БПД1(720*530)</t>
  </si>
  <si>
    <t>Боковая панель декор.БПД3(2323мм)</t>
  </si>
  <si>
    <t>МАКС ДЛ 2,5 М</t>
  </si>
  <si>
    <t>Боковая панель декор.БПД4 верх(1442х100х372мм)</t>
  </si>
  <si>
    <t>Боковая панель декор.БПД4 низ    (820х100х490мм)</t>
  </si>
  <si>
    <t>Боковая панель декор.БПД5 верх(1442х200х372мм)</t>
  </si>
  <si>
    <r>
      <t>Планка клиновая 5</t>
    </r>
    <r>
      <rPr>
        <sz val="10"/>
        <rFont val="Arial Cyr"/>
        <charset val="204"/>
      </rPr>
      <t>°</t>
    </r>
  </si>
  <si>
    <r>
      <t>Угловой адаптер на 10</t>
    </r>
    <r>
      <rPr>
        <sz val="10"/>
        <rFont val="Arial Cyr"/>
        <charset val="204"/>
      </rPr>
      <t>°</t>
    </r>
  </si>
  <si>
    <r>
      <t>Планка клиновая 10</t>
    </r>
    <r>
      <rPr>
        <sz val="10"/>
        <rFont val="Arial Cyr"/>
        <charset val="204"/>
      </rPr>
      <t>°</t>
    </r>
  </si>
  <si>
    <r>
      <t>Ограничитель угла открывания 110</t>
    </r>
    <r>
      <rPr>
        <sz val="10"/>
        <rFont val="Arial Cyr"/>
        <charset val="204"/>
      </rPr>
      <t>°</t>
    </r>
    <r>
      <rPr>
        <sz val="10"/>
        <rFont val="Times New Roman"/>
        <family val="1"/>
        <charset val="204"/>
      </rPr>
      <t>-85</t>
    </r>
    <r>
      <rPr>
        <sz val="10"/>
        <rFont val="Arial Cyr"/>
        <charset val="204"/>
      </rPr>
      <t>°</t>
    </r>
  </si>
  <si>
    <t xml:space="preserve">2.Соты №1 и №2 на гнутых и вогнутых стеклах не производятся. </t>
  </si>
  <si>
    <t>6.Если требуется выполнить песок в закрытой витрине, то к стоимости простого стекла или бронзы, добавляем стоимость песка+30%</t>
  </si>
  <si>
    <t>Доводчик к метабоксу</t>
  </si>
  <si>
    <t>Цена м.п.
(цельный)</t>
  </si>
  <si>
    <t>Цена м.п.,
пиленый</t>
  </si>
  <si>
    <t>Срок изготовления до 14 дней включительно.</t>
  </si>
  <si>
    <t>Камушки</t>
  </si>
  <si>
    <t>Соты №1 и №2</t>
  </si>
  <si>
    <t>ИМИТАЦИИ</t>
  </si>
  <si>
    <t>Миора</t>
  </si>
  <si>
    <t>Любань</t>
  </si>
  <si>
    <t>Нарочь</t>
  </si>
  <si>
    <t>Прессформс</t>
  </si>
  <si>
    <t>белый</t>
  </si>
  <si>
    <t>крем</t>
  </si>
  <si>
    <t>бук</t>
  </si>
  <si>
    <t>ольха</t>
  </si>
  <si>
    <t>груша</t>
  </si>
  <si>
    <t>дуб</t>
  </si>
  <si>
    <t>махонь</t>
  </si>
  <si>
    <t>клен</t>
  </si>
  <si>
    <t>орех</t>
  </si>
  <si>
    <t>синий</t>
  </si>
  <si>
    <t>рустикаль</t>
  </si>
  <si>
    <t>ПРАЙС-ЛИСТ</t>
  </si>
  <si>
    <t>СОДЕРЖАНИЕ</t>
  </si>
  <si>
    <t>Основные комплектующие</t>
  </si>
  <si>
    <t>Багет</t>
  </si>
  <si>
    <t>Вид</t>
  </si>
  <si>
    <t>Мойки ЗОВ-Стоун</t>
  </si>
  <si>
    <t>ВНИМАНИЕ!!!</t>
  </si>
  <si>
    <t>НИКАКИЕ СКИДКИ НА СПЕЦИАЛЬНУЮ ЦЕНУ НЕ РАСПРОСТРАНЯЮТСЯ!!!!!!!!</t>
  </si>
  <si>
    <t>Упаковка:</t>
  </si>
  <si>
    <t>Коробка картонная  с картонной вставкой под мойку (своя для каждого типа)</t>
  </si>
  <si>
    <t>Сливная арматура (сифоны PREVEX, Финляндия)</t>
  </si>
  <si>
    <t>Технический паспорт</t>
  </si>
  <si>
    <t>Шаблон для врезки (будет комплектоваться с конца марта)</t>
  </si>
  <si>
    <t>Как оформлять заказ:</t>
  </si>
  <si>
    <t>ЗАО ЗОВ-СТОУН</t>
  </si>
  <si>
    <t xml:space="preserve">   мойки кухонные из искусственного литьевого камня (кварц и полимерная смола)</t>
  </si>
  <si>
    <t>По твердости природный материал "кварц" (7-7,5 по шкале Мооса) превосходит гранит,</t>
  </si>
  <si>
    <t>что обеспечивает высокую механическую прочность.</t>
  </si>
  <si>
    <t>Материал мойки устойчив к абразивным порошкам, щелочным и кислотным моющим средствам,</t>
  </si>
  <si>
    <t>а особый состав композитных материалов позволяет поддерживать мойку в чистоте длительное время.</t>
  </si>
  <si>
    <t>Кварцевые мойки ЗОВ-Стоун устойчивы к высоким температурам в широком диапазоне</t>
  </si>
  <si>
    <t>Используемое сырье:</t>
  </si>
  <si>
    <t>Песок Granucol (Германия)</t>
  </si>
  <si>
    <t>Катализатор Akperox (Турция) </t>
  </si>
  <si>
    <t>!!!В комплект моек входят сифоны производителя PREVEX, Финляндия.</t>
  </si>
  <si>
    <t>Рабочее наименование</t>
  </si>
  <si>
    <t>Рисунок</t>
  </si>
  <si>
    <t>Вес мойки</t>
  </si>
  <si>
    <t>Цена с НДС в евро</t>
  </si>
  <si>
    <t>п/п</t>
  </si>
  <si>
    <t>мойки кухонной</t>
  </si>
  <si>
    <t xml:space="preserve"> кг</t>
  </si>
  <si>
    <t>F 06</t>
  </si>
  <si>
    <t>КВАДРО</t>
  </si>
  <si>
    <t>Специальная цена</t>
  </si>
  <si>
    <t>F 08</t>
  </si>
  <si>
    <t>ЦИРКУМ</t>
  </si>
  <si>
    <r>
      <t xml:space="preserve">F </t>
    </r>
    <r>
      <rPr>
        <b/>
        <sz val="14"/>
        <rFont val="Times New Roman"/>
        <family val="1"/>
        <charset val="204"/>
      </rPr>
      <t>08</t>
    </r>
    <r>
      <rPr>
        <sz val="14"/>
        <rFont val="Times New Roman"/>
        <family val="1"/>
        <charset val="204"/>
      </rPr>
      <t>k 510 mm</t>
    </r>
  </si>
  <si>
    <t>ЦИРКУМ +</t>
  </si>
  <si>
    <t>Сроки изготовления фасадов начинаются со дня поступления СВЕРЕННОГО заказа на "Зов-Спектр"  !!!!</t>
  </si>
  <si>
    <t>Вставка пенопласта под вырез</t>
  </si>
  <si>
    <t>Пластики, которые не влезают в отбортовку (причина: толщина пластика 1,2мм):</t>
  </si>
  <si>
    <t>Рекомендуемая длина стеновой панели СТЕКЛО 200см МАКС !!!!!!!</t>
  </si>
  <si>
    <t>Закрытые витрины</t>
  </si>
  <si>
    <t>Простое стекло</t>
  </si>
  <si>
    <t xml:space="preserve">фасадов на определенный кухонный комплект, осуществляется заказ краски соответствующего цвета в </t>
  </si>
  <si>
    <t>количестве необходимом для выполнения заказа. Для покраски дозаказов необходимо заказывать</t>
  </si>
  <si>
    <t>материалы по новому, т.е. краска будет с другой партии и отличие в некоторых оттенках  допускается.</t>
  </si>
  <si>
    <t>К тому же при эксплуатации кухни, крашенные фасады, под воздействием ультрафиолета, а также контакта</t>
  </si>
  <si>
    <t xml:space="preserve">лакокрасочного покрытия с воздухом, с одной стороны приобретают более прочную поверхность ( за </t>
  </si>
  <si>
    <t>решетки в фасады, превышающие по ширине 713х496   +30% к стоимости</t>
  </si>
  <si>
    <t>решетки в фасады, превышающие по ширине 910х496   +30% к стоимости</t>
  </si>
  <si>
    <t>- правило для всех фасадов, перечисленных ниже</t>
  </si>
  <si>
    <r>
      <t xml:space="preserve">- изготовление данных фасадов </t>
    </r>
    <r>
      <rPr>
        <b/>
        <sz val="10"/>
        <color indexed="8"/>
        <rFont val="Times New Roman"/>
        <family val="1"/>
        <charset val="204"/>
      </rPr>
      <t>ЭКО</t>
    </r>
    <r>
      <rPr>
        <sz val="10"/>
        <color indexed="8"/>
        <rFont val="Times New Roman"/>
        <family val="1"/>
        <charset val="204"/>
      </rPr>
      <t xml:space="preserve"> под ответственность клиента, гарантийные обязательства не распространяются</t>
    </r>
  </si>
  <si>
    <t>- в стандарте может быть витриной</t>
  </si>
  <si>
    <r>
      <t xml:space="preserve">- фасад может быть аркой и витриной для фасадов </t>
    </r>
    <r>
      <rPr>
        <b/>
        <sz val="10"/>
        <rFont val="Times New Roman"/>
        <family val="1"/>
        <charset val="204"/>
      </rPr>
      <t>Эко, Сликс</t>
    </r>
  </si>
  <si>
    <t>Размерная сетка применяется для фасадов: Эко, Фреймс (Магнат, Верас), Прессформс, Сликс</t>
  </si>
  <si>
    <r>
      <t xml:space="preserve">- трио, трио-витрина для фасадов </t>
    </r>
    <r>
      <rPr>
        <b/>
        <sz val="10"/>
        <rFont val="Times New Roman"/>
        <family val="1"/>
        <charset val="204"/>
      </rPr>
      <t>Эко, Сликс</t>
    </r>
  </si>
  <si>
    <t xml:space="preserve">
Высокоглянцевые акриловые полимеры имеют насыщенный ровный цвет с высокой степенью отражения («эффект зеркала»).</t>
  </si>
  <si>
    <t>Возможно обратную сторону фасада производить в цвете "ольха" и "орех" (с наценкой 2евро за м2)</t>
  </si>
  <si>
    <t>структура</t>
  </si>
  <si>
    <t>да</t>
  </si>
  <si>
    <t>Ирис</t>
  </si>
  <si>
    <t>В случае заказа нестандартного размера цена увеличивается на 100%</t>
  </si>
  <si>
    <t>Только стандарт!!!</t>
  </si>
  <si>
    <t>Опора ОД 4</t>
  </si>
  <si>
    <t>Накладка декоративная от БПД2</t>
  </si>
  <si>
    <t>Боковая панель декор.БПД2 (2323мм)</t>
  </si>
  <si>
    <t>Накладка декоративная от БПД3</t>
  </si>
  <si>
    <t>Накладка декоративная от БПД4</t>
  </si>
  <si>
    <t>Накладка декоративная от БПД5</t>
  </si>
  <si>
    <t>Боковая панель декор.БПД5 колонна(2300х200х570мм)</t>
  </si>
  <si>
    <t>Полка ШПОН на ШНП30 фрез</t>
  </si>
  <si>
    <t>Капитель №2 ( от БПД3)</t>
  </si>
  <si>
    <t>м2</t>
  </si>
  <si>
    <t>Цоколь декоративный (h=100-150 мм МДФ ШПОН+МАССИВ)</t>
  </si>
  <si>
    <t>Накладка декоративная от БПД6 колонна</t>
  </si>
  <si>
    <t>Опора нижняя (h=100-150 мм МАССИВ)</t>
  </si>
  <si>
    <t>Опора верхняя(h=150 мм МАССИВ)</t>
  </si>
  <si>
    <t xml:space="preserve">Вагонка </t>
  </si>
  <si>
    <t>Багет Б-3 "Шашки"</t>
  </si>
  <si>
    <t>Багет Б-3К (косичка)</t>
  </si>
  <si>
    <t>Багет Б-4"Шашки",Б-5 "Шашки"</t>
  </si>
  <si>
    <t>Багет Б-3К(косичка) комби</t>
  </si>
  <si>
    <t>Панель декоративная №1  ДСП ШПОН 35 мм</t>
  </si>
  <si>
    <t>ДСП ШПОН 50 мм</t>
  </si>
  <si>
    <t>ДСП ШПОН 60 мм</t>
  </si>
  <si>
    <t>ДСП ШПОН 70 мм</t>
  </si>
  <si>
    <t>ДСП ШПОН 80 мм</t>
  </si>
  <si>
    <t>ДСП ШПОН 90 мм</t>
  </si>
  <si>
    <t>ДСП ШПОН 100 мм</t>
  </si>
  <si>
    <t>Покраска вытяжки клиента</t>
  </si>
  <si>
    <t>балясины</t>
  </si>
  <si>
    <t>Багет, плинтус</t>
  </si>
  <si>
    <t>Лотки МАССИВ</t>
  </si>
  <si>
    <t>ЛП1/30</t>
  </si>
  <si>
    <t>ЛП1/40</t>
  </si>
  <si>
    <t>ЛП1/45</t>
  </si>
  <si>
    <t>ЛП1/50</t>
  </si>
  <si>
    <t>ЛП1/60</t>
  </si>
  <si>
    <t>ЛП2/30</t>
  </si>
  <si>
    <t>ЛП2/40</t>
  </si>
  <si>
    <t>ЛП2/45</t>
  </si>
  <si>
    <t>ЛП2/50</t>
  </si>
  <si>
    <t>ЛП2/60</t>
  </si>
  <si>
    <t>ЛП2/80</t>
  </si>
  <si>
    <t>ЛП2/90</t>
  </si>
  <si>
    <t>ЛП2/120</t>
  </si>
  <si>
    <t>(460х190х30)</t>
  </si>
  <si>
    <t>(460х290х30)</t>
  </si>
  <si>
    <t>(460х340х30)</t>
  </si>
  <si>
    <t>(460х390х30)</t>
  </si>
  <si>
    <t>(460х490х30)</t>
  </si>
  <si>
    <t>(460х190х50)</t>
  </si>
  <si>
    <t>(460х290х50)</t>
  </si>
  <si>
    <t>(460х340х50)</t>
  </si>
  <si>
    <t>(460х390х50)</t>
  </si>
  <si>
    <t>(460х490х50)</t>
  </si>
  <si>
    <t>(460х690х50)</t>
  </si>
  <si>
    <t>(460х790х50)</t>
  </si>
  <si>
    <t>(460х1090х50)</t>
  </si>
  <si>
    <t>713х196,910х196</t>
  </si>
  <si>
    <t>Метабокс H=150мм</t>
  </si>
  <si>
    <t>только на фасады из алюминия !!!</t>
  </si>
  <si>
    <t>Фасад А2</t>
  </si>
  <si>
    <t>стекло</t>
  </si>
  <si>
    <t>4 мм</t>
  </si>
  <si>
    <t>Фасады "КОМБИ - В"</t>
  </si>
  <si>
    <t>Фасады "КОМБИ - Г"</t>
  </si>
  <si>
    <t>Фасад R1000 (713) на ШЛ80вп</t>
  </si>
  <si>
    <t>Фасад R1000 (910) на ШЛ80вп</t>
  </si>
  <si>
    <t>Фасад R1000 на ШЛШ100вп</t>
  </si>
  <si>
    <t>Полка П8 (1100)</t>
  </si>
  <si>
    <t>Опора ОД 2</t>
  </si>
  <si>
    <t>Цоколь ДСП ШПОН Гнутый, Вогнутый</t>
  </si>
  <si>
    <t>Цоколь ЦФ ДСП ШПОН Фигурный R1000 (80,100)</t>
  </si>
  <si>
    <t>темно-серый</t>
  </si>
  <si>
    <t>темно-коричневый</t>
  </si>
  <si>
    <t>рыжий</t>
  </si>
  <si>
    <t>"+"вставка</t>
  </si>
  <si>
    <t>Цветовая гамма:</t>
  </si>
  <si>
    <t>Материал фасада: плита МДФ, оклеенная декорами ПЭТ и ПВХ с финишной отделкой лаком</t>
  </si>
  <si>
    <t>Толщина фасада 19мм</t>
  </si>
  <si>
    <t>Варианты стекол в витрину:Пескоструй, flutes, krizet, lacomat</t>
  </si>
  <si>
    <t>В данных фасадах комплекты дверей "Арка" и "Трио" не производятся</t>
  </si>
  <si>
    <t>Декоративные элементы для фасадов "ФРЕЙМС МАГНАТ"</t>
  </si>
  <si>
    <t>Декоративные элементы для фасадов "ФРЕЙМС ВЕРАС"</t>
  </si>
  <si>
    <t>713х196, 910х196</t>
  </si>
  <si>
    <t>Накладка угловая НУ-037 (45х45мм)</t>
  </si>
  <si>
    <t>Накладка угловая НУ-037 (70х70мм)</t>
  </si>
  <si>
    <t>Решетка МДФ ПП</t>
  </si>
  <si>
    <t>решетки в фасад превышающие по ширине 910х496   +30% к стоимости</t>
  </si>
  <si>
    <t>решетки в фасад превышающие по ширине 713х496   +30% к стоимости</t>
  </si>
  <si>
    <t>Балюстрада БЛ-02</t>
  </si>
  <si>
    <t>Балюстрада гнутая БЛГ-02</t>
  </si>
  <si>
    <t>Полочница     ПЦ-01</t>
  </si>
  <si>
    <t>Бутылочница БЦ-01</t>
  </si>
  <si>
    <t>Накладка на ящик для специй ДЭ-01 (146х146)</t>
  </si>
  <si>
    <t>Накладка на ящик для специй ДЭ-02 (146х146)</t>
  </si>
  <si>
    <t>ольха, ясень</t>
  </si>
  <si>
    <t>Лотва, Невель, Ольшаница</t>
  </si>
  <si>
    <t>Декоративные элементы  для  фасадов СЛИКС: Лотва, Невель, Ольшаница (патина: золото, серебро, темный)</t>
  </si>
  <si>
    <t>CEREZO БЕЗ ПАТИНЫ</t>
  </si>
  <si>
    <t>CEREZO С ПАТИНОЙ</t>
  </si>
  <si>
    <t>Допускается отличие по структуре массива на царгах и филенке фасадов,</t>
  </si>
  <si>
    <t xml:space="preserve">                                         Данные пластики имеют особый рисунок, который на поверхности одного листа может быть как темным так и светлым, поэтому</t>
  </si>
  <si>
    <t xml:space="preserve">                                         при заказе необходимо учитывать, что разные детали на одной кухне могут отличаться оттенком.</t>
  </si>
  <si>
    <t xml:space="preserve">                                         !!! Подбор оттенков фабрикой производится не будет !!! </t>
  </si>
  <si>
    <t xml:space="preserve">                                         Рекомендуем заказывать кухни с цельными столешницами не разделенными на детали.</t>
  </si>
  <si>
    <t>серая / черная</t>
  </si>
  <si>
    <t>3D-фанера</t>
  </si>
  <si>
    <t>НОВИНКА!!!!!!!</t>
  </si>
  <si>
    <t>Отделка столешниц толщиной 38мм и 50мм кромкой МЕДЖИК ЛАЙТ со вставкой светодиодов в столешницу.</t>
  </si>
  <si>
    <t>Кромка МЕДЖИК ЛАЙТ ДЕКОР (50мм)</t>
  </si>
  <si>
    <t>Кромка МЕДЖИК ЛАЙТ МЕТАЛЛИК (38мм)</t>
  </si>
  <si>
    <t>На светодиодную ленту распространяется гарантия сроком 1 год.</t>
  </si>
  <si>
    <t>Накладка декоративная на стык багета Б3,прямая</t>
  </si>
  <si>
    <t>Накладка декоративная на стык багета Б3,угловая</t>
  </si>
  <si>
    <t>группа 1</t>
  </si>
  <si>
    <t>группа 2</t>
  </si>
  <si>
    <t>группа 3</t>
  </si>
  <si>
    <t>группа 4</t>
  </si>
  <si>
    <t xml:space="preserve">   РОЗНИЦА - детали распилены по указанным размерам, торцы оклеяны стандартной для каждой толщины кромкой</t>
  </si>
  <si>
    <t>столешницы ххх*600*38мм "U" (пил./уп.) (за м.п.)</t>
  </si>
  <si>
    <t>столешницы ххх*600*50мм "R=4мм" (пил./уп.) (за м.п.)</t>
  </si>
  <si>
    <t>столешницы угловые 900*900*38мм "U" (пил./уп.) (за шт.)</t>
  </si>
  <si>
    <t>столешницы угловые 900*900*50мм "R=4мм" (пил./уп.) (за шт.)</t>
  </si>
  <si>
    <t>стеновые панели ххх*600*6мм (пил./уп.) (за м.п.)</t>
  </si>
  <si>
    <t xml:space="preserve">   ОПТ - детали без оклейки торцов стандартного размера </t>
  </si>
  <si>
    <t>столешницы 3050*600*38мм "U" (без обр.) (за м.п.)</t>
  </si>
  <si>
    <t xml:space="preserve">                                         Столешницы с завалом "поперек" текстуры производиться не будут.</t>
  </si>
  <si>
    <t xml:space="preserve">                                         При заказе угловых кухонь прилагайте рисунок с направлением текстуры.</t>
  </si>
  <si>
    <t>НВ
(ПМ3-1)</t>
  </si>
  <si>
    <t>НВ
(ПМ3-2)</t>
  </si>
  <si>
    <t>НВр
(14к-21к)</t>
  </si>
  <si>
    <t>Нвур
(14к-21к)</t>
  </si>
  <si>
    <t>Штора +шашки Б3</t>
  </si>
  <si>
    <t>Все косички</t>
  </si>
  <si>
    <t>Паста (виола) заготовка с гранями</t>
  </si>
  <si>
    <t>Паста (виола)</t>
  </si>
  <si>
    <t>Радиусная ,все косички</t>
  </si>
  <si>
    <t>(Гребешок)с колосками</t>
  </si>
  <si>
    <t>TIROLLESE 60\90</t>
  </si>
  <si>
    <t>IRIS угловой</t>
  </si>
  <si>
    <t xml:space="preserve">Угловая  радиусная    </t>
  </si>
  <si>
    <t>Вытяжка</t>
  </si>
  <si>
    <r>
      <t>Мотор-800м</t>
    </r>
    <r>
      <rPr>
        <vertAlign val="superscript"/>
        <sz val="10"/>
        <color indexed="10"/>
        <rFont val="Times New Roman"/>
        <family val="1"/>
        <charset val="204"/>
      </rPr>
      <t>3</t>
    </r>
  </si>
  <si>
    <t>ISABELLA 90  EGIZIA 60\90  COLALTO60\90</t>
  </si>
  <si>
    <t xml:space="preserve">IRIS 60\90    </t>
  </si>
  <si>
    <t xml:space="preserve">изделий будет приравнена к стоимости пилястры соответсвующего рисунка и будет расчитываться поэлементно. </t>
  </si>
  <si>
    <t>Производство фасадов размером менее 110мм (особенности распила, фрезеровки и покрытия пленкой ПВХ) - стоимость таких</t>
  </si>
  <si>
    <t>Блок питания для ServoDrive ****</t>
  </si>
  <si>
    <t xml:space="preserve"> AVENTOS HF22 ServoDrive</t>
  </si>
  <si>
    <t xml:space="preserve"> AVENTOS HF25 ServoDrive</t>
  </si>
  <si>
    <t xml:space="preserve"> AVENTOS HF28 ServoDrive</t>
  </si>
  <si>
    <t>от 1 МАРТА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</si>
</sst>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000000"/>
  </numFmts>
  <fonts count="204" x14ac:knownFonts="1">
    <font>
      <sz val="10"/>
      <name val="Arial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Helv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Times New Roman Cyr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9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8"/>
      <name val="Verdana"/>
      <family val="2"/>
      <charset val="204"/>
    </font>
    <font>
      <b/>
      <u/>
      <sz val="8"/>
      <name val="Arial Cyr"/>
      <charset val="204"/>
    </font>
    <font>
      <b/>
      <sz val="10"/>
      <name val="Verdana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 Cyr"/>
      <charset val="204"/>
    </font>
    <font>
      <b/>
      <sz val="8"/>
      <name val="Verdana"/>
      <family val="2"/>
      <charset val="204"/>
    </font>
    <font>
      <b/>
      <sz val="9"/>
      <name val="Arial"/>
      <family val="2"/>
      <charset val="204"/>
    </font>
    <font>
      <b/>
      <sz val="10"/>
      <name val="Arial Cyr"/>
      <family val="2"/>
      <charset val="204"/>
    </font>
    <font>
      <b/>
      <vertAlign val="superscript"/>
      <sz val="10"/>
      <name val="Times New Roman"/>
      <family val="1"/>
      <charset val="204"/>
    </font>
    <font>
      <b/>
      <i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4"/>
      <name val="Arial"/>
      <family val="2"/>
      <charset val="204"/>
    </font>
    <font>
      <b/>
      <u/>
      <sz val="12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sz val="14"/>
      <name val="Times New Roman"/>
      <family val="1"/>
      <charset val="204"/>
    </font>
    <font>
      <u/>
      <sz val="10"/>
      <name val="Arial"/>
      <family val="2"/>
      <charset val="204"/>
    </font>
    <font>
      <b/>
      <sz val="10"/>
      <name val="Helv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Verdana"/>
      <family val="2"/>
      <charset val="204"/>
    </font>
    <font>
      <b/>
      <sz val="10"/>
      <name val="Modern No. 20"/>
      <family val="1"/>
    </font>
    <font>
      <b/>
      <i/>
      <sz val="10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i/>
      <sz val="10"/>
      <color indexed="10"/>
      <name val="Bookman Old Style"/>
      <family val="1"/>
      <charset val="204"/>
    </font>
    <font>
      <sz val="9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i/>
      <u/>
      <sz val="11"/>
      <color indexed="10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2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u/>
      <sz val="9"/>
      <name val="Arial"/>
      <family val="2"/>
      <charset val="204"/>
    </font>
    <font>
      <b/>
      <i/>
      <u/>
      <sz val="13"/>
      <name val="Arial"/>
      <family val="2"/>
      <charset val="204"/>
    </font>
    <font>
      <b/>
      <sz val="13"/>
      <name val="Verdana"/>
      <family val="2"/>
      <charset val="204"/>
    </font>
    <font>
      <b/>
      <i/>
      <u/>
      <sz val="10"/>
      <name val="Verdana"/>
      <family val="2"/>
      <charset val="204"/>
    </font>
    <font>
      <b/>
      <sz val="8"/>
      <color indexed="10"/>
      <name val="Verdana"/>
      <family val="2"/>
      <charset val="204"/>
    </font>
    <font>
      <b/>
      <i/>
      <sz val="8"/>
      <color indexed="10"/>
      <name val="Times New Roman"/>
      <family val="1"/>
      <charset val="204"/>
    </font>
    <font>
      <b/>
      <sz val="12"/>
      <name val="Arial Cyr"/>
      <charset val="204"/>
    </font>
    <font>
      <sz val="10"/>
      <color indexed="10"/>
      <name val="Arial"/>
      <family val="2"/>
      <charset val="204"/>
    </font>
    <font>
      <b/>
      <i/>
      <sz val="12"/>
      <color indexed="10"/>
      <name val="Arial Cyr"/>
      <charset val="204"/>
    </font>
    <font>
      <sz val="16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ahoma"/>
      <family val="2"/>
      <charset val="204"/>
    </font>
    <font>
      <sz val="12"/>
      <color indexed="2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indexed="4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4"/>
      <color indexed="10"/>
      <name val="Arial Cyr"/>
      <charset val="204"/>
    </font>
    <font>
      <b/>
      <i/>
      <sz val="9"/>
      <color indexed="10"/>
      <name val="Arial"/>
      <family val="2"/>
      <charset val="204"/>
    </font>
    <font>
      <b/>
      <i/>
      <sz val="12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u/>
      <sz val="9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Helv"/>
    </font>
    <font>
      <b/>
      <u/>
      <sz val="10"/>
      <color indexed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i/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vertAlign val="superscript"/>
      <sz val="8"/>
      <color indexed="10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u/>
      <sz val="20"/>
      <color indexed="12"/>
      <name val="Arial Cyr"/>
      <charset val="204"/>
    </font>
    <font>
      <u/>
      <sz val="18"/>
      <color indexed="10"/>
      <name val="Times New Roman"/>
      <family val="1"/>
      <charset val="204"/>
    </font>
    <font>
      <u/>
      <sz val="14"/>
      <color indexed="10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4"/>
      <color indexed="31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Arial"/>
    </font>
    <font>
      <sz val="10"/>
      <name val="Arial"/>
    </font>
    <font>
      <sz val="9"/>
      <color indexed="9"/>
      <name val="Calibri"/>
      <family val="2"/>
      <charset val="204"/>
    </font>
    <font>
      <sz val="9"/>
      <name val="Calibri"/>
      <family val="2"/>
      <charset val="204"/>
    </font>
    <font>
      <sz val="10"/>
      <color indexed="9"/>
      <name val="Arial"/>
    </font>
    <font>
      <b/>
      <sz val="10"/>
      <color indexed="9"/>
      <name val="Arial"/>
      <family val="2"/>
      <charset val="204"/>
    </font>
    <font>
      <sz val="10"/>
      <name val="Arial"/>
    </font>
    <font>
      <sz val="14"/>
      <name val="Calibri"/>
      <family val="2"/>
      <charset val="204"/>
    </font>
    <font>
      <sz val="10"/>
      <name val="Arial"/>
    </font>
    <font>
      <sz val="12"/>
      <name val="Calibri"/>
      <family val="2"/>
      <charset val="204"/>
    </font>
    <font>
      <b/>
      <sz val="14"/>
      <color indexed="10"/>
      <name val="Calibri"/>
      <family val="2"/>
      <charset val="204"/>
    </font>
    <font>
      <i/>
      <sz val="12"/>
      <name val="Times New Roman"/>
      <family val="1"/>
      <charset val="204"/>
    </font>
    <font>
      <sz val="10"/>
      <color indexed="10"/>
      <name val="Arial"/>
    </font>
    <font>
      <i/>
      <sz val="10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b/>
      <sz val="10"/>
      <name val="Helv"/>
      <charset val="204"/>
    </font>
    <font>
      <b/>
      <sz val="10"/>
      <name val="Arial"/>
    </font>
    <font>
      <b/>
      <sz val="16"/>
      <name val="Times New Roman"/>
      <family val="1"/>
      <charset val="204"/>
    </font>
    <font>
      <i/>
      <sz val="9"/>
      <color indexed="10"/>
      <name val="Arial"/>
      <family val="2"/>
      <charset val="204"/>
    </font>
    <font>
      <i/>
      <sz val="9"/>
      <color indexed="10"/>
      <name val="Helv"/>
    </font>
    <font>
      <b/>
      <i/>
      <sz val="10"/>
      <color indexed="10"/>
      <name val="Arial"/>
      <family val="2"/>
      <charset val="204"/>
    </font>
    <font>
      <sz val="8"/>
      <name val="Helv"/>
    </font>
    <font>
      <i/>
      <sz val="8"/>
      <name val="Arial"/>
      <family val="2"/>
      <charset val="204"/>
    </font>
    <font>
      <sz val="11"/>
      <color indexed="12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Arial Cyr"/>
      <charset val="204"/>
    </font>
    <font>
      <b/>
      <sz val="10"/>
      <color indexed="10"/>
      <name val="Arial Cyr"/>
      <charset val="204"/>
    </font>
    <font>
      <b/>
      <sz val="14"/>
      <name val="Arial Cyr"/>
      <charset val="204"/>
    </font>
    <font>
      <sz val="12"/>
      <name val="Helv"/>
    </font>
    <font>
      <sz val="12"/>
      <name val="Arial"/>
    </font>
    <font>
      <b/>
      <sz val="14"/>
      <name val="Calibri"/>
      <family val="2"/>
      <charset val="204"/>
    </font>
    <font>
      <sz val="10"/>
      <name val="Arial"/>
    </font>
    <font>
      <b/>
      <sz val="10"/>
      <color indexed="12"/>
      <name val="Times New Roman"/>
      <family val="1"/>
      <charset val="204"/>
    </font>
    <font>
      <b/>
      <u/>
      <sz val="10"/>
      <color indexed="12"/>
      <name val="Arial"/>
      <family val="2"/>
      <charset val="204"/>
    </font>
    <font>
      <u/>
      <sz val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u/>
      <sz val="14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6"/>
      <name val="Arial"/>
      <family val="2"/>
      <charset val="204"/>
    </font>
    <font>
      <b/>
      <i/>
      <sz val="16"/>
      <name val="Arial"/>
      <family val="2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3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12" fillId="0" borderId="0"/>
    <xf numFmtId="0" fontId="8" fillId="0" borderId="0"/>
    <xf numFmtId="0" fontId="74" fillId="2" borderId="0" applyNumberFormat="0" applyBorder="0" applyAlignment="0" applyProtection="0"/>
    <xf numFmtId="0" fontId="74" fillId="3" borderId="0" applyNumberFormat="0" applyBorder="0" applyAlignment="0" applyProtection="0"/>
    <xf numFmtId="0" fontId="74" fillId="4" borderId="0" applyNumberFormat="0" applyBorder="0" applyAlignment="0" applyProtection="0"/>
    <xf numFmtId="0" fontId="74" fillId="5" borderId="0" applyNumberFormat="0" applyBorder="0" applyAlignment="0" applyProtection="0"/>
    <xf numFmtId="0" fontId="74" fillId="6" borderId="0" applyNumberFormat="0" applyBorder="0" applyAlignment="0" applyProtection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5" borderId="0" applyNumberFormat="0" applyBorder="0" applyAlignment="0" applyProtection="0"/>
    <xf numFmtId="0" fontId="74" fillId="8" borderId="0" applyNumberFormat="0" applyBorder="0" applyAlignment="0" applyProtection="0"/>
    <xf numFmtId="0" fontId="74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76" fillId="7" borderId="1" applyNumberFormat="0" applyAlignment="0" applyProtection="0"/>
    <xf numFmtId="0" fontId="77" fillId="20" borderId="2" applyNumberFormat="0" applyAlignment="0" applyProtection="0"/>
    <xf numFmtId="0" fontId="78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9" fillId="0" borderId="3" applyNumberFormat="0" applyFill="0" applyAlignment="0" applyProtection="0"/>
    <xf numFmtId="0" fontId="80" fillId="0" borderId="4" applyNumberFormat="0" applyFill="0" applyAlignment="0" applyProtection="0"/>
    <xf numFmtId="0" fontId="81" fillId="0" borderId="5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6" applyNumberFormat="0" applyFill="0" applyAlignment="0" applyProtection="0"/>
    <xf numFmtId="0" fontId="83" fillId="21" borderId="7" applyNumberFormat="0" applyAlignment="0" applyProtection="0"/>
    <xf numFmtId="0" fontId="84" fillId="0" borderId="0" applyNumberFormat="0" applyFill="0" applyBorder="0" applyAlignment="0" applyProtection="0"/>
    <xf numFmtId="0" fontId="85" fillId="22" borderId="0" applyNumberFormat="0" applyBorder="0" applyAlignment="0" applyProtection="0"/>
    <xf numFmtId="0" fontId="2" fillId="0" borderId="0"/>
    <xf numFmtId="0" fontId="74" fillId="0" borderId="0"/>
    <xf numFmtId="0" fontId="12" fillId="0" borderId="0"/>
    <xf numFmtId="0" fontId="12" fillId="0" borderId="0"/>
    <xf numFmtId="0" fontId="2" fillId="0" borderId="0"/>
    <xf numFmtId="0" fontId="8" fillId="0" borderId="0"/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8" fillId="0" borderId="9" applyNumberFormat="0" applyFill="0" applyAlignment="0" applyProtection="0"/>
    <xf numFmtId="0" fontId="12" fillId="0" borderId="0"/>
    <xf numFmtId="0" fontId="89" fillId="0" borderId="0" applyNumberFormat="0" applyFill="0" applyBorder="0" applyAlignment="0" applyProtection="0"/>
    <xf numFmtId="0" fontId="90" fillId="4" borderId="0" applyNumberFormat="0" applyBorder="0" applyAlignment="0" applyProtection="0"/>
  </cellStyleXfs>
  <cellXfs count="2116">
    <xf numFmtId="0" fontId="0" fillId="0" borderId="0" xfId="0"/>
    <xf numFmtId="0" fontId="4" fillId="0" borderId="0" xfId="0" applyFo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0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165" fontId="4" fillId="0" borderId="0" xfId="0" applyNumberFormat="1" applyFont="1"/>
    <xf numFmtId="0" fontId="4" fillId="0" borderId="36" xfId="0" applyFont="1" applyBorder="1"/>
    <xf numFmtId="0" fontId="4" fillId="0" borderId="37" xfId="0" applyFont="1" applyBorder="1"/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/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39" xfId="0" applyFont="1" applyBorder="1"/>
    <xf numFmtId="0" fontId="11" fillId="0" borderId="0" xfId="0" applyFont="1" applyAlignment="1">
      <alignment horizontal="right"/>
    </xf>
    <xf numFmtId="0" fontId="11" fillId="0" borderId="0" xfId="0" applyFont="1"/>
    <xf numFmtId="2" fontId="9" fillId="0" borderId="0" xfId="0" applyNumberFormat="1" applyFont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10" fillId="0" borderId="36" xfId="0" applyFont="1" applyBorder="1"/>
    <xf numFmtId="0" fontId="10" fillId="0" borderId="23" xfId="0" applyFont="1" applyBorder="1"/>
    <xf numFmtId="0" fontId="4" fillId="0" borderId="14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4" fillId="0" borderId="14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/>
    <xf numFmtId="0" fontId="4" fillId="0" borderId="15" xfId="0" applyFont="1" applyBorder="1" applyAlignment="1"/>
    <xf numFmtId="0" fontId="4" fillId="0" borderId="24" xfId="0" applyFont="1" applyBorder="1" applyAlignment="1"/>
    <xf numFmtId="0" fontId="4" fillId="0" borderId="17" xfId="0" applyFont="1" applyBorder="1" applyAlignment="1"/>
    <xf numFmtId="0" fontId="4" fillId="0" borderId="36" xfId="0" applyFont="1" applyBorder="1" applyAlignment="1"/>
    <xf numFmtId="0" fontId="4" fillId="0" borderId="37" xfId="0" applyFont="1" applyBorder="1" applyAlignment="1"/>
    <xf numFmtId="0" fontId="4" fillId="0" borderId="41" xfId="0" applyFont="1" applyBorder="1" applyAlignment="1"/>
    <xf numFmtId="0" fontId="4" fillId="0" borderId="58" xfId="0" applyFont="1" applyBorder="1" applyAlignment="1"/>
    <xf numFmtId="0" fontId="4" fillId="0" borderId="48" xfId="0" applyFont="1" applyBorder="1" applyAlignment="1"/>
    <xf numFmtId="0" fontId="4" fillId="0" borderId="59" xfId="0" applyFont="1" applyBorder="1" applyAlignment="1"/>
    <xf numFmtId="0" fontId="4" fillId="0" borderId="38" xfId="0" applyFont="1" applyBorder="1" applyAlignment="1"/>
    <xf numFmtId="0" fontId="4" fillId="0" borderId="13" xfId="0" applyFont="1" applyBorder="1" applyAlignment="1"/>
    <xf numFmtId="0" fontId="4" fillId="0" borderId="16" xfId="0" applyFont="1" applyBorder="1" applyAlignment="1"/>
    <xf numFmtId="0" fontId="4" fillId="0" borderId="19" xfId="0" applyFont="1" applyBorder="1" applyAlignment="1"/>
    <xf numFmtId="0" fontId="4" fillId="0" borderId="42" xfId="0" applyFont="1" applyBorder="1" applyAlignment="1"/>
    <xf numFmtId="0" fontId="4" fillId="0" borderId="20" xfId="0" applyFont="1" applyBorder="1" applyAlignment="1"/>
    <xf numFmtId="0" fontId="4" fillId="0" borderId="60" xfId="0" applyFont="1" applyBorder="1" applyAlignment="1"/>
    <xf numFmtId="0" fontId="4" fillId="0" borderId="10" xfId="0" applyFont="1" applyBorder="1" applyAlignment="1"/>
    <xf numFmtId="0" fontId="4" fillId="0" borderId="22" xfId="0" applyFont="1" applyBorder="1" applyAlignment="1"/>
    <xf numFmtId="0" fontId="4" fillId="0" borderId="11" xfId="0" applyFont="1" applyBorder="1" applyAlignment="1"/>
    <xf numFmtId="0" fontId="4" fillId="0" borderId="61" xfId="0" applyFont="1" applyBorder="1" applyAlignment="1"/>
    <xf numFmtId="0" fontId="10" fillId="0" borderId="39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14" xfId="0" applyFont="1" applyBorder="1"/>
    <xf numFmtId="0" fontId="4" fillId="0" borderId="63" xfId="0" applyFont="1" applyBorder="1" applyAlignment="1">
      <alignment horizontal="center" vertical="center" wrapText="1"/>
    </xf>
    <xf numFmtId="0" fontId="4" fillId="0" borderId="14" xfId="0" applyFont="1" applyFill="1" applyBorder="1"/>
    <xf numFmtId="0" fontId="4" fillId="0" borderId="17" xfId="0" applyFont="1" applyFill="1" applyBorder="1"/>
    <xf numFmtId="0" fontId="4" fillId="0" borderId="2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37" xfId="0" applyFont="1" applyFill="1" applyBorder="1"/>
    <xf numFmtId="0" fontId="4" fillId="0" borderId="6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0" fillId="0" borderId="0" xfId="0" applyFont="1" applyAlignment="1"/>
    <xf numFmtId="2" fontId="4" fillId="0" borderId="0" xfId="0" applyNumberFormat="1" applyFont="1" applyAlignment="1"/>
    <xf numFmtId="0" fontId="9" fillId="0" borderId="43" xfId="0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3" xfId="0" applyFont="1" applyBorder="1"/>
    <xf numFmtId="0" fontId="9" fillId="0" borderId="19" xfId="0" applyFont="1" applyBorder="1"/>
    <xf numFmtId="0" fontId="9" fillId="0" borderId="16" xfId="0" applyFont="1" applyBorder="1"/>
    <xf numFmtId="0" fontId="10" fillId="0" borderId="24" xfId="0" applyFont="1" applyBorder="1"/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/>
    <xf numFmtId="0" fontId="9" fillId="0" borderId="13" xfId="0" applyFont="1" applyBorder="1" applyAlignment="1"/>
    <xf numFmtId="0" fontId="9" fillId="0" borderId="19" xfId="0" applyFont="1" applyBorder="1" applyAlignment="1"/>
    <xf numFmtId="0" fontId="9" fillId="0" borderId="10" xfId="0" applyFont="1" applyBorder="1" applyAlignment="1"/>
    <xf numFmtId="0" fontId="9" fillId="0" borderId="16" xfId="0" applyFont="1" applyBorder="1" applyAlignment="1"/>
    <xf numFmtId="0" fontId="4" fillId="0" borderId="20" xfId="0" applyFont="1" applyFill="1" applyBorder="1" applyAlignment="1"/>
    <xf numFmtId="0" fontId="9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0" fillId="0" borderId="22" xfId="0" applyFont="1" applyBorder="1"/>
    <xf numFmtId="0" fontId="4" fillId="0" borderId="0" xfId="0" applyFont="1" applyAlignment="1">
      <alignment horizontal="center"/>
    </xf>
    <xf numFmtId="0" fontId="4" fillId="0" borderId="48" xfId="0" applyFont="1" applyFill="1" applyBorder="1" applyAlignment="1"/>
    <xf numFmtId="0" fontId="4" fillId="0" borderId="37" xfId="0" applyFont="1" applyFill="1" applyBorder="1" applyAlignment="1"/>
    <xf numFmtId="0" fontId="4" fillId="0" borderId="38" xfId="0" applyFont="1" applyFill="1" applyBorder="1" applyAlignment="1">
      <alignment horizontal="right"/>
    </xf>
    <xf numFmtId="0" fontId="4" fillId="0" borderId="14" xfId="0" applyFont="1" applyFill="1" applyBorder="1" applyAlignment="1"/>
    <xf numFmtId="0" fontId="10" fillId="0" borderId="13" xfId="0" applyFont="1" applyBorder="1"/>
    <xf numFmtId="0" fontId="10" fillId="0" borderId="16" xfId="0" applyFont="1" applyBorder="1"/>
    <xf numFmtId="0" fontId="4" fillId="0" borderId="23" xfId="0" applyFont="1" applyFill="1" applyBorder="1"/>
    <xf numFmtId="0" fontId="4" fillId="0" borderId="24" xfId="0" applyFont="1" applyFill="1" applyBorder="1"/>
    <xf numFmtId="0" fontId="4" fillId="0" borderId="0" xfId="0" applyFont="1" applyAlignment="1">
      <alignment vertical="center"/>
    </xf>
    <xf numFmtId="0" fontId="10" fillId="0" borderId="0" xfId="0" applyFont="1" applyBorder="1"/>
    <xf numFmtId="2" fontId="4" fillId="0" borderId="0" xfId="0" applyNumberFormat="1" applyFont="1" applyBorder="1"/>
    <xf numFmtId="0" fontId="4" fillId="0" borderId="65" xfId="0" applyFont="1" applyFill="1" applyBorder="1" applyAlignment="1"/>
    <xf numFmtId="0" fontId="4" fillId="0" borderId="11" xfId="0" applyFont="1" applyFill="1" applyBorder="1" applyAlignment="1"/>
    <xf numFmtId="0" fontId="4" fillId="0" borderId="61" xfId="0" applyFont="1" applyFill="1" applyBorder="1" applyAlignment="1"/>
    <xf numFmtId="0" fontId="10" fillId="0" borderId="66" xfId="0" applyFont="1" applyBorder="1" applyAlignment="1"/>
    <xf numFmtId="0" fontId="4" fillId="0" borderId="66" xfId="0" applyFont="1" applyBorder="1"/>
    <xf numFmtId="0" fontId="4" fillId="0" borderId="67" xfId="0" applyFont="1" applyBorder="1"/>
    <xf numFmtId="0" fontId="4" fillId="0" borderId="68" xfId="0" applyFont="1" applyBorder="1"/>
    <xf numFmtId="0" fontId="4" fillId="0" borderId="0" xfId="0" applyFont="1" applyFill="1" applyBorder="1"/>
    <xf numFmtId="2" fontId="9" fillId="0" borderId="13" xfId="0" applyNumberFormat="1" applyFont="1" applyBorder="1"/>
    <xf numFmtId="2" fontId="9" fillId="0" borderId="38" xfId="0" applyNumberFormat="1" applyFont="1" applyBorder="1"/>
    <xf numFmtId="1" fontId="9" fillId="0" borderId="10" xfId="0" applyNumberFormat="1" applyFont="1" applyBorder="1"/>
    <xf numFmtId="1" fontId="9" fillId="0" borderId="13" xfId="0" applyNumberFormat="1" applyFont="1" applyBorder="1"/>
    <xf numFmtId="1" fontId="9" fillId="0" borderId="16" xfId="0" applyNumberFormat="1" applyFont="1" applyBorder="1"/>
    <xf numFmtId="1" fontId="9" fillId="0" borderId="38" xfId="0" applyNumberFormat="1" applyFont="1" applyBorder="1"/>
    <xf numFmtId="1" fontId="9" fillId="0" borderId="19" xfId="0" applyNumberFormat="1" applyFont="1" applyBorder="1"/>
    <xf numFmtId="0" fontId="10" fillId="0" borderId="0" xfId="0" applyFont="1"/>
    <xf numFmtId="0" fontId="4" fillId="0" borderId="0" xfId="44" applyFont="1" applyAlignment="1"/>
    <xf numFmtId="0" fontId="4" fillId="0" borderId="69" xfId="0" applyFont="1" applyFill="1" applyBorder="1" applyAlignment="1"/>
    <xf numFmtId="0" fontId="4" fillId="0" borderId="70" xfId="0" applyFont="1" applyFill="1" applyBorder="1" applyAlignment="1"/>
    <xf numFmtId="0" fontId="9" fillId="0" borderId="71" xfId="0" applyFont="1" applyBorder="1" applyAlignment="1"/>
    <xf numFmtId="0" fontId="4" fillId="0" borderId="0" xfId="0" applyFont="1" applyFill="1"/>
    <xf numFmtId="164" fontId="4" fillId="0" borderId="0" xfId="0" applyNumberFormat="1" applyFont="1"/>
    <xf numFmtId="0" fontId="12" fillId="0" borderId="0" xfId="0" applyFont="1" applyBorder="1"/>
    <xf numFmtId="0" fontId="8" fillId="0" borderId="0" xfId="44" applyBorder="1"/>
    <xf numFmtId="0" fontId="10" fillId="0" borderId="0" xfId="0" applyFont="1" applyAlignment="1">
      <alignment wrapText="1"/>
    </xf>
    <xf numFmtId="0" fontId="4" fillId="0" borderId="0" xfId="0" applyFont="1" applyAlignment="1">
      <alignment horizontal="justify"/>
    </xf>
    <xf numFmtId="0" fontId="4" fillId="0" borderId="54" xfId="0" applyFont="1" applyBorder="1" applyAlignment="1">
      <alignment horizontal="center" vertical="center"/>
    </xf>
    <xf numFmtId="0" fontId="4" fillId="0" borderId="66" xfId="0" applyFont="1" applyBorder="1" applyAlignment="1"/>
    <xf numFmtId="0" fontId="4" fillId="0" borderId="46" xfId="0" applyFont="1" applyBorder="1" applyAlignment="1"/>
    <xf numFmtId="0" fontId="4" fillId="0" borderId="47" xfId="0" applyFont="1" applyBorder="1" applyAlignment="1"/>
    <xf numFmtId="0" fontId="4" fillId="0" borderId="67" xfId="0" applyFont="1" applyBorder="1" applyAlignment="1"/>
    <xf numFmtId="0" fontId="4" fillId="0" borderId="68" xfId="0" applyFont="1" applyBorder="1" applyAlignment="1"/>
    <xf numFmtId="0" fontId="4" fillId="0" borderId="59" xfId="0" applyFont="1" applyFill="1" applyBorder="1" applyAlignment="1"/>
    <xf numFmtId="0" fontId="4" fillId="0" borderId="10" xfId="0" applyFont="1" applyBorder="1" applyAlignment="1">
      <alignment vertical="center" wrapText="1"/>
    </xf>
    <xf numFmtId="0" fontId="4" fillId="0" borderId="10" xfId="0" applyFont="1" applyFill="1" applyBorder="1" applyAlignment="1"/>
    <xf numFmtId="0" fontId="4" fillId="0" borderId="0" xfId="44" applyFont="1" applyBorder="1" applyAlignment="1"/>
    <xf numFmtId="0" fontId="4" fillId="0" borderId="70" xfId="0" applyFont="1" applyBorder="1"/>
    <xf numFmtId="0" fontId="12" fillId="0" borderId="0" xfId="0" applyFont="1"/>
    <xf numFmtId="0" fontId="12" fillId="0" borderId="14" xfId="0" applyFont="1" applyBorder="1"/>
    <xf numFmtId="0" fontId="12" fillId="0" borderId="0" xfId="0" applyFont="1" applyFill="1"/>
    <xf numFmtId="0" fontId="12" fillId="0" borderId="0" xfId="0" applyFont="1" applyAlignment="1">
      <alignment horizontal="center"/>
    </xf>
    <xf numFmtId="0" fontId="28" fillId="0" borderId="0" xfId="42" applyFont="1" applyFill="1"/>
    <xf numFmtId="0" fontId="27" fillId="0" borderId="0" xfId="42" applyFont="1" applyFill="1"/>
    <xf numFmtId="0" fontId="26" fillId="0" borderId="0" xfId="42" applyFont="1" applyFill="1"/>
    <xf numFmtId="0" fontId="18" fillId="0" borderId="0" xfId="42" applyFont="1" applyFill="1" applyBorder="1"/>
    <xf numFmtId="0" fontId="12" fillId="0" borderId="0" xfId="42" applyFill="1"/>
    <xf numFmtId="0" fontId="30" fillId="0" borderId="0" xfId="42" applyFont="1" applyFill="1" applyBorder="1" applyAlignment="1">
      <alignment horizontal="center"/>
    </xf>
    <xf numFmtId="0" fontId="12" fillId="0" borderId="0" xfId="0" applyFont="1" applyFill="1" applyBorder="1"/>
    <xf numFmtId="0" fontId="19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72" xfId="0" applyFont="1" applyBorder="1"/>
    <xf numFmtId="0" fontId="4" fillId="0" borderId="73" xfId="0" applyFont="1" applyBorder="1"/>
    <xf numFmtId="0" fontId="10" fillId="0" borderId="10" xfId="0" applyFont="1" applyBorder="1"/>
    <xf numFmtId="0" fontId="9" fillId="0" borderId="62" xfId="0" applyFont="1" applyBorder="1" applyAlignment="1">
      <alignment horizontal="center" vertical="center" wrapText="1"/>
    </xf>
    <xf numFmtId="1" fontId="9" fillId="0" borderId="72" xfId="0" applyNumberFormat="1" applyFont="1" applyBorder="1"/>
    <xf numFmtId="1" fontId="9" fillId="0" borderId="50" xfId="0" applyNumberFormat="1" applyFont="1" applyBorder="1"/>
    <xf numFmtId="1" fontId="9" fillId="0" borderId="55" xfId="0" applyNumberFormat="1" applyFont="1" applyBorder="1"/>
    <xf numFmtId="2" fontId="4" fillId="0" borderId="0" xfId="0" applyNumberFormat="1" applyFont="1"/>
    <xf numFmtId="0" fontId="4" fillId="0" borderId="26" xfId="0" applyFont="1" applyBorder="1" applyAlignment="1">
      <alignment horizontal="center" vertical="center"/>
    </xf>
    <xf numFmtId="0" fontId="4" fillId="0" borderId="74" xfId="0" applyFont="1" applyBorder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75" xfId="0" applyFont="1" applyBorder="1" applyAlignment="1">
      <alignment horizontal="center"/>
    </xf>
    <xf numFmtId="0" fontId="14" fillId="0" borderId="10" xfId="0" applyFont="1" applyFill="1" applyBorder="1" applyAlignment="1">
      <alignment horizontal="left"/>
    </xf>
    <xf numFmtId="0" fontId="4" fillId="0" borderId="65" xfId="0" applyFont="1" applyBorder="1"/>
    <xf numFmtId="0" fontId="4" fillId="0" borderId="76" xfId="0" applyFont="1" applyBorder="1"/>
    <xf numFmtId="0" fontId="13" fillId="0" borderId="10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3" fillId="0" borderId="39" xfId="0" applyFont="1" applyFill="1" applyBorder="1" applyAlignment="1">
      <alignment horizontal="left"/>
    </xf>
    <xf numFmtId="0" fontId="4" fillId="0" borderId="50" xfId="0" applyFont="1" applyFill="1" applyBorder="1"/>
    <xf numFmtId="0" fontId="4" fillId="0" borderId="10" xfId="0" applyFont="1" applyFill="1" applyBorder="1"/>
    <xf numFmtId="0" fontId="4" fillId="0" borderId="13" xfId="0" applyFont="1" applyFill="1" applyBorder="1"/>
    <xf numFmtId="0" fontId="4" fillId="0" borderId="16" xfId="0" applyFont="1" applyFill="1" applyBorder="1"/>
    <xf numFmtId="0" fontId="13" fillId="0" borderId="19" xfId="0" applyFont="1" applyFill="1" applyBorder="1" applyAlignment="1">
      <alignment horizontal="left"/>
    </xf>
    <xf numFmtId="0" fontId="10" fillId="0" borderId="77" xfId="0" applyFont="1" applyBorder="1" applyAlignment="1">
      <alignment horizontal="center"/>
    </xf>
    <xf numFmtId="0" fontId="4" fillId="0" borderId="78" xfId="0" applyFont="1" applyBorder="1"/>
    <xf numFmtId="0" fontId="13" fillId="0" borderId="71" xfId="0" applyFont="1" applyFill="1" applyBorder="1" applyAlignment="1">
      <alignment horizontal="left"/>
    </xf>
    <xf numFmtId="0" fontId="10" fillId="0" borderId="44" xfId="0" applyFont="1" applyBorder="1"/>
    <xf numFmtId="0" fontId="10" fillId="0" borderId="75" xfId="0" applyFont="1" applyBorder="1"/>
    <xf numFmtId="0" fontId="4" fillId="0" borderId="69" xfId="0" applyFont="1" applyBorder="1"/>
    <xf numFmtId="166" fontId="9" fillId="0" borderId="38" xfId="0" applyNumberFormat="1" applyFont="1" applyBorder="1"/>
    <xf numFmtId="166" fontId="9" fillId="0" borderId="13" xfId="0" applyNumberFormat="1" applyFont="1" applyBorder="1"/>
    <xf numFmtId="166" fontId="9" fillId="0" borderId="19" xfId="0" applyNumberFormat="1" applyFont="1" applyBorder="1"/>
    <xf numFmtId="166" fontId="9" fillId="0" borderId="10" xfId="0" applyNumberFormat="1" applyFont="1" applyBorder="1"/>
    <xf numFmtId="166" fontId="9" fillId="0" borderId="16" xfId="0" applyNumberFormat="1" applyFont="1" applyBorder="1"/>
    <xf numFmtId="1" fontId="9" fillId="0" borderId="72" xfId="0" applyNumberFormat="1" applyFont="1" applyBorder="1" applyAlignment="1"/>
    <xf numFmtId="1" fontId="9" fillId="0" borderId="10" xfId="0" applyNumberFormat="1" applyFont="1" applyBorder="1" applyAlignment="1"/>
    <xf numFmtId="1" fontId="9" fillId="0" borderId="13" xfId="0" applyNumberFormat="1" applyFont="1" applyBorder="1" applyAlignment="1"/>
    <xf numFmtId="1" fontId="9" fillId="0" borderId="16" xfId="0" applyNumberFormat="1" applyFont="1" applyBorder="1" applyAlignment="1"/>
    <xf numFmtId="0" fontId="9" fillId="0" borderId="0" xfId="0" applyFont="1" applyBorder="1" applyAlignment="1">
      <alignment horizontal="center" vertical="center" wrapText="1"/>
    </xf>
    <xf numFmtId="0" fontId="10" fillId="0" borderId="0" xfId="44" applyFont="1" applyAlignment="1"/>
    <xf numFmtId="0" fontId="10" fillId="0" borderId="39" xfId="44" applyFont="1" applyBorder="1" applyAlignment="1">
      <alignment horizontal="center" vertical="center"/>
    </xf>
    <xf numFmtId="166" fontId="4" fillId="0" borderId="0" xfId="44" applyNumberFormat="1" applyFont="1" applyAlignment="1"/>
    <xf numFmtId="2" fontId="4" fillId="0" borderId="0" xfId="44" applyNumberFormat="1" applyFont="1" applyAlignment="1"/>
    <xf numFmtId="0" fontId="12" fillId="0" borderId="46" xfId="0" applyFont="1" applyBorder="1"/>
    <xf numFmtId="0" fontId="12" fillId="0" borderId="48" xfId="0" applyFont="1" applyBorder="1"/>
    <xf numFmtId="0" fontId="39" fillId="0" borderId="39" xfId="0" applyFont="1" applyBorder="1"/>
    <xf numFmtId="0" fontId="39" fillId="0" borderId="62" xfId="0" applyFont="1" applyBorder="1"/>
    <xf numFmtId="164" fontId="39" fillId="0" borderId="62" xfId="0" applyNumberFormat="1" applyFont="1" applyBorder="1"/>
    <xf numFmtId="0" fontId="39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/>
    </xf>
    <xf numFmtId="166" fontId="20" fillId="24" borderId="14" xfId="0" applyNumberFormat="1" applyFont="1" applyFill="1" applyBorder="1" applyAlignment="1">
      <alignment horizontal="center"/>
    </xf>
    <xf numFmtId="0" fontId="4" fillId="0" borderId="20" xfId="0" applyFont="1" applyFill="1" applyBorder="1"/>
    <xf numFmtId="166" fontId="4" fillId="0" borderId="0" xfId="0" applyNumberFormat="1" applyFont="1"/>
    <xf numFmtId="0" fontId="25" fillId="0" borderId="0" xfId="0" applyFont="1"/>
    <xf numFmtId="1" fontId="4" fillId="0" borderId="0" xfId="0" applyNumberFormat="1" applyFont="1" applyAlignment="1"/>
    <xf numFmtId="49" fontId="4" fillId="0" borderId="36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4" fillId="0" borderId="77" xfId="0" applyFont="1" applyBorder="1" applyAlignment="1">
      <alignment horizontal="center" vertical="center" wrapText="1"/>
    </xf>
    <xf numFmtId="166" fontId="39" fillId="25" borderId="14" xfId="0" applyNumberFormat="1" applyFont="1" applyFill="1" applyBorder="1" applyAlignment="1">
      <alignment horizontal="center"/>
    </xf>
    <xf numFmtId="0" fontId="10" fillId="0" borderId="57" xfId="0" applyFont="1" applyBorder="1"/>
    <xf numFmtId="0" fontId="4" fillId="0" borderId="44" xfId="0" applyFont="1" applyFill="1" applyBorder="1"/>
    <xf numFmtId="0" fontId="4" fillId="0" borderId="45" xfId="0" applyFont="1" applyFill="1" applyBorder="1"/>
    <xf numFmtId="0" fontId="4" fillId="0" borderId="79" xfId="0" applyFont="1" applyFill="1" applyBorder="1"/>
    <xf numFmtId="164" fontId="4" fillId="0" borderId="0" xfId="0" applyNumberFormat="1" applyFont="1" applyAlignment="1"/>
    <xf numFmtId="0" fontId="9" fillId="0" borderId="0" xfId="44" applyFont="1" applyBorder="1" applyAlignment="1"/>
    <xf numFmtId="166" fontId="4" fillId="0" borderId="0" xfId="44" applyNumberFormat="1" applyFont="1" applyBorder="1" applyAlignment="1"/>
    <xf numFmtId="1" fontId="9" fillId="0" borderId="0" xfId="44" applyNumberFormat="1" applyFont="1" applyBorder="1" applyAlignment="1"/>
    <xf numFmtId="0" fontId="4" fillId="0" borderId="20" xfId="0" applyFont="1" applyBorder="1" applyAlignment="1">
      <alignment horizontal="center"/>
    </xf>
    <xf numFmtId="0" fontId="4" fillId="0" borderId="0" xfId="44" applyFont="1"/>
    <xf numFmtId="2" fontId="4" fillId="0" borderId="0" xfId="0" applyNumberFormat="1" applyFont="1" applyAlignment="1">
      <alignment horizontal="center" vertical="center"/>
    </xf>
    <xf numFmtId="0" fontId="9" fillId="0" borderId="16" xfId="0" applyFont="1" applyFill="1" applyBorder="1" applyAlignment="1"/>
    <xf numFmtId="0" fontId="9" fillId="0" borderId="0" xfId="0" applyFont="1" applyAlignment="1"/>
    <xf numFmtId="0" fontId="4" fillId="0" borderId="77" xfId="0" applyFont="1" applyBorder="1" applyAlignment="1">
      <alignment horizontal="center" vertical="center"/>
    </xf>
    <xf numFmtId="0" fontId="4" fillId="0" borderId="80" xfId="0" applyFont="1" applyBorder="1"/>
    <xf numFmtId="0" fontId="10" fillId="0" borderId="38" xfId="0" applyFont="1" applyBorder="1"/>
    <xf numFmtId="0" fontId="20" fillId="0" borderId="0" xfId="0" applyFont="1" applyFill="1" applyBorder="1"/>
    <xf numFmtId="0" fontId="19" fillId="0" borderId="0" xfId="0" applyFont="1" applyFill="1" applyBorder="1"/>
    <xf numFmtId="0" fontId="43" fillId="0" borderId="0" xfId="0" applyFont="1" applyFill="1" applyBorder="1"/>
    <xf numFmtId="0" fontId="46" fillId="0" borderId="0" xfId="42" applyFont="1" applyFill="1"/>
    <xf numFmtId="0" fontId="47" fillId="0" borderId="0" xfId="42" applyFont="1" applyFill="1"/>
    <xf numFmtId="0" fontId="11" fillId="0" borderId="0" xfId="0" applyFont="1" applyFill="1"/>
    <xf numFmtId="0" fontId="4" fillId="0" borderId="0" xfId="42" applyFont="1" applyFill="1" applyBorder="1"/>
    <xf numFmtId="0" fontId="49" fillId="0" borderId="0" xfId="42" applyFont="1" applyFill="1" applyBorder="1" applyAlignment="1">
      <alignment horizontal="center"/>
    </xf>
    <xf numFmtId="0" fontId="21" fillId="0" borderId="0" xfId="42" applyFont="1" applyFill="1" applyBorder="1"/>
    <xf numFmtId="0" fontId="4" fillId="0" borderId="0" xfId="42" applyFont="1" applyFill="1"/>
    <xf numFmtId="0" fontId="22" fillId="0" borderId="0" xfId="42" applyFont="1" applyFill="1"/>
    <xf numFmtId="0" fontId="53" fillId="0" borderId="0" xfId="0" applyFont="1"/>
    <xf numFmtId="0" fontId="4" fillId="0" borderId="11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4" fillId="0" borderId="22" xfId="44" applyFont="1" applyFill="1" applyBorder="1" applyAlignment="1">
      <alignment wrapText="1"/>
    </xf>
    <xf numFmtId="0" fontId="4" fillId="0" borderId="23" xfId="44" applyFont="1" applyFill="1" applyBorder="1" applyAlignment="1">
      <alignment wrapText="1"/>
    </xf>
    <xf numFmtId="0" fontId="4" fillId="0" borderId="14" xfId="0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0" fontId="4" fillId="0" borderId="24" xfId="44" applyFont="1" applyFill="1" applyBorder="1" applyAlignment="1">
      <alignment wrapText="1"/>
    </xf>
    <xf numFmtId="0" fontId="4" fillId="0" borderId="36" xfId="44" applyFont="1" applyFill="1" applyBorder="1" applyAlignment="1">
      <alignment wrapText="1"/>
    </xf>
    <xf numFmtId="0" fontId="4" fillId="0" borderId="42" xfId="44" applyFont="1" applyFill="1" applyBorder="1" applyAlignment="1">
      <alignment wrapText="1"/>
    </xf>
    <xf numFmtId="0" fontId="4" fillId="0" borderId="22" xfId="44" applyFont="1" applyFill="1" applyBorder="1" applyAlignment="1"/>
    <xf numFmtId="0" fontId="4" fillId="0" borderId="66" xfId="44" applyFont="1" applyFill="1" applyBorder="1" applyAlignment="1">
      <alignment horizontal="center"/>
    </xf>
    <xf numFmtId="0" fontId="4" fillId="0" borderId="47" xfId="44" applyFont="1" applyFill="1" applyBorder="1" applyAlignment="1">
      <alignment horizontal="center"/>
    </xf>
    <xf numFmtId="0" fontId="4" fillId="0" borderId="81" xfId="44" applyFont="1" applyFill="1" applyBorder="1" applyAlignment="1"/>
    <xf numFmtId="0" fontId="4" fillId="0" borderId="67" xfId="44" applyFont="1" applyFill="1" applyBorder="1" applyAlignment="1">
      <alignment horizontal="center"/>
    </xf>
    <xf numFmtId="0" fontId="4" fillId="0" borderId="0" xfId="44" applyFont="1" applyAlignment="1">
      <alignment vertical="center"/>
    </xf>
    <xf numFmtId="0" fontId="10" fillId="0" borderId="75" xfId="44" applyFont="1" applyBorder="1" applyAlignment="1">
      <alignment horizontal="center" vertical="center"/>
    </xf>
    <xf numFmtId="0" fontId="10" fillId="0" borderId="77" xfId="44" applyFont="1" applyBorder="1" applyAlignment="1">
      <alignment horizontal="center" vertical="center"/>
    </xf>
    <xf numFmtId="0" fontId="10" fillId="26" borderId="0" xfId="44" applyFont="1" applyFill="1" applyAlignment="1"/>
    <xf numFmtId="0" fontId="4" fillId="0" borderId="0" xfId="44" applyFont="1" applyBorder="1" applyAlignment="1">
      <alignment vertical="center"/>
    </xf>
    <xf numFmtId="0" fontId="10" fillId="27" borderId="0" xfId="44" applyFont="1" applyFill="1" applyAlignment="1"/>
    <xf numFmtId="0" fontId="60" fillId="0" borderId="0" xfId="0" applyFont="1"/>
    <xf numFmtId="0" fontId="61" fillId="26" borderId="0" xfId="0" applyFont="1" applyFill="1" applyAlignment="1">
      <alignment horizontal="center"/>
    </xf>
    <xf numFmtId="0" fontId="11" fillId="0" borderId="39" xfId="0" applyFont="1" applyBorder="1"/>
    <xf numFmtId="0" fontId="11" fillId="0" borderId="62" xfId="0" applyFont="1" applyBorder="1"/>
    <xf numFmtId="164" fontId="11" fillId="0" borderId="62" xfId="0" applyNumberFormat="1" applyFont="1" applyBorder="1"/>
    <xf numFmtId="0" fontId="62" fillId="0" borderId="14" xfId="0" applyFont="1" applyBorder="1"/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3" fillId="0" borderId="14" xfId="0" applyFont="1" applyBorder="1"/>
    <xf numFmtId="166" fontId="11" fillId="26" borderId="14" xfId="0" applyNumberFormat="1" applyFont="1" applyFill="1" applyBorder="1" applyAlignment="1">
      <alignment horizontal="center"/>
    </xf>
    <xf numFmtId="166" fontId="62" fillId="26" borderId="14" xfId="0" applyNumberFormat="1" applyFont="1" applyFill="1" applyBorder="1" applyAlignment="1">
      <alignment horizontal="center"/>
    </xf>
    <xf numFmtId="0" fontId="13" fillId="0" borderId="14" xfId="0" applyFont="1" applyBorder="1" applyAlignment="1">
      <alignment wrapText="1"/>
    </xf>
    <xf numFmtId="166" fontId="11" fillId="28" borderId="14" xfId="0" applyNumberFormat="1" applyFont="1" applyFill="1" applyBorder="1" applyAlignment="1">
      <alignment horizontal="center"/>
    </xf>
    <xf numFmtId="166" fontId="62" fillId="28" borderId="14" xfId="0" applyNumberFormat="1" applyFont="1" applyFill="1" applyBorder="1" applyAlignment="1">
      <alignment horizontal="center"/>
    </xf>
    <xf numFmtId="166" fontId="11" fillId="25" borderId="14" xfId="0" applyNumberFormat="1" applyFont="1" applyFill="1" applyBorder="1" applyAlignment="1">
      <alignment horizontal="center"/>
    </xf>
    <xf numFmtId="166" fontId="62" fillId="25" borderId="14" xfId="0" applyNumberFormat="1" applyFont="1" applyFill="1" applyBorder="1" applyAlignment="1">
      <alignment horizontal="center"/>
    </xf>
    <xf numFmtId="0" fontId="4" fillId="0" borderId="43" xfId="0" applyFont="1" applyBorder="1"/>
    <xf numFmtId="0" fontId="4" fillId="0" borderId="43" xfId="0" applyFont="1" applyFill="1" applyBorder="1"/>
    <xf numFmtId="2" fontId="9" fillId="0" borderId="39" xfId="0" applyNumberFormat="1" applyFont="1" applyBorder="1"/>
    <xf numFmtId="0" fontId="4" fillId="0" borderId="13" xfId="0" applyFont="1" applyFill="1" applyBorder="1" applyAlignment="1"/>
    <xf numFmtId="0" fontId="4" fillId="0" borderId="16" xfId="0" applyFont="1" applyFill="1" applyBorder="1" applyAlignment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62" fillId="0" borderId="0" xfId="0" applyFont="1" applyBorder="1"/>
    <xf numFmtId="0" fontId="60" fillId="0" borderId="0" xfId="0" applyFont="1" applyFill="1"/>
    <xf numFmtId="0" fontId="62" fillId="0" borderId="0" xfId="0" applyFont="1" applyFill="1" applyBorder="1"/>
    <xf numFmtId="166" fontId="62" fillId="0" borderId="0" xfId="0" applyNumberFormat="1" applyFont="1" applyFill="1" applyBorder="1" applyAlignment="1">
      <alignment horizontal="center"/>
    </xf>
    <xf numFmtId="0" fontId="4" fillId="0" borderId="53" xfId="0" applyFont="1" applyBorder="1"/>
    <xf numFmtId="0" fontId="4" fillId="0" borderId="54" xfId="0" applyFont="1" applyBorder="1"/>
    <xf numFmtId="1" fontId="9" fillId="0" borderId="13" xfId="0" applyNumberFormat="1" applyFont="1" applyFill="1" applyBorder="1"/>
    <xf numFmtId="0" fontId="10" fillId="0" borderId="68" xfId="0" applyFont="1" applyBorder="1" applyAlignment="1"/>
    <xf numFmtId="0" fontId="4" fillId="0" borderId="19" xfId="0" applyFont="1" applyFill="1" applyBorder="1" applyAlignment="1"/>
    <xf numFmtId="0" fontId="4" fillId="0" borderId="43" xfId="0" applyFont="1" applyFill="1" applyBorder="1" applyAlignment="1"/>
    <xf numFmtId="0" fontId="4" fillId="0" borderId="38" xfId="0" applyFont="1" applyFill="1" applyBorder="1" applyAlignment="1"/>
    <xf numFmtId="0" fontId="10" fillId="0" borderId="67" xfId="0" applyFont="1" applyBorder="1" applyAlignment="1"/>
    <xf numFmtId="0" fontId="9" fillId="0" borderId="27" xfId="0" applyFont="1" applyBorder="1" applyAlignment="1">
      <alignment horizontal="center" vertical="center" wrapText="1"/>
    </xf>
    <xf numFmtId="0" fontId="10" fillId="0" borderId="46" xfId="0" applyFont="1" applyBorder="1" applyAlignment="1"/>
    <xf numFmtId="0" fontId="10" fillId="0" borderId="23" xfId="0" applyFont="1" applyFill="1" applyBorder="1" applyAlignment="1"/>
    <xf numFmtId="0" fontId="4" fillId="0" borderId="34" xfId="0" applyFont="1" applyBorder="1" applyAlignment="1">
      <alignment horizontal="right"/>
    </xf>
    <xf numFmtId="0" fontId="4" fillId="0" borderId="4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35" xfId="0" applyFont="1" applyBorder="1"/>
    <xf numFmtId="0" fontId="4" fillId="0" borderId="0" xfId="0" applyFont="1" applyFill="1" applyBorder="1" applyAlignment="1"/>
    <xf numFmtId="0" fontId="9" fillId="0" borderId="19" xfId="0" applyFont="1" applyFill="1" applyBorder="1" applyAlignment="1"/>
    <xf numFmtId="0" fontId="4" fillId="0" borderId="26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2" fontId="10" fillId="0" borderId="0" xfId="0" applyNumberFormat="1" applyFont="1" applyFill="1" applyBorder="1"/>
    <xf numFmtId="1" fontId="4" fillId="0" borderId="0" xfId="0" applyNumberFormat="1" applyFont="1" applyBorder="1"/>
    <xf numFmtId="0" fontId="4" fillId="0" borderId="82" xfId="0" applyFont="1" applyBorder="1"/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Fill="1" applyBorder="1"/>
    <xf numFmtId="0" fontId="16" fillId="0" borderId="78" xfId="0" applyFont="1" applyFill="1" applyBorder="1"/>
    <xf numFmtId="166" fontId="9" fillId="0" borderId="19" xfId="0" applyNumberFormat="1" applyFont="1" applyFill="1" applyBorder="1"/>
    <xf numFmtId="0" fontId="9" fillId="0" borderId="50" xfId="0" applyFont="1" applyBorder="1"/>
    <xf numFmtId="0" fontId="9" fillId="0" borderId="55" xfId="0" applyFont="1" applyBorder="1"/>
    <xf numFmtId="0" fontId="9" fillId="0" borderId="72" xfId="0" applyFont="1" applyBorder="1"/>
    <xf numFmtId="0" fontId="4" fillId="0" borderId="49" xfId="0" applyFont="1" applyBorder="1" applyAlignment="1">
      <alignment horizontal="right"/>
    </xf>
    <xf numFmtId="0" fontId="4" fillId="0" borderId="77" xfId="0" applyFont="1" applyBorder="1" applyAlignment="1"/>
    <xf numFmtId="0" fontId="4" fillId="0" borderId="0" xfId="41" applyFont="1"/>
    <xf numFmtId="0" fontId="11" fillId="0" borderId="0" xfId="41" applyFont="1"/>
    <xf numFmtId="0" fontId="11" fillId="0" borderId="0" xfId="41" applyFont="1" applyAlignment="1">
      <alignment horizontal="right"/>
    </xf>
    <xf numFmtId="0" fontId="43" fillId="0" borderId="22" xfId="0" applyFont="1" applyBorder="1"/>
    <xf numFmtId="0" fontId="15" fillId="0" borderId="0" xfId="30" applyAlignment="1" applyProtection="1"/>
    <xf numFmtId="1" fontId="9" fillId="0" borderId="50" xfId="0" applyNumberFormat="1" applyFont="1" applyFill="1" applyBorder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33" fillId="0" borderId="0" xfId="0" applyFont="1" applyFill="1" applyBorder="1"/>
    <xf numFmtId="0" fontId="4" fillId="0" borderId="73" xfId="0" applyFont="1" applyFill="1" applyBorder="1" applyAlignment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4" fillId="0" borderId="19" xfId="0" applyFont="1" applyFill="1" applyBorder="1"/>
    <xf numFmtId="0" fontId="10" fillId="0" borderId="74" xfId="0" applyFont="1" applyBorder="1"/>
    <xf numFmtId="0" fontId="4" fillId="0" borderId="65" xfId="0" applyFont="1" applyBorder="1" applyAlignment="1"/>
    <xf numFmtId="0" fontId="4" fillId="0" borderId="70" xfId="0" applyFont="1" applyBorder="1" applyAlignment="1"/>
    <xf numFmtId="0" fontId="4" fillId="0" borderId="76" xfId="0" applyFont="1" applyBorder="1" applyAlignment="1"/>
    <xf numFmtId="0" fontId="4" fillId="0" borderId="78" xfId="0" applyFont="1" applyBorder="1" applyAlignment="1"/>
    <xf numFmtId="1" fontId="9" fillId="0" borderId="55" xfId="0" applyNumberFormat="1" applyFont="1" applyFill="1" applyBorder="1"/>
    <xf numFmtId="0" fontId="10" fillId="0" borderId="43" xfId="44" applyFont="1" applyBorder="1" applyAlignment="1">
      <alignment horizontal="center" vertical="center"/>
    </xf>
    <xf numFmtId="0" fontId="10" fillId="0" borderId="26" xfId="44" applyFont="1" applyBorder="1" applyAlignment="1">
      <alignment horizontal="center" vertical="center"/>
    </xf>
    <xf numFmtId="0" fontId="10" fillId="0" borderId="25" xfId="44" applyFont="1" applyBorder="1" applyAlignment="1">
      <alignment horizontal="center" vertical="center"/>
    </xf>
    <xf numFmtId="0" fontId="10" fillId="0" borderId="0" xfId="42" applyFont="1" applyFill="1"/>
    <xf numFmtId="0" fontId="4" fillId="0" borderId="64" xfId="0" applyFont="1" applyBorder="1"/>
    <xf numFmtId="0" fontId="36" fillId="0" borderId="0" xfId="42" applyFont="1" applyFill="1"/>
    <xf numFmtId="0" fontId="33" fillId="0" borderId="0" xfId="0" applyFont="1" applyFill="1"/>
    <xf numFmtId="0" fontId="68" fillId="0" borderId="0" xfId="42" applyFont="1" applyFill="1"/>
    <xf numFmtId="0" fontId="20" fillId="0" borderId="0" xfId="0" applyFont="1" applyFill="1" applyBorder="1" applyAlignment="1">
      <alignment horizontal="center"/>
    </xf>
    <xf numFmtId="0" fontId="64" fillId="0" borderId="28" xfId="0" applyFont="1" applyFill="1" applyBorder="1"/>
    <xf numFmtId="0" fontId="20" fillId="0" borderId="28" xfId="0" applyFont="1" applyFill="1" applyBorder="1" applyAlignment="1">
      <alignment horizontal="center"/>
    </xf>
    <xf numFmtId="0" fontId="33" fillId="0" borderId="0" xfId="0" applyFont="1"/>
    <xf numFmtId="0" fontId="50" fillId="0" borderId="0" xfId="0" applyFont="1" applyFill="1" applyBorder="1" applyAlignment="1">
      <alignment horizontal="center"/>
    </xf>
    <xf numFmtId="0" fontId="19" fillId="0" borderId="0" xfId="42" applyFont="1" applyFill="1"/>
    <xf numFmtId="0" fontId="36" fillId="0" borderId="0" xfId="42" applyFont="1" applyFill="1" applyBorder="1"/>
    <xf numFmtId="0" fontId="68" fillId="0" borderId="0" xfId="42" applyFont="1" applyFill="1" applyBorder="1"/>
    <xf numFmtId="0" fontId="36" fillId="0" borderId="0" xfId="0" applyFont="1" applyFill="1"/>
    <xf numFmtId="0" fontId="71" fillId="0" borderId="0" xfId="42" applyFont="1" applyFill="1" applyBorder="1"/>
    <xf numFmtId="0" fontId="30" fillId="26" borderId="0" xfId="42" applyFont="1" applyFill="1" applyBorder="1" applyAlignment="1">
      <alignment horizontal="center"/>
    </xf>
    <xf numFmtId="0" fontId="8" fillId="0" borderId="0" xfId="0" applyFont="1" applyFill="1" applyBorder="1"/>
    <xf numFmtId="0" fontId="35" fillId="0" borderId="0" xfId="42" applyFont="1" applyFill="1"/>
    <xf numFmtId="0" fontId="57" fillId="0" borderId="0" xfId="0" applyFont="1" applyAlignment="1">
      <alignment horizontal="center"/>
    </xf>
    <xf numFmtId="0" fontId="57" fillId="0" borderId="0" xfId="0" applyFont="1" applyAlignment="1"/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10" fillId="0" borderId="3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1" fontId="4" fillId="0" borderId="36" xfId="0" applyNumberFormat="1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0" fontId="10" fillId="0" borderId="79" xfId="0" applyFont="1" applyBorder="1"/>
    <xf numFmtId="1" fontId="4" fillId="0" borderId="24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5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62" xfId="0" applyFont="1" applyFill="1" applyBorder="1" applyAlignment="1"/>
    <xf numFmtId="1" fontId="4" fillId="0" borderId="36" xfId="0" applyNumberFormat="1" applyFont="1" applyBorder="1" applyAlignment="1">
      <alignment horizontal="center" vertical="center"/>
    </xf>
    <xf numFmtId="1" fontId="4" fillId="0" borderId="41" xfId="0" applyNumberFormat="1" applyFont="1" applyFill="1" applyBorder="1" applyAlignment="1">
      <alignment horizontal="center" vertical="center"/>
    </xf>
    <xf numFmtId="1" fontId="4" fillId="0" borderId="68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46" xfId="0" applyNumberFormat="1" applyFont="1" applyFill="1" applyBorder="1" applyAlignment="1">
      <alignment horizont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4" fillId="0" borderId="38" xfId="0" applyFont="1" applyFill="1" applyBorder="1"/>
    <xf numFmtId="1" fontId="4" fillId="0" borderId="38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1" fontId="4" fillId="0" borderId="50" xfId="0" applyNumberFormat="1" applyFont="1" applyBorder="1" applyAlignment="1">
      <alignment horizontal="center"/>
    </xf>
    <xf numFmtId="0" fontId="4" fillId="0" borderId="59" xfId="0" applyFont="1" applyFill="1" applyBorder="1" applyAlignment="1">
      <alignment horizontal="center"/>
    </xf>
    <xf numFmtId="1" fontId="4" fillId="0" borderId="55" xfId="0" applyNumberFormat="1" applyFont="1" applyBorder="1" applyAlignment="1">
      <alignment horizontal="center"/>
    </xf>
    <xf numFmtId="1" fontId="4" fillId="0" borderId="23" xfId="0" applyNumberFormat="1" applyFont="1" applyFill="1" applyBorder="1" applyAlignment="1">
      <alignment horizontal="center"/>
    </xf>
    <xf numFmtId="1" fontId="4" fillId="0" borderId="24" xfId="0" applyNumberFormat="1" applyFont="1" applyFill="1" applyBorder="1" applyAlignment="1">
      <alignment horizontal="center"/>
    </xf>
    <xf numFmtId="1" fontId="4" fillId="0" borderId="51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0" fontId="4" fillId="0" borderId="71" xfId="0" applyFont="1" applyBorder="1"/>
    <xf numFmtId="1" fontId="10" fillId="0" borderId="39" xfId="0" applyNumberFormat="1" applyFont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center"/>
    </xf>
    <xf numFmtId="0" fontId="22" fillId="0" borderId="62" xfId="0" applyFont="1" applyFill="1" applyBorder="1" applyAlignment="1">
      <alignment horizontal="center" wrapText="1"/>
    </xf>
    <xf numFmtId="16" fontId="10" fillId="0" borderId="40" xfId="0" applyNumberFormat="1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4" fillId="0" borderId="67" xfId="0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Alignment="1">
      <alignment horizontal="justify"/>
    </xf>
    <xf numFmtId="0" fontId="65" fillId="0" borderId="0" xfId="0" applyFont="1" applyAlignment="1"/>
    <xf numFmtId="0" fontId="53" fillId="0" borderId="39" xfId="0" applyFont="1" applyBorder="1" applyAlignment="1">
      <alignment vertical="top" wrapText="1"/>
    </xf>
    <xf numFmtId="0" fontId="53" fillId="0" borderId="71" xfId="0" applyFont="1" applyBorder="1" applyAlignment="1">
      <alignment vertical="top" wrapText="1"/>
    </xf>
    <xf numFmtId="0" fontId="53" fillId="0" borderId="62" xfId="0" applyFont="1" applyBorder="1" applyAlignment="1">
      <alignment vertical="top" wrapText="1"/>
    </xf>
    <xf numFmtId="0" fontId="53" fillId="0" borderId="39" xfId="0" applyFont="1" applyBorder="1" applyAlignment="1">
      <alignment vertical="center" wrapText="1"/>
    </xf>
    <xf numFmtId="0" fontId="21" fillId="0" borderId="62" xfId="0" applyFont="1" applyBorder="1" applyAlignment="1">
      <alignment horizontal="center" vertical="center" wrapText="1"/>
    </xf>
    <xf numFmtId="0" fontId="22" fillId="29" borderId="62" xfId="0" applyFont="1" applyFill="1" applyBorder="1" applyAlignment="1">
      <alignment horizontal="center" vertical="center" wrapText="1"/>
    </xf>
    <xf numFmtId="0" fontId="53" fillId="0" borderId="71" xfId="0" applyFont="1" applyBorder="1" applyAlignment="1">
      <alignment vertical="center" wrapText="1"/>
    </xf>
    <xf numFmtId="0" fontId="43" fillId="0" borderId="12" xfId="0" applyFont="1" applyBorder="1"/>
    <xf numFmtId="0" fontId="43" fillId="0" borderId="23" xfId="0" applyFont="1" applyBorder="1" applyAlignment="1">
      <alignment horizontal="justify"/>
    </xf>
    <xf numFmtId="1" fontId="5" fillId="0" borderId="32" xfId="0" applyNumberFormat="1" applyFont="1" applyBorder="1" applyAlignment="1">
      <alignment horizontal="center" vertical="center" wrapText="1"/>
    </xf>
    <xf numFmtId="1" fontId="5" fillId="29" borderId="32" xfId="0" applyNumberFormat="1" applyFont="1" applyFill="1" applyBorder="1" applyAlignment="1">
      <alignment horizontal="center" vertical="center" wrapText="1"/>
    </xf>
    <xf numFmtId="1" fontId="25" fillId="29" borderId="32" xfId="0" applyNumberFormat="1" applyFont="1" applyFill="1" applyBorder="1" applyAlignment="1">
      <alignment vertical="top" wrapText="1"/>
    </xf>
    <xf numFmtId="1" fontId="25" fillId="0" borderId="32" xfId="0" applyNumberFormat="1" applyFont="1" applyBorder="1" applyAlignment="1">
      <alignment vertical="top" wrapText="1"/>
    </xf>
    <xf numFmtId="1" fontId="43" fillId="0" borderId="15" xfId="0" applyNumberFormat="1" applyFont="1" applyBorder="1"/>
    <xf numFmtId="0" fontId="42" fillId="0" borderId="0" xfId="42" applyFont="1"/>
    <xf numFmtId="0" fontId="43" fillId="0" borderId="0" xfId="42" applyFont="1"/>
    <xf numFmtId="0" fontId="42" fillId="0" borderId="43" xfId="42" applyFont="1" applyBorder="1" applyAlignment="1">
      <alignment horizontal="center"/>
    </xf>
    <xf numFmtId="0" fontId="42" fillId="0" borderId="29" xfId="42" applyFont="1" applyBorder="1"/>
    <xf numFmtId="0" fontId="42" fillId="0" borderId="75" xfId="42" applyFont="1" applyBorder="1"/>
    <xf numFmtId="0" fontId="42" fillId="0" borderId="62" xfId="42" applyFont="1" applyBorder="1"/>
    <xf numFmtId="0" fontId="42" fillId="0" borderId="0" xfId="42" applyFont="1" applyBorder="1" applyAlignment="1"/>
    <xf numFmtId="0" fontId="44" fillId="0" borderId="0" xfId="42" applyFont="1" applyAlignment="1">
      <alignment horizontal="right"/>
    </xf>
    <xf numFmtId="0" fontId="12" fillId="0" borderId="0" xfId="42"/>
    <xf numFmtId="0" fontId="43" fillId="0" borderId="0" xfId="42" applyFont="1" applyFill="1" applyBorder="1"/>
    <xf numFmtId="0" fontId="44" fillId="0" borderId="0" xfId="42" applyFont="1" applyBorder="1" applyAlignment="1"/>
    <xf numFmtId="0" fontId="44" fillId="0" borderId="0" xfId="42" applyFont="1"/>
    <xf numFmtId="0" fontId="43" fillId="0" borderId="0" xfId="42" applyFont="1" applyBorder="1" applyAlignment="1">
      <alignment horizontal="center"/>
    </xf>
    <xf numFmtId="0" fontId="44" fillId="0" borderId="0" xfId="42" applyFont="1" applyAlignment="1"/>
    <xf numFmtId="0" fontId="45" fillId="0" borderId="0" xfId="42" applyFont="1"/>
    <xf numFmtId="0" fontId="44" fillId="0" borderId="0" xfId="42" applyFont="1" applyFill="1"/>
    <xf numFmtId="0" fontId="52" fillId="0" borderId="0" xfId="42" applyFont="1" applyFill="1"/>
    <xf numFmtId="0" fontId="45" fillId="0" borderId="0" xfId="42" applyFont="1" applyFill="1"/>
    <xf numFmtId="0" fontId="25" fillId="0" borderId="0" xfId="42" applyFont="1"/>
    <xf numFmtId="0" fontId="53" fillId="0" borderId="0" xfId="42" applyFont="1"/>
    <xf numFmtId="0" fontId="54" fillId="0" borderId="0" xfId="42" applyFont="1"/>
    <xf numFmtId="0" fontId="53" fillId="0" borderId="0" xfId="42" applyFont="1" applyFill="1"/>
    <xf numFmtId="0" fontId="56" fillId="0" borderId="0" xfId="42" applyFont="1"/>
    <xf numFmtId="0" fontId="57" fillId="0" borderId="0" xfId="42" applyFont="1" applyFill="1"/>
    <xf numFmtId="0" fontId="10" fillId="0" borderId="0" xfId="42" applyFont="1" applyFill="1" applyAlignment="1"/>
    <xf numFmtId="0" fontId="4" fillId="0" borderId="0" xfId="42" applyFont="1" applyFill="1" applyAlignment="1">
      <alignment horizontal="center"/>
    </xf>
    <xf numFmtId="0" fontId="4" fillId="0" borderId="0" xfId="42" applyFont="1" applyFill="1" applyAlignment="1"/>
    <xf numFmtId="0" fontId="4" fillId="0" borderId="34" xfId="42" applyFont="1" applyFill="1" applyBorder="1" applyAlignment="1">
      <alignment horizontal="center"/>
    </xf>
    <xf numFmtId="0" fontId="4" fillId="0" borderId="57" xfId="42" applyFont="1" applyFill="1" applyBorder="1" applyAlignment="1">
      <alignment horizontal="center"/>
    </xf>
    <xf numFmtId="0" fontId="4" fillId="0" borderId="36" xfId="42" applyFont="1" applyFill="1" applyBorder="1" applyAlignment="1"/>
    <xf numFmtId="0" fontId="4" fillId="0" borderId="37" xfId="42" applyFont="1" applyFill="1" applyBorder="1" applyAlignment="1">
      <alignment horizontal="center"/>
    </xf>
    <xf numFmtId="0" fontId="4" fillId="0" borderId="42" xfId="42" applyFont="1" applyFill="1" applyBorder="1" applyAlignment="1"/>
    <xf numFmtId="0" fontId="4" fillId="0" borderId="20" xfId="42" applyFont="1" applyFill="1" applyBorder="1" applyAlignment="1">
      <alignment horizontal="center"/>
    </xf>
    <xf numFmtId="0" fontId="4" fillId="0" borderId="22" xfId="42" applyFont="1" applyFill="1" applyBorder="1" applyAlignment="1"/>
    <xf numFmtId="0" fontId="4" fillId="0" borderId="11" xfId="42" applyFont="1" applyFill="1" applyBorder="1" applyAlignment="1">
      <alignment horizontal="center"/>
    </xf>
    <xf numFmtId="0" fontId="4" fillId="0" borderId="24" xfId="42" applyFont="1" applyFill="1" applyBorder="1" applyAlignment="1"/>
    <xf numFmtId="0" fontId="4" fillId="0" borderId="17" xfId="42" applyFont="1" applyFill="1" applyBorder="1" applyAlignment="1">
      <alignment horizontal="center"/>
    </xf>
    <xf numFmtId="0" fontId="4" fillId="0" borderId="14" xfId="42" applyFont="1" applyFill="1" applyBorder="1" applyAlignment="1">
      <alignment horizontal="center"/>
    </xf>
    <xf numFmtId="0" fontId="4" fillId="0" borderId="0" xfId="44" applyFont="1" applyFill="1" applyBorder="1" applyAlignment="1">
      <alignment wrapText="1"/>
    </xf>
    <xf numFmtId="0" fontId="4" fillId="0" borderId="0" xfId="42" applyFont="1" applyFill="1" applyBorder="1" applyAlignment="1">
      <alignment horizontal="center"/>
    </xf>
    <xf numFmtId="1" fontId="10" fillId="0" borderId="0" xfId="42" applyNumberFormat="1" applyFont="1" applyFill="1" applyBorder="1" applyAlignment="1">
      <alignment horizontal="center"/>
    </xf>
    <xf numFmtId="0" fontId="4" fillId="0" borderId="66" xfId="42" applyFont="1" applyFill="1" applyBorder="1" applyAlignment="1">
      <alignment horizontal="center"/>
    </xf>
    <xf numFmtId="0" fontId="4" fillId="0" borderId="67" xfId="42" applyFont="1" applyFill="1" applyBorder="1" applyAlignment="1">
      <alignment horizontal="center"/>
    </xf>
    <xf numFmtId="0" fontId="4" fillId="0" borderId="23" xfId="42" applyFont="1" applyFill="1" applyBorder="1" applyAlignment="1"/>
    <xf numFmtId="0" fontId="43" fillId="0" borderId="0" xfId="42" applyFont="1" applyFill="1" applyBorder="1" applyAlignment="1">
      <alignment horizontal="center"/>
    </xf>
    <xf numFmtId="0" fontId="42" fillId="0" borderId="0" xfId="42" applyFont="1" applyFill="1" applyBorder="1" applyAlignment="1">
      <alignment horizontal="center"/>
    </xf>
    <xf numFmtId="0" fontId="44" fillId="0" borderId="0" xfId="42" applyFont="1" applyFill="1" applyBorder="1" applyAlignment="1">
      <alignment horizontal="left"/>
    </xf>
    <xf numFmtId="0" fontId="43" fillId="0" borderId="0" xfId="42" applyFont="1" applyFill="1"/>
    <xf numFmtId="0" fontId="4" fillId="0" borderId="23" xfId="42" applyFont="1" applyFill="1" applyBorder="1"/>
    <xf numFmtId="0" fontId="4" fillId="0" borderId="24" xfId="42" applyFont="1" applyFill="1" applyBorder="1"/>
    <xf numFmtId="1" fontId="9" fillId="0" borderId="0" xfId="42" applyNumberFormat="1" applyFont="1" applyFill="1" applyBorder="1" applyAlignment="1">
      <alignment horizontal="center"/>
    </xf>
    <xf numFmtId="0" fontId="4" fillId="0" borderId="0" xfId="44" applyFont="1" applyFill="1" applyBorder="1" applyAlignment="1"/>
    <xf numFmtId="0" fontId="43" fillId="0" borderId="34" xfId="42" applyFont="1" applyFill="1" applyBorder="1" applyAlignment="1">
      <alignment horizontal="center"/>
    </xf>
    <xf numFmtId="0" fontId="4" fillId="0" borderId="53" xfId="42" applyFont="1" applyFill="1" applyBorder="1" applyAlignment="1">
      <alignment horizontal="center"/>
    </xf>
    <xf numFmtId="0" fontId="4" fillId="0" borderId="83" xfId="42" applyFont="1" applyFill="1" applyBorder="1" applyAlignment="1">
      <alignment horizontal="center"/>
    </xf>
    <xf numFmtId="0" fontId="10" fillId="24" borderId="0" xfId="42" applyFont="1" applyFill="1" applyAlignment="1"/>
    <xf numFmtId="1" fontId="91" fillId="0" borderId="0" xfId="42" applyNumberFormat="1" applyFont="1" applyFill="1" applyBorder="1" applyAlignment="1">
      <alignment horizontal="center"/>
    </xf>
    <xf numFmtId="0" fontId="4" fillId="0" borderId="38" xfId="44" applyFont="1" applyFill="1" applyBorder="1" applyAlignment="1"/>
    <xf numFmtId="0" fontId="4" fillId="0" borderId="13" xfId="44" applyFont="1" applyFill="1" applyBorder="1" applyAlignment="1"/>
    <xf numFmtId="0" fontId="4" fillId="0" borderId="19" xfId="44" applyFont="1" applyFill="1" applyBorder="1" applyAlignment="1"/>
    <xf numFmtId="0" fontId="4" fillId="0" borderId="10" xfId="44" applyFont="1" applyFill="1" applyBorder="1" applyAlignment="1"/>
    <xf numFmtId="0" fontId="4" fillId="0" borderId="16" xfId="44" applyFont="1" applyFill="1" applyBorder="1" applyAlignment="1"/>
    <xf numFmtId="0" fontId="4" fillId="0" borderId="39" xfId="44" applyFont="1" applyFill="1" applyBorder="1" applyAlignment="1"/>
    <xf numFmtId="0" fontId="4" fillId="0" borderId="73" xfId="44" applyFont="1" applyFill="1" applyBorder="1" applyAlignment="1"/>
    <xf numFmtId="0" fontId="4" fillId="0" borderId="71" xfId="44" applyFont="1" applyFill="1" applyBorder="1" applyAlignment="1"/>
    <xf numFmtId="0" fontId="4" fillId="0" borderId="84" xfId="44" applyFont="1" applyFill="1" applyBorder="1" applyAlignment="1"/>
    <xf numFmtId="0" fontId="4" fillId="0" borderId="45" xfId="44" applyFont="1" applyFill="1" applyBorder="1" applyAlignment="1"/>
    <xf numFmtId="0" fontId="4" fillId="0" borderId="44" xfId="44" applyFont="1" applyFill="1" applyBorder="1" applyAlignment="1"/>
    <xf numFmtId="0" fontId="4" fillId="0" borderId="79" xfId="44" applyFont="1" applyFill="1" applyBorder="1" applyAlignment="1"/>
    <xf numFmtId="0" fontId="4" fillId="0" borderId="69" xfId="44" applyFont="1" applyFill="1" applyBorder="1" applyAlignment="1"/>
    <xf numFmtId="0" fontId="4" fillId="0" borderId="76" xfId="44" applyFont="1" applyFill="1" applyBorder="1" applyAlignment="1"/>
    <xf numFmtId="0" fontId="4" fillId="0" borderId="16" xfId="44" applyFont="1" applyFill="1" applyBorder="1" applyAlignment="1">
      <alignment wrapText="1"/>
    </xf>
    <xf numFmtId="0" fontId="4" fillId="0" borderId="65" xfId="44" applyFont="1" applyFill="1" applyBorder="1" applyAlignment="1"/>
    <xf numFmtId="0" fontId="4" fillId="0" borderId="31" xfId="44" applyFont="1" applyFill="1" applyBorder="1" applyAlignment="1"/>
    <xf numFmtId="0" fontId="4" fillId="0" borderId="10" xfId="44" applyFont="1" applyFill="1" applyBorder="1" applyAlignment="1">
      <alignment vertical="center"/>
    </xf>
    <xf numFmtId="0" fontId="4" fillId="0" borderId="39" xfId="44" applyFont="1" applyFill="1" applyBorder="1" applyAlignment="1">
      <alignment vertical="center"/>
    </xf>
    <xf numFmtId="0" fontId="4" fillId="0" borderId="38" xfId="44" applyFont="1" applyFill="1" applyBorder="1" applyAlignment="1">
      <alignment wrapText="1"/>
    </xf>
    <xf numFmtId="0" fontId="4" fillId="0" borderId="13" xfId="44" applyFont="1" applyFill="1" applyBorder="1" applyAlignment="1">
      <alignment wrapText="1"/>
    </xf>
    <xf numFmtId="0" fontId="4" fillId="0" borderId="78" xfId="0" applyFont="1" applyFill="1" applyBorder="1" applyAlignment="1"/>
    <xf numFmtId="0" fontId="4" fillId="0" borderId="10" xfId="44" applyFont="1" applyFill="1" applyBorder="1" applyAlignment="1">
      <alignment wrapText="1"/>
    </xf>
    <xf numFmtId="0" fontId="4" fillId="0" borderId="77" xfId="44" applyFont="1" applyFill="1" applyBorder="1" applyAlignment="1">
      <alignment vertical="center"/>
    </xf>
    <xf numFmtId="0" fontId="4" fillId="0" borderId="0" xfId="44" applyFont="1" applyFill="1" applyBorder="1" applyAlignment="1">
      <alignment vertical="center" wrapText="1"/>
    </xf>
    <xf numFmtId="0" fontId="4" fillId="0" borderId="0" xfId="44" applyFont="1" applyFill="1" applyAlignment="1"/>
    <xf numFmtId="0" fontId="4" fillId="0" borderId="45" xfId="0" applyFont="1" applyFill="1" applyBorder="1" applyAlignment="1"/>
    <xf numFmtId="1" fontId="9" fillId="0" borderId="16" xfId="0" applyNumberFormat="1" applyFont="1" applyFill="1" applyBorder="1"/>
    <xf numFmtId="0" fontId="10" fillId="0" borderId="34" xfId="0" applyFont="1" applyBorder="1"/>
    <xf numFmtId="49" fontId="4" fillId="0" borderId="14" xfId="0" applyNumberFormat="1" applyFont="1" applyBorder="1" applyAlignment="1">
      <alignment horizontal="center"/>
    </xf>
    <xf numFmtId="0" fontId="4" fillId="0" borderId="22" xfId="0" applyFont="1" applyFill="1" applyBorder="1"/>
    <xf numFmtId="49" fontId="4" fillId="0" borderId="11" xfId="0" applyNumberFormat="1" applyFont="1" applyBorder="1" applyAlignment="1">
      <alignment horizontal="center"/>
    </xf>
    <xf numFmtId="1" fontId="9" fillId="0" borderId="38" xfId="0" applyNumberFormat="1" applyFont="1" applyFill="1" applyBorder="1"/>
    <xf numFmtId="0" fontId="95" fillId="0" borderId="0" xfId="0" applyFont="1" applyBorder="1" applyAlignment="1"/>
    <xf numFmtId="0" fontId="95" fillId="0" borderId="0" xfId="0" applyFont="1" applyAlignment="1"/>
    <xf numFmtId="164" fontId="4" fillId="0" borderId="0" xfId="44" applyNumberFormat="1" applyFont="1" applyAlignment="1"/>
    <xf numFmtId="1" fontId="9" fillId="0" borderId="13" xfId="0" applyNumberFormat="1" applyFont="1" applyFill="1" applyBorder="1" applyAlignment="1"/>
    <xf numFmtId="0" fontId="4" fillId="0" borderId="83" xfId="0" applyFont="1" applyBorder="1" applyAlignment="1">
      <alignment horizontal="right"/>
    </xf>
    <xf numFmtId="0" fontId="4" fillId="0" borderId="85" xfId="0" applyFont="1" applyBorder="1"/>
    <xf numFmtId="1" fontId="9" fillId="0" borderId="71" xfId="0" applyNumberFormat="1" applyFont="1" applyBorder="1"/>
    <xf numFmtId="2" fontId="9" fillId="0" borderId="71" xfId="0" applyNumberFormat="1" applyFont="1" applyFill="1" applyBorder="1"/>
    <xf numFmtId="49" fontId="4" fillId="0" borderId="66" xfId="0" applyNumberFormat="1" applyFont="1" applyBorder="1"/>
    <xf numFmtId="49" fontId="4" fillId="0" borderId="46" xfId="0" applyNumberFormat="1" applyFont="1" applyBorder="1"/>
    <xf numFmtId="49" fontId="4" fillId="0" borderId="67" xfId="0" applyNumberFormat="1" applyFont="1" applyBorder="1"/>
    <xf numFmtId="0" fontId="9" fillId="0" borderId="10" xfId="0" applyNumberFormat="1" applyFont="1" applyBorder="1"/>
    <xf numFmtId="0" fontId="9" fillId="0" borderId="13" xfId="0" applyNumberFormat="1" applyFont="1" applyBorder="1"/>
    <xf numFmtId="0" fontId="9" fillId="0" borderId="16" xfId="0" applyNumberFormat="1" applyFont="1" applyBorder="1"/>
    <xf numFmtId="49" fontId="4" fillId="0" borderId="47" xfId="0" applyNumberFormat="1" applyFont="1" applyBorder="1"/>
    <xf numFmtId="0" fontId="9" fillId="0" borderId="19" xfId="0" applyNumberFormat="1" applyFont="1" applyBorder="1"/>
    <xf numFmtId="49" fontId="4" fillId="0" borderId="68" xfId="0" applyNumberFormat="1" applyFont="1" applyBorder="1"/>
    <xf numFmtId="0" fontId="9" fillId="0" borderId="38" xfId="0" applyNumberFormat="1" applyFont="1" applyBorder="1"/>
    <xf numFmtId="49" fontId="4" fillId="0" borderId="86" xfId="0" applyNumberFormat="1" applyFont="1" applyBorder="1"/>
    <xf numFmtId="0" fontId="9" fillId="0" borderId="73" xfId="0" applyNumberFormat="1" applyFont="1" applyBorder="1"/>
    <xf numFmtId="0" fontId="4" fillId="0" borderId="61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1" fontId="4" fillId="0" borderId="0" xfId="0" applyNumberFormat="1" applyFont="1"/>
    <xf numFmtId="1" fontId="9" fillId="0" borderId="10" xfId="0" applyNumberFormat="1" applyFont="1" applyFill="1" applyBorder="1"/>
    <xf numFmtId="0" fontId="92" fillId="0" borderId="0" xfId="0" applyFont="1"/>
    <xf numFmtId="0" fontId="10" fillId="0" borderId="38" xfId="0" applyFont="1" applyFill="1" applyBorder="1" applyAlignment="1">
      <alignment horizontal="center"/>
    </xf>
    <xf numFmtId="0" fontId="22" fillId="0" borderId="79" xfId="0" applyFont="1" applyFill="1" applyBorder="1"/>
    <xf numFmtId="0" fontId="96" fillId="0" borderId="0" xfId="42" applyFont="1"/>
    <xf numFmtId="0" fontId="97" fillId="0" borderId="0" xfId="42" applyFont="1" applyAlignment="1"/>
    <xf numFmtId="0" fontId="97" fillId="0" borderId="0" xfId="42" applyFont="1"/>
    <xf numFmtId="0" fontId="51" fillId="27" borderId="0" xfId="42" applyFont="1" applyFill="1" applyBorder="1"/>
    <xf numFmtId="0" fontId="70" fillId="30" borderId="0" xfId="42" applyFont="1" applyFill="1" applyBorder="1"/>
    <xf numFmtId="0" fontId="36" fillId="30" borderId="0" xfId="0" applyFont="1" applyFill="1"/>
    <xf numFmtId="1" fontId="91" fillId="0" borderId="12" xfId="44" applyNumberFormat="1" applyFont="1" applyFill="1" applyBorder="1" applyAlignment="1">
      <alignment horizontal="center" vertical="center"/>
    </xf>
    <xf numFmtId="1" fontId="91" fillId="0" borderId="15" xfId="44" applyNumberFormat="1" applyFont="1" applyFill="1" applyBorder="1" applyAlignment="1">
      <alignment horizontal="center" vertical="center"/>
    </xf>
    <xf numFmtId="1" fontId="91" fillId="0" borderId="18" xfId="42" applyNumberFormat="1" applyFont="1" applyFill="1" applyBorder="1" applyAlignment="1">
      <alignment horizontal="center" vertical="center"/>
    </xf>
    <xf numFmtId="1" fontId="91" fillId="0" borderId="41" xfId="42" applyNumberFormat="1" applyFont="1" applyFill="1" applyBorder="1" applyAlignment="1">
      <alignment horizontal="center" vertical="center"/>
    </xf>
    <xf numFmtId="1" fontId="91" fillId="0" borderId="15" xfId="42" applyNumberFormat="1" applyFont="1" applyFill="1" applyBorder="1" applyAlignment="1">
      <alignment horizontal="center" vertical="center"/>
    </xf>
    <xf numFmtId="0" fontId="4" fillId="0" borderId="11" xfId="42" applyFont="1" applyBorder="1" applyAlignment="1">
      <alignment horizontal="center" vertical="center" shrinkToFit="1"/>
    </xf>
    <xf numFmtId="0" fontId="4" fillId="0" borderId="20" xfId="42" applyFont="1" applyBorder="1" applyAlignment="1">
      <alignment horizontal="center" vertical="center" shrinkToFit="1"/>
    </xf>
    <xf numFmtId="0" fontId="4" fillId="0" borderId="40" xfId="44" applyFont="1" applyFill="1" applyBorder="1" applyAlignment="1">
      <alignment wrapText="1"/>
    </xf>
    <xf numFmtId="0" fontId="53" fillId="0" borderId="0" xfId="0" applyFont="1" applyFill="1"/>
    <xf numFmtId="0" fontId="53" fillId="0" borderId="17" xfId="0" applyFont="1" applyFill="1" applyBorder="1" applyAlignment="1">
      <alignment horizontal="center"/>
    </xf>
    <xf numFmtId="0" fontId="100" fillId="0" borderId="0" xfId="0" applyFont="1" applyFill="1"/>
    <xf numFmtId="166" fontId="4" fillId="0" borderId="0" xfId="0" applyNumberFormat="1" applyFont="1" applyFill="1"/>
    <xf numFmtId="1" fontId="9" fillId="0" borderId="72" xfId="0" applyNumberFormat="1" applyFont="1" applyFill="1" applyBorder="1"/>
    <xf numFmtId="0" fontId="4" fillId="0" borderId="69" xfId="0" applyFont="1" applyBorder="1" applyAlignment="1"/>
    <xf numFmtId="0" fontId="9" fillId="0" borderId="10" xfId="0" applyFont="1" applyFill="1" applyBorder="1" applyAlignment="1"/>
    <xf numFmtId="0" fontId="4" fillId="0" borderId="39" xfId="0" applyFont="1" applyBorder="1" applyAlignment="1"/>
    <xf numFmtId="0" fontId="9" fillId="0" borderId="50" xfId="0" applyFont="1" applyBorder="1" applyAlignment="1"/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/>
    <xf numFmtId="0" fontId="9" fillId="0" borderId="72" xfId="0" applyFont="1" applyFill="1" applyBorder="1" applyAlignment="1"/>
    <xf numFmtId="0" fontId="9" fillId="0" borderId="50" xfId="0" applyFont="1" applyFill="1" applyBorder="1" applyAlignment="1"/>
    <xf numFmtId="0" fontId="9" fillId="0" borderId="56" xfId="0" applyFont="1" applyFill="1" applyBorder="1" applyAlignment="1"/>
    <xf numFmtId="0" fontId="9" fillId="0" borderId="55" xfId="0" applyFont="1" applyFill="1" applyBorder="1" applyAlignment="1"/>
    <xf numFmtId="0" fontId="9" fillId="0" borderId="56" xfId="0" applyFont="1" applyBorder="1" applyAlignment="1"/>
    <xf numFmtId="0" fontId="4" fillId="0" borderId="16" xfId="0" applyFont="1" applyBorder="1" applyAlignment="1">
      <alignment vertical="center" wrapText="1"/>
    </xf>
    <xf numFmtId="0" fontId="21" fillId="0" borderId="40" xfId="0" applyFont="1" applyBorder="1"/>
    <xf numFmtId="1" fontId="10" fillId="0" borderId="34" xfId="0" applyNumberFormat="1" applyFont="1" applyBorder="1" applyAlignment="1">
      <alignment horizontal="center"/>
    </xf>
    <xf numFmtId="0" fontId="19" fillId="0" borderId="0" xfId="0" applyFont="1"/>
    <xf numFmtId="2" fontId="4" fillId="0" borderId="0" xfId="0" applyNumberFormat="1" applyFont="1" applyAlignment="1">
      <alignment vertical="center"/>
    </xf>
    <xf numFmtId="0" fontId="42" fillId="0" borderId="0" xfId="42" applyFont="1" applyBorder="1" applyAlignment="1">
      <alignment horizontal="center" vertical="center"/>
    </xf>
    <xf numFmtId="0" fontId="91" fillId="0" borderId="0" xfId="42" applyFont="1" applyFill="1" applyBorder="1" applyAlignment="1">
      <alignment horizontal="center"/>
    </xf>
    <xf numFmtId="0" fontId="96" fillId="0" borderId="0" xfId="42" applyFont="1" applyFill="1"/>
    <xf numFmtId="0" fontId="4" fillId="0" borderId="34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14" xfId="42" applyFont="1" applyFill="1" applyBorder="1" applyAlignment="1">
      <alignment horizontal="center"/>
    </xf>
    <xf numFmtId="0" fontId="9" fillId="0" borderId="0" xfId="42" applyFont="1" applyBorder="1" applyAlignment="1">
      <alignment horizontal="left"/>
    </xf>
    <xf numFmtId="0" fontId="42" fillId="0" borderId="0" xfId="42" applyFont="1" applyFill="1" applyBorder="1" applyAlignment="1">
      <alignment horizontal="center" vertical="center"/>
    </xf>
    <xf numFmtId="0" fontId="4" fillId="0" borderId="22" xfId="44" applyFont="1" applyBorder="1" applyAlignment="1">
      <alignment horizontal="center" vertical="center"/>
    </xf>
    <xf numFmtId="0" fontId="4" fillId="0" borderId="11" xfId="44" applyFont="1" applyBorder="1" applyAlignment="1">
      <alignment horizontal="center" vertical="center"/>
    </xf>
    <xf numFmtId="0" fontId="4" fillId="0" borderId="23" xfId="44" applyFont="1" applyBorder="1" applyAlignment="1">
      <alignment horizontal="center" vertical="center"/>
    </xf>
    <xf numFmtId="0" fontId="4" fillId="0" borderId="14" xfId="44" applyFont="1" applyBorder="1" applyAlignment="1">
      <alignment horizontal="center" vertical="center"/>
    </xf>
    <xf numFmtId="0" fontId="4" fillId="0" borderId="11" xfId="42" applyFont="1" applyBorder="1" applyAlignment="1">
      <alignment vertical="center"/>
    </xf>
    <xf numFmtId="0" fontId="4" fillId="0" borderId="42" xfId="44" applyFont="1" applyBorder="1" applyAlignment="1">
      <alignment horizontal="center" vertical="center"/>
    </xf>
    <xf numFmtId="0" fontId="4" fillId="0" borderId="20" xfId="42" applyFont="1" applyBorder="1" applyAlignment="1">
      <alignment vertical="center"/>
    </xf>
    <xf numFmtId="0" fontId="13" fillId="0" borderId="24" xfId="44" applyFont="1" applyFill="1" applyBorder="1" applyAlignment="1">
      <alignment horizontal="center" vertical="center"/>
    </xf>
    <xf numFmtId="0" fontId="13" fillId="0" borderId="17" xfId="42" applyFont="1" applyFill="1" applyBorder="1" applyAlignment="1">
      <alignment vertical="center"/>
    </xf>
    <xf numFmtId="0" fontId="13" fillId="0" borderId="23" xfId="44" applyFont="1" applyFill="1" applyBorder="1" applyAlignment="1">
      <alignment horizontal="center" vertical="center"/>
    </xf>
    <xf numFmtId="0" fontId="13" fillId="0" borderId="14" xfId="42" applyFont="1" applyFill="1" applyBorder="1" applyAlignment="1">
      <alignment vertical="center"/>
    </xf>
    <xf numFmtId="0" fontId="4" fillId="0" borderId="24" xfId="44" applyFont="1" applyFill="1" applyBorder="1" applyAlignment="1">
      <alignment horizontal="center" vertical="center"/>
    </xf>
    <xf numFmtId="0" fontId="96" fillId="0" borderId="0" xfId="42" applyFont="1" applyBorder="1" applyAlignment="1"/>
    <xf numFmtId="0" fontId="4" fillId="0" borderId="11" xfId="42" applyFont="1" applyFill="1" applyBorder="1" applyAlignment="1">
      <alignment vertical="center"/>
    </xf>
    <xf numFmtId="0" fontId="4" fillId="0" borderId="11" xfId="42" applyFont="1" applyFill="1" applyBorder="1" applyAlignment="1">
      <alignment horizontal="center" vertical="center" wrapText="1" shrinkToFit="1"/>
    </xf>
    <xf numFmtId="0" fontId="4" fillId="0" borderId="22" xfId="44" applyFont="1" applyFill="1" applyBorder="1" applyAlignment="1">
      <alignment horizontal="center" vertical="center"/>
    </xf>
    <xf numFmtId="0" fontId="4" fillId="0" borderId="80" xfId="44" applyFont="1" applyFill="1" applyBorder="1" applyAlignment="1">
      <alignment wrapText="1"/>
    </xf>
    <xf numFmtId="0" fontId="4" fillId="0" borderId="49" xfId="42" applyFont="1" applyFill="1" applyBorder="1" applyAlignment="1">
      <alignment horizontal="center"/>
    </xf>
    <xf numFmtId="0" fontId="47" fillId="0" borderId="22" xfId="42" applyFont="1" applyFill="1" applyBorder="1" applyAlignment="1"/>
    <xf numFmtId="0" fontId="101" fillId="0" borderId="23" xfId="42" applyFont="1" applyFill="1" applyBorder="1" applyAlignment="1"/>
    <xf numFmtId="0" fontId="101" fillId="0" borderId="36" xfId="0" applyFont="1" applyFill="1" applyBorder="1"/>
    <xf numFmtId="0" fontId="47" fillId="0" borderId="22" xfId="44" applyFont="1" applyFill="1" applyBorder="1" applyAlignment="1">
      <alignment vertical="center"/>
    </xf>
    <xf numFmtId="0" fontId="47" fillId="0" borderId="64" xfId="42" applyFont="1" applyFill="1" applyBorder="1" applyAlignment="1"/>
    <xf numFmtId="0" fontId="47" fillId="0" borderId="23" xfId="0" applyFont="1" applyFill="1" applyBorder="1"/>
    <xf numFmtId="0" fontId="47" fillId="0" borderId="24" xfId="44" applyFont="1" applyFill="1" applyBorder="1" applyAlignment="1">
      <alignment vertical="center"/>
    </xf>
    <xf numFmtId="0" fontId="47" fillId="0" borderId="64" xfId="44" applyFont="1" applyFill="1" applyBorder="1" applyAlignment="1">
      <alignment vertical="center"/>
    </xf>
    <xf numFmtId="0" fontId="47" fillId="0" borderId="23" xfId="44" applyFont="1" applyFill="1" applyBorder="1" applyAlignment="1">
      <alignment vertical="center"/>
    </xf>
    <xf numFmtId="0" fontId="47" fillId="0" borderId="81" xfId="44" applyFont="1" applyFill="1" applyBorder="1" applyAlignment="1">
      <alignment vertical="center"/>
    </xf>
    <xf numFmtId="0" fontId="47" fillId="0" borderId="42" xfId="44" applyFont="1" applyFill="1" applyBorder="1" applyAlignment="1">
      <alignment vertical="center"/>
    </xf>
    <xf numFmtId="0" fontId="47" fillId="0" borderId="23" xfId="42" applyFont="1" applyFill="1" applyBorder="1"/>
    <xf numFmtId="0" fontId="47" fillId="0" borderId="40" xfId="42" applyFont="1" applyFill="1" applyBorder="1"/>
    <xf numFmtId="0" fontId="47" fillId="0" borderId="24" xfId="0" applyFont="1" applyFill="1" applyBorder="1"/>
    <xf numFmtId="0" fontId="4" fillId="0" borderId="49" xfId="0" applyFont="1" applyFill="1" applyBorder="1" applyAlignment="1">
      <alignment horizontal="center"/>
    </xf>
    <xf numFmtId="0" fontId="47" fillId="0" borderId="22" xfId="0" applyFont="1" applyFill="1" applyBorder="1" applyAlignment="1">
      <alignment vertical="center"/>
    </xf>
    <xf numFmtId="0" fontId="47" fillId="0" borderId="40" xfId="42" applyFont="1" applyFill="1" applyBorder="1" applyAlignment="1"/>
    <xf numFmtId="0" fontId="9" fillId="0" borderId="16" xfId="0" applyNumberFormat="1" applyFont="1" applyFill="1" applyBorder="1"/>
    <xf numFmtId="0" fontId="51" fillId="0" borderId="39" xfId="42" applyFont="1" applyFill="1" applyBorder="1" applyAlignment="1">
      <alignment horizontal="center"/>
    </xf>
    <xf numFmtId="0" fontId="70" fillId="31" borderId="0" xfId="42" applyFont="1" applyFill="1" applyBorder="1"/>
    <xf numFmtId="0" fontId="36" fillId="31" borderId="0" xfId="0" applyFont="1" applyFill="1"/>
    <xf numFmtId="0" fontId="103" fillId="0" borderId="0" xfId="42" applyFont="1" applyFill="1"/>
    <xf numFmtId="0" fontId="63" fillId="0" borderId="0" xfId="42" applyFont="1" applyFill="1"/>
    <xf numFmtId="0" fontId="69" fillId="0" borderId="0" xfId="42" applyFont="1" applyFill="1" applyBorder="1"/>
    <xf numFmtId="0" fontId="41" fillId="0" borderId="75" xfId="42" applyFont="1" applyFill="1" applyBorder="1"/>
    <xf numFmtId="0" fontId="41" fillId="0" borderId="25" xfId="0" applyFont="1" applyFill="1" applyBorder="1"/>
    <xf numFmtId="0" fontId="106" fillId="0" borderId="0" xfId="42" applyFont="1" applyFill="1"/>
    <xf numFmtId="1" fontId="4" fillId="0" borderId="67" xfId="0" applyNumberFormat="1" applyFont="1" applyBorder="1" applyAlignment="1">
      <alignment horizontal="center"/>
    </xf>
    <xf numFmtId="0" fontId="22" fillId="0" borderId="39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13" xfId="0" applyNumberFormat="1" applyFont="1" applyBorder="1" applyAlignment="1"/>
    <xf numFmtId="0" fontId="21" fillId="0" borderId="11" xfId="44" applyFont="1" applyBorder="1" applyAlignment="1">
      <alignment horizontal="center" wrapText="1"/>
    </xf>
    <xf numFmtId="0" fontId="91" fillId="0" borderId="0" xfId="42" applyFont="1"/>
    <xf numFmtId="0" fontId="4" fillId="25" borderId="0" xfId="0" applyFont="1" applyFill="1"/>
    <xf numFmtId="0" fontId="110" fillId="0" borderId="0" xfId="0" applyFont="1" applyFill="1" applyBorder="1" applyAlignment="1">
      <alignment horizontal="center"/>
    </xf>
    <xf numFmtId="1" fontId="9" fillId="0" borderId="73" xfId="0" applyNumberFormat="1" applyFont="1" applyFill="1" applyBorder="1"/>
    <xf numFmtId="0" fontId="4" fillId="0" borderId="43" xfId="0" applyFont="1" applyBorder="1" applyAlignment="1"/>
    <xf numFmtId="0" fontId="4" fillId="0" borderId="78" xfId="0" applyFont="1" applyFill="1" applyBorder="1"/>
    <xf numFmtId="0" fontId="108" fillId="0" borderId="0" xfId="40" applyFont="1" applyBorder="1"/>
    <xf numFmtId="0" fontId="2" fillId="0" borderId="0" xfId="40" applyFont="1" applyBorder="1"/>
    <xf numFmtId="0" fontId="18" fillId="0" borderId="0" xfId="40" applyFont="1" applyBorder="1" applyAlignment="1">
      <alignment horizontal="center"/>
    </xf>
    <xf numFmtId="0" fontId="74" fillId="0" borderId="0" xfId="40" applyBorder="1"/>
    <xf numFmtId="0" fontId="10" fillId="0" borderId="58" xfId="0" applyFont="1" applyFill="1" applyBorder="1" applyAlignment="1"/>
    <xf numFmtId="0" fontId="10" fillId="0" borderId="36" xfId="0" applyFont="1" applyFill="1" applyBorder="1" applyAlignment="1"/>
    <xf numFmtId="0" fontId="4" fillId="32" borderId="78" xfId="0" applyFont="1" applyFill="1" applyBorder="1"/>
    <xf numFmtId="0" fontId="10" fillId="32" borderId="61" xfId="0" applyFont="1" applyFill="1" applyBorder="1" applyAlignment="1"/>
    <xf numFmtId="0" fontId="10" fillId="32" borderId="24" xfId="0" applyFont="1" applyFill="1" applyBorder="1" applyAlignment="1"/>
    <xf numFmtId="0" fontId="10" fillId="32" borderId="22" xfId="0" applyFont="1" applyFill="1" applyBorder="1" applyAlignment="1"/>
    <xf numFmtId="0" fontId="10" fillId="32" borderId="88" xfId="0" applyFont="1" applyFill="1" applyBorder="1" applyAlignment="1"/>
    <xf numFmtId="0" fontId="9" fillId="0" borderId="66" xfId="0" applyFont="1" applyBorder="1" applyAlignment="1"/>
    <xf numFmtId="0" fontId="10" fillId="0" borderId="85" xfId="0" applyFont="1" applyFill="1" applyBorder="1" applyAlignment="1"/>
    <xf numFmtId="49" fontId="4" fillId="0" borderId="10" xfId="0" applyNumberFormat="1" applyFont="1" applyBorder="1"/>
    <xf numFmtId="49" fontId="4" fillId="0" borderId="19" xfId="0" applyNumberFormat="1" applyFont="1" applyBorder="1"/>
    <xf numFmtId="49" fontId="4" fillId="0" borderId="13" xfId="0" applyNumberFormat="1" applyFont="1" applyBorder="1"/>
    <xf numFmtId="49" fontId="4" fillId="0" borderId="16" xfId="0" applyNumberFormat="1" applyFont="1" applyBorder="1"/>
    <xf numFmtId="49" fontId="4" fillId="0" borderId="38" xfId="0" applyNumberFormat="1" applyFont="1" applyBorder="1"/>
    <xf numFmtId="49" fontId="4" fillId="0" borderId="73" xfId="0" applyNumberFormat="1" applyFont="1" applyBorder="1"/>
    <xf numFmtId="0" fontId="4" fillId="0" borderId="53" xfId="0" applyFont="1" applyBorder="1" applyAlignment="1">
      <alignment horizontal="right"/>
    </xf>
    <xf numFmtId="49" fontId="4" fillId="0" borderId="54" xfId="0" applyNumberFormat="1" applyFont="1" applyBorder="1"/>
    <xf numFmtId="49" fontId="4" fillId="0" borderId="43" xfId="0" applyNumberFormat="1" applyFont="1" applyBorder="1"/>
    <xf numFmtId="0" fontId="9" fillId="0" borderId="43" xfId="0" applyNumberFormat="1" applyFont="1" applyBorder="1"/>
    <xf numFmtId="0" fontId="4" fillId="0" borderId="52" xfId="0" applyFont="1" applyBorder="1" applyAlignment="1">
      <alignment horizontal="center"/>
    </xf>
    <xf numFmtId="0" fontId="4" fillId="0" borderId="61" xfId="0" applyFont="1" applyFill="1" applyBorder="1" applyAlignment="1">
      <alignment horizontal="center"/>
    </xf>
    <xf numFmtId="0" fontId="9" fillId="0" borderId="10" xfId="0" applyNumberFormat="1" applyFont="1" applyFill="1" applyBorder="1"/>
    <xf numFmtId="0" fontId="9" fillId="0" borderId="13" xfId="0" applyNumberFormat="1" applyFont="1" applyFill="1" applyBorder="1"/>
    <xf numFmtId="49" fontId="4" fillId="0" borderId="17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0" fontId="111" fillId="0" borderId="0" xfId="0" applyFont="1"/>
    <xf numFmtId="0" fontId="112" fillId="0" borderId="0" xfId="0" applyFont="1"/>
    <xf numFmtId="0" fontId="53" fillId="26" borderId="0" xfId="0" applyFont="1" applyFill="1"/>
    <xf numFmtId="0" fontId="4" fillId="26" borderId="0" xfId="0" applyFont="1" applyFill="1"/>
    <xf numFmtId="0" fontId="113" fillId="26" borderId="0" xfId="0" applyFont="1" applyFill="1"/>
    <xf numFmtId="0" fontId="5" fillId="0" borderId="0" xfId="0" applyFont="1" applyAlignment="1">
      <alignment horizontal="center"/>
    </xf>
    <xf numFmtId="0" fontId="114" fillId="0" borderId="0" xfId="0" applyFont="1"/>
    <xf numFmtId="0" fontId="115" fillId="0" borderId="0" xfId="0" applyFont="1"/>
    <xf numFmtId="0" fontId="25" fillId="0" borderId="14" xfId="0" applyFont="1" applyBorder="1" applyAlignment="1">
      <alignment horizontal="center" vertical="top"/>
    </xf>
    <xf numFmtId="0" fontId="25" fillId="0" borderId="14" xfId="0" applyFont="1" applyBorder="1" applyAlignment="1">
      <alignment horizontal="center"/>
    </xf>
    <xf numFmtId="0" fontId="117" fillId="33" borderId="14" xfId="0" applyFont="1" applyFill="1" applyBorder="1" applyAlignment="1">
      <alignment horizontal="center" vertical="top" wrapText="1"/>
    </xf>
    <xf numFmtId="0" fontId="118" fillId="0" borderId="14" xfId="0" applyFont="1" applyBorder="1" applyAlignment="1">
      <alignment vertical="top"/>
    </xf>
    <xf numFmtId="2" fontId="112" fillId="0" borderId="14" xfId="0" applyNumberFormat="1" applyFont="1" applyBorder="1" applyAlignment="1">
      <alignment horizontal="center" vertical="top" wrapText="1"/>
    </xf>
    <xf numFmtId="0" fontId="117" fillId="33" borderId="14" xfId="0" applyFont="1" applyFill="1" applyBorder="1" applyAlignment="1">
      <alignment horizontal="center" wrapText="1"/>
    </xf>
    <xf numFmtId="0" fontId="119" fillId="0" borderId="0" xfId="0" applyFont="1"/>
    <xf numFmtId="0" fontId="36" fillId="0" borderId="0" xfId="0" applyFont="1"/>
    <xf numFmtId="0" fontId="32" fillId="0" borderId="0" xfId="0" applyFont="1" applyBorder="1" applyAlignment="1">
      <alignment horizontal="center"/>
    </xf>
    <xf numFmtId="1" fontId="4" fillId="0" borderId="57" xfId="0" applyNumberFormat="1" applyFont="1" applyFill="1" applyBorder="1"/>
    <xf numFmtId="0" fontId="4" fillId="0" borderId="14" xfId="0" applyFont="1" applyBorder="1" applyAlignment="1">
      <alignment horizontal="center" vertical="center" wrapText="1"/>
    </xf>
    <xf numFmtId="0" fontId="47" fillId="0" borderId="14" xfId="0" applyFont="1" applyFill="1" applyBorder="1"/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6" xfId="0" applyNumberFormat="1" applyFont="1" applyBorder="1" applyAlignment="1"/>
    <xf numFmtId="0" fontId="47" fillId="0" borderId="11" xfId="0" applyFont="1" applyFill="1" applyBorder="1"/>
    <xf numFmtId="0" fontId="47" fillId="0" borderId="17" xfId="0" applyFont="1" applyFill="1" applyBorder="1"/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9" fillId="0" borderId="43" xfId="0" applyFont="1" applyBorder="1" applyAlignment="1"/>
    <xf numFmtId="0" fontId="4" fillId="0" borderId="70" xfId="0" applyFont="1" applyFill="1" applyBorder="1"/>
    <xf numFmtId="0" fontId="4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102" fillId="0" borderId="39" xfId="42" applyFont="1" applyFill="1" applyBorder="1"/>
    <xf numFmtId="0" fontId="9" fillId="0" borderId="12" xfId="0" applyFont="1" applyBorder="1" applyAlignment="1"/>
    <xf numFmtId="0" fontId="9" fillId="0" borderId="18" xfId="0" applyFont="1" applyBorder="1" applyAlignment="1"/>
    <xf numFmtId="0" fontId="4" fillId="0" borderId="0" xfId="0" applyNumberFormat="1" applyFont="1" applyAlignment="1"/>
    <xf numFmtId="0" fontId="4" fillId="0" borderId="16" xfId="0" applyNumberFormat="1" applyFont="1" applyBorder="1" applyAlignment="1"/>
    <xf numFmtId="0" fontId="120" fillId="0" borderId="0" xfId="0" applyFont="1" applyAlignment="1"/>
    <xf numFmtId="0" fontId="4" fillId="0" borderId="39" xfId="0" applyFont="1" applyFill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0" fontId="27" fillId="25" borderId="0" xfId="2" applyFont="1" applyFill="1"/>
    <xf numFmtId="0" fontId="28" fillId="25" borderId="0" xfId="2" applyFont="1" applyFill="1"/>
    <xf numFmtId="1" fontId="4" fillId="0" borderId="10" xfId="0" applyNumberFormat="1" applyFont="1" applyFill="1" applyBorder="1" applyAlignment="1">
      <alignment horizontal="center"/>
    </xf>
    <xf numFmtId="1" fontId="4" fillId="0" borderId="71" xfId="0" applyNumberFormat="1" applyFont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0" fontId="73" fillId="0" borderId="0" xfId="0" applyFont="1" applyFill="1" applyBorder="1" applyAlignment="1"/>
    <xf numFmtId="0" fontId="4" fillId="0" borderId="81" xfId="42" applyFont="1" applyFill="1" applyBorder="1" applyAlignment="1"/>
    <xf numFmtId="0" fontId="41" fillId="0" borderId="0" xfId="0" applyFont="1" applyFill="1"/>
    <xf numFmtId="0" fontId="109" fillId="0" borderId="0" xfId="0" applyFont="1" applyFill="1"/>
    <xf numFmtId="0" fontId="121" fillId="0" borderId="0" xfId="0" applyFont="1" applyFill="1" applyBorder="1"/>
    <xf numFmtId="0" fontId="4" fillId="34" borderId="0" xfId="0" applyFont="1" applyFill="1"/>
    <xf numFmtId="0" fontId="36" fillId="31" borderId="0" xfId="42" applyFont="1" applyFill="1" applyBorder="1"/>
    <xf numFmtId="0" fontId="36" fillId="25" borderId="0" xfId="0" applyFont="1" applyFill="1"/>
    <xf numFmtId="0" fontId="122" fillId="0" borderId="0" xfId="0" applyFont="1"/>
    <xf numFmtId="0" fontId="123" fillId="0" borderId="0" xfId="0" applyFont="1"/>
    <xf numFmtId="0" fontId="32" fillId="0" borderId="0" xfId="0" applyFont="1"/>
    <xf numFmtId="0" fontId="19" fillId="0" borderId="0" xfId="0" applyFont="1" applyAlignment="1">
      <alignment horizontal="left"/>
    </xf>
    <xf numFmtId="0" fontId="36" fillId="0" borderId="39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68" fillId="0" borderId="43" xfId="0" applyFont="1" applyFill="1" applyBorder="1" applyAlignment="1">
      <alignment horizontal="right"/>
    </xf>
    <xf numFmtId="0" fontId="68" fillId="0" borderId="53" xfId="0" applyFont="1" applyBorder="1" applyAlignment="1">
      <alignment horizontal="center"/>
    </xf>
    <xf numFmtId="0" fontId="68" fillId="0" borderId="63" xfId="0" applyFont="1" applyBorder="1" applyAlignment="1">
      <alignment horizontal="center"/>
    </xf>
    <xf numFmtId="0" fontId="68" fillId="0" borderId="73" xfId="0" applyFont="1" applyFill="1" applyBorder="1" applyAlignment="1">
      <alignment horizontal="right"/>
    </xf>
    <xf numFmtId="0" fontId="68" fillId="0" borderId="49" xfId="0" applyFont="1" applyBorder="1" applyAlignment="1">
      <alignment horizontal="center"/>
    </xf>
    <xf numFmtId="0" fontId="68" fillId="0" borderId="82" xfId="0" applyFont="1" applyBorder="1" applyAlignment="1">
      <alignment horizontal="center"/>
    </xf>
    <xf numFmtId="0" fontId="68" fillId="0" borderId="34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17" xfId="0" applyFont="1" applyBorder="1" applyAlignment="1">
      <alignment horizontal="center"/>
    </xf>
    <xf numFmtId="0" fontId="68" fillId="0" borderId="18" xfId="0" applyFont="1" applyBorder="1" applyAlignment="1">
      <alignment horizontal="center"/>
    </xf>
    <xf numFmtId="0" fontId="68" fillId="0" borderId="39" xfId="0" applyFont="1" applyFill="1" applyBorder="1" applyAlignment="1">
      <alignment horizontal="right"/>
    </xf>
    <xf numFmtId="0" fontId="68" fillId="0" borderId="12" xfId="0" applyFont="1" applyBorder="1" applyAlignment="1">
      <alignment horizontal="center"/>
    </xf>
    <xf numFmtId="0" fontId="68" fillId="0" borderId="71" xfId="0" applyFont="1" applyFill="1" applyBorder="1" applyAlignment="1">
      <alignment horizontal="right"/>
    </xf>
    <xf numFmtId="0" fontId="98" fillId="0" borderId="0" xfId="0" applyFont="1" applyFill="1" applyBorder="1" applyAlignment="1">
      <alignment horizontal="center"/>
    </xf>
    <xf numFmtId="0" fontId="123" fillId="0" borderId="0" xfId="0" applyFont="1" applyBorder="1"/>
    <xf numFmtId="0" fontId="98" fillId="0" borderId="0" xfId="0" applyFont="1" applyFill="1" applyBorder="1" applyAlignment="1">
      <alignment horizontal="left"/>
    </xf>
    <xf numFmtId="0" fontId="68" fillId="0" borderId="0" xfId="0" applyFont="1" applyBorder="1" applyAlignment="1">
      <alignment horizontal="center"/>
    </xf>
    <xf numFmtId="0" fontId="99" fillId="0" borderId="0" xfId="0" applyFont="1" applyFill="1" applyBorder="1" applyAlignment="1">
      <alignment horizontal="left"/>
    </xf>
    <xf numFmtId="0" fontId="68" fillId="0" borderId="0" xfId="0" applyFont="1" applyFill="1" applyBorder="1" applyAlignment="1">
      <alignment horizontal="right"/>
    </xf>
    <xf numFmtId="0" fontId="126" fillId="0" borderId="0" xfId="0" applyFont="1"/>
    <xf numFmtId="2" fontId="4" fillId="34" borderId="0" xfId="0" applyNumberFormat="1" applyFont="1" applyFill="1" applyAlignment="1"/>
    <xf numFmtId="0" fontId="4" fillId="35" borderId="70" xfId="0" applyFont="1" applyFill="1" applyBorder="1"/>
    <xf numFmtId="0" fontId="4" fillId="28" borderId="70" xfId="0" applyFont="1" applyFill="1" applyBorder="1"/>
    <xf numFmtId="0" fontId="4" fillId="36" borderId="70" xfId="0" applyFont="1" applyFill="1" applyBorder="1"/>
    <xf numFmtId="0" fontId="4" fillId="37" borderId="70" xfId="0" applyFont="1" applyFill="1" applyBorder="1"/>
    <xf numFmtId="0" fontId="4" fillId="24" borderId="70" xfId="0" applyFont="1" applyFill="1" applyBorder="1"/>
    <xf numFmtId="0" fontId="4" fillId="32" borderId="70" xfId="0" applyFont="1" applyFill="1" applyBorder="1"/>
    <xf numFmtId="0" fontId="4" fillId="32" borderId="76" xfId="0" applyFont="1" applyFill="1" applyBorder="1"/>
    <xf numFmtId="0" fontId="4" fillId="0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21" fillId="0" borderId="13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69" xfId="0" applyFont="1" applyFill="1" applyBorder="1"/>
    <xf numFmtId="0" fontId="4" fillId="35" borderId="65" xfId="0" applyFont="1" applyFill="1" applyBorder="1"/>
    <xf numFmtId="0" fontId="4" fillId="35" borderId="76" xfId="0" applyFont="1" applyFill="1" applyBorder="1"/>
    <xf numFmtId="0" fontId="16" fillId="0" borderId="16" xfId="0" applyFont="1" applyBorder="1" applyAlignment="1">
      <alignment horizontal="right"/>
    </xf>
    <xf numFmtId="0" fontId="4" fillId="36" borderId="69" xfId="0" applyFont="1" applyFill="1" applyBorder="1"/>
    <xf numFmtId="0" fontId="4" fillId="28" borderId="76" xfId="0" applyFont="1" applyFill="1" applyBorder="1"/>
    <xf numFmtId="0" fontId="4" fillId="36" borderId="78" xfId="0" applyFont="1" applyFill="1" applyBorder="1"/>
    <xf numFmtId="0" fontId="4" fillId="37" borderId="69" xfId="0" applyFont="1" applyFill="1" applyBorder="1"/>
    <xf numFmtId="0" fontId="4" fillId="37" borderId="78" xfId="0" applyFont="1" applyFill="1" applyBorder="1"/>
    <xf numFmtId="0" fontId="4" fillId="32" borderId="69" xfId="0" applyFont="1" applyFill="1" applyBorder="1"/>
    <xf numFmtId="0" fontId="21" fillId="0" borderId="38" xfId="0" applyFont="1" applyFill="1" applyBorder="1" applyAlignment="1">
      <alignment horizontal="right"/>
    </xf>
    <xf numFmtId="0" fontId="4" fillId="32" borderId="65" xfId="0" applyFont="1" applyFill="1" applyBorder="1"/>
    <xf numFmtId="0" fontId="21" fillId="0" borderId="16" xfId="0" applyFont="1" applyFill="1" applyBorder="1" applyAlignment="1">
      <alignment horizontal="right"/>
    </xf>
    <xf numFmtId="0" fontId="4" fillId="35" borderId="73" xfId="0" applyFont="1" applyFill="1" applyBorder="1"/>
    <xf numFmtId="0" fontId="4" fillId="35" borderId="73" xfId="0" applyFont="1" applyFill="1" applyBorder="1" applyAlignment="1">
      <alignment horizontal="right"/>
    </xf>
    <xf numFmtId="0" fontId="4" fillId="35" borderId="0" xfId="0" applyFont="1" applyFill="1" applyBorder="1"/>
    <xf numFmtId="0" fontId="4" fillId="24" borderId="69" xfId="0" applyFont="1" applyFill="1" applyBorder="1"/>
    <xf numFmtId="0" fontId="4" fillId="0" borderId="43" xfId="0" applyFont="1" applyFill="1" applyBorder="1" applyAlignment="1">
      <alignment horizontal="right"/>
    </xf>
    <xf numFmtId="0" fontId="10" fillId="35" borderId="0" xfId="0" applyFont="1" applyFill="1" applyBorder="1" applyAlignment="1">
      <alignment vertical="center" wrapText="1"/>
    </xf>
    <xf numFmtId="0" fontId="10" fillId="24" borderId="77" xfId="0" applyFont="1" applyFill="1" applyBorder="1" applyAlignment="1">
      <alignment vertical="center" wrapText="1"/>
    </xf>
    <xf numFmtId="0" fontId="4" fillId="24" borderId="39" xfId="0" applyFont="1" applyFill="1" applyBorder="1" applyAlignment="1">
      <alignment horizontal="center" vertical="center" wrapText="1"/>
    </xf>
    <xf numFmtId="14" fontId="66" fillId="0" borderId="0" xfId="0" applyNumberFormat="1" applyFont="1"/>
    <xf numFmtId="0" fontId="0" fillId="0" borderId="0" xfId="0" applyBorder="1"/>
    <xf numFmtId="0" fontId="130" fillId="0" borderId="0" xfId="0" applyFont="1"/>
    <xf numFmtId="0" fontId="131" fillId="0" borderId="0" xfId="0" applyFont="1"/>
    <xf numFmtId="0" fontId="129" fillId="26" borderId="0" xfId="0" applyFont="1" applyFill="1"/>
    <xf numFmtId="0" fontId="131" fillId="26" borderId="0" xfId="0" applyFont="1" applyFill="1"/>
    <xf numFmtId="164" fontId="131" fillId="0" borderId="0" xfId="0" applyNumberFormat="1" applyFont="1"/>
    <xf numFmtId="0" fontId="0" fillId="26" borderId="0" xfId="0" applyFill="1"/>
    <xf numFmtId="0" fontId="0" fillId="0" borderId="14" xfId="0" applyBorder="1"/>
    <xf numFmtId="0" fontId="127" fillId="0" borderId="0" xfId="42" applyFont="1" applyFill="1"/>
    <xf numFmtId="0" fontId="127" fillId="0" borderId="0" xfId="42" applyFont="1" applyFill="1" applyAlignment="1">
      <alignment vertical="center" wrapText="1"/>
    </xf>
    <xf numFmtId="0" fontId="4" fillId="0" borderId="68" xfId="42" applyFont="1" applyFill="1" applyBorder="1" applyAlignment="1">
      <alignment horizontal="center"/>
    </xf>
    <xf numFmtId="0" fontId="4" fillId="0" borderId="47" xfId="42" applyFont="1" applyFill="1" applyBorder="1" applyAlignment="1">
      <alignment horizontal="center"/>
    </xf>
    <xf numFmtId="0" fontId="4" fillId="0" borderId="46" xfId="42" applyFont="1" applyFill="1" applyBorder="1" applyAlignment="1">
      <alignment horizontal="center"/>
    </xf>
    <xf numFmtId="0" fontId="4" fillId="0" borderId="66" xfId="0" applyFont="1" applyFill="1" applyBorder="1" applyAlignment="1">
      <alignment horizontal="center"/>
    </xf>
    <xf numFmtId="0" fontId="4" fillId="0" borderId="63" xfId="42" applyFont="1" applyFill="1" applyBorder="1" applyAlignment="1">
      <alignment horizontal="center"/>
    </xf>
    <xf numFmtId="0" fontId="4" fillId="0" borderId="64" xfId="42" applyFont="1" applyFill="1" applyBorder="1" applyAlignment="1"/>
    <xf numFmtId="0" fontId="4" fillId="0" borderId="86" xfId="42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right"/>
    </xf>
    <xf numFmtId="0" fontId="137" fillId="0" borderId="0" xfId="0" applyFont="1" applyFill="1" applyBorder="1"/>
    <xf numFmtId="0" fontId="134" fillId="0" borderId="0" xfId="0" applyFont="1" applyFill="1" applyBorder="1"/>
    <xf numFmtId="0" fontId="133" fillId="0" borderId="0" xfId="0" applyFont="1" applyFill="1" applyBorder="1"/>
    <xf numFmtId="0" fontId="135" fillId="0" borderId="0" xfId="42" applyFont="1" applyFill="1" applyBorder="1" applyAlignment="1">
      <alignment wrapText="1"/>
    </xf>
    <xf numFmtId="0" fontId="107" fillId="0" borderId="0" xfId="42" applyFont="1"/>
    <xf numFmtId="0" fontId="47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/>
    </xf>
    <xf numFmtId="0" fontId="94" fillId="26" borderId="0" xfId="42" applyFont="1" applyFill="1"/>
    <xf numFmtId="0" fontId="53" fillId="0" borderId="14" xfId="0" applyFont="1" applyFill="1" applyBorder="1" applyAlignment="1">
      <alignment horizontal="center"/>
    </xf>
    <xf numFmtId="0" fontId="47" fillId="0" borderId="24" xfId="0" applyFont="1" applyFill="1" applyBorder="1" applyAlignment="1">
      <alignment vertical="center"/>
    </xf>
    <xf numFmtId="1" fontId="127" fillId="0" borderId="0" xfId="42" applyNumberFormat="1" applyFont="1" applyFill="1"/>
    <xf numFmtId="1" fontId="128" fillId="0" borderId="13" xfId="0" applyNumberFormat="1" applyFont="1" applyFill="1" applyBorder="1"/>
    <xf numFmtId="0" fontId="4" fillId="0" borderId="36" xfId="0" applyFont="1" applyFill="1" applyBorder="1"/>
    <xf numFmtId="0" fontId="4" fillId="26" borderId="40" xfId="44" applyFont="1" applyFill="1" applyBorder="1" applyAlignment="1"/>
    <xf numFmtId="0" fontId="4" fillId="26" borderId="35" xfId="44" applyFont="1" applyFill="1" applyBorder="1" applyAlignment="1">
      <alignment horizontal="center"/>
    </xf>
    <xf numFmtId="1" fontId="9" fillId="26" borderId="35" xfId="42" applyNumberFormat="1" applyFont="1" applyFill="1" applyBorder="1" applyAlignment="1">
      <alignment horizontal="center"/>
    </xf>
    <xf numFmtId="1" fontId="9" fillId="26" borderId="62" xfId="42" applyNumberFormat="1" applyFont="1" applyFill="1" applyBorder="1" applyAlignment="1">
      <alignment horizontal="center"/>
    </xf>
    <xf numFmtId="0" fontId="100" fillId="26" borderId="0" xfId="0" applyFont="1" applyFill="1"/>
    <xf numFmtId="0" fontId="43" fillId="26" borderId="0" xfId="42" applyFont="1" applyFill="1" applyBorder="1" applyAlignment="1">
      <alignment horizontal="center"/>
    </xf>
    <xf numFmtId="0" fontId="10" fillId="26" borderId="0" xfId="42" applyFont="1" applyFill="1" applyAlignment="1"/>
    <xf numFmtId="0" fontId="4" fillId="0" borderId="35" xfId="42" applyFont="1" applyFill="1" applyBorder="1" applyAlignment="1">
      <alignment horizontal="center"/>
    </xf>
    <xf numFmtId="0" fontId="4" fillId="26" borderId="34" xfId="42" applyFont="1" applyFill="1" applyBorder="1" applyAlignment="1">
      <alignment horizontal="center"/>
    </xf>
    <xf numFmtId="0" fontId="10" fillId="26" borderId="75" xfId="42" applyFont="1" applyFill="1" applyBorder="1" applyAlignment="1"/>
    <xf numFmtId="0" fontId="47" fillId="0" borderId="23" xfId="0" applyFont="1" applyFill="1" applyBorder="1" applyAlignment="1">
      <alignment vertical="center" wrapText="1"/>
    </xf>
    <xf numFmtId="1" fontId="4" fillId="0" borderId="0" xfId="42" applyNumberFormat="1" applyFont="1" applyFill="1" applyBorder="1"/>
    <xf numFmtId="0" fontId="4" fillId="0" borderId="38" xfId="44" applyFont="1" applyFill="1" applyBorder="1" applyAlignment="1">
      <alignment vertical="center" wrapText="1"/>
    </xf>
    <xf numFmtId="0" fontId="4" fillId="0" borderId="0" xfId="44" applyFont="1" applyFill="1" applyBorder="1" applyAlignment="1">
      <alignment vertical="center"/>
    </xf>
    <xf numFmtId="1" fontId="9" fillId="0" borderId="0" xfId="44" applyNumberFormat="1" applyFont="1" applyFill="1" applyBorder="1" applyAlignment="1"/>
    <xf numFmtId="0" fontId="4" fillId="0" borderId="80" xfId="42" applyFont="1" applyFill="1" applyBorder="1" applyAlignment="1"/>
    <xf numFmtId="0" fontId="139" fillId="0" borderId="0" xfId="0" applyFont="1" applyBorder="1"/>
    <xf numFmtId="0" fontId="127" fillId="0" borderId="0" xfId="44" applyFont="1" applyAlignment="1"/>
    <xf numFmtId="0" fontId="4" fillId="26" borderId="0" xfId="44" applyFont="1" applyFill="1" applyAlignment="1"/>
    <xf numFmtId="166" fontId="43" fillId="0" borderId="15" xfId="0" applyNumberFormat="1" applyFont="1" applyBorder="1"/>
    <xf numFmtId="0" fontId="94" fillId="0" borderId="0" xfId="42" applyFont="1" applyFill="1"/>
    <xf numFmtId="0" fontId="4" fillId="0" borderId="0" xfId="0" applyFont="1" applyAlignment="1">
      <alignment wrapText="1"/>
    </xf>
    <xf numFmtId="0" fontId="3" fillId="0" borderId="1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2" fillId="0" borderId="68" xfId="0" applyFont="1" applyFill="1" applyBorder="1"/>
    <xf numFmtId="0" fontId="68" fillId="0" borderId="14" xfId="0" applyFont="1" applyFill="1" applyBorder="1"/>
    <xf numFmtId="2" fontId="10" fillId="0" borderId="0" xfId="0" applyNumberFormat="1" applyFont="1" applyAlignment="1"/>
    <xf numFmtId="0" fontId="92" fillId="26" borderId="0" xfId="0" applyFont="1" applyFill="1"/>
    <xf numFmtId="0" fontId="43" fillId="26" borderId="40" xfId="0" applyFont="1" applyFill="1" applyBorder="1" applyAlignment="1">
      <alignment horizontal="justify"/>
    </xf>
    <xf numFmtId="0" fontId="73" fillId="26" borderId="0" xfId="0" applyFont="1" applyFill="1"/>
    <xf numFmtId="0" fontId="73" fillId="27" borderId="0" xfId="0" applyFont="1" applyFill="1"/>
    <xf numFmtId="0" fontId="4" fillId="27" borderId="0" xfId="0" applyFont="1" applyFill="1"/>
    <xf numFmtId="0" fontId="10" fillId="26" borderId="14" xfId="0" applyFont="1" applyFill="1" applyBorder="1"/>
    <xf numFmtId="2" fontId="4" fillId="0" borderId="0" xfId="0" applyNumberFormat="1" applyFont="1" applyFill="1" applyBorder="1" applyAlignment="1"/>
    <xf numFmtId="164" fontId="10" fillId="0" borderId="0" xfId="0" applyNumberFormat="1" applyFont="1" applyFill="1"/>
    <xf numFmtId="2" fontId="10" fillId="0" borderId="0" xfId="0" applyNumberFormat="1" applyFont="1"/>
    <xf numFmtId="0" fontId="65" fillId="0" borderId="14" xfId="0" applyFont="1" applyBorder="1" applyAlignment="1">
      <alignment vertical="top"/>
    </xf>
    <xf numFmtId="0" fontId="3" fillId="0" borderId="0" xfId="0" applyFont="1" applyFill="1"/>
    <xf numFmtId="0" fontId="3" fillId="0" borderId="0" xfId="0" applyFont="1" applyFill="1" applyBorder="1"/>
    <xf numFmtId="0" fontId="142" fillId="0" borderId="0" xfId="30" applyFont="1" applyFill="1" applyBorder="1" applyAlignment="1" applyProtection="1"/>
    <xf numFmtId="1" fontId="142" fillId="0" borderId="0" xfId="30" applyNumberFormat="1" applyFont="1" applyFill="1" applyBorder="1" applyAlignment="1" applyProtection="1"/>
    <xf numFmtId="0" fontId="143" fillId="0" borderId="0" xfId="0" applyFont="1"/>
    <xf numFmtId="0" fontId="24" fillId="0" borderId="0" xfId="0" applyFont="1"/>
    <xf numFmtId="0" fontId="144" fillId="0" borderId="0" xfId="0" applyFont="1"/>
    <xf numFmtId="0" fontId="145" fillId="0" borderId="0" xfId="0" applyFont="1"/>
    <xf numFmtId="2" fontId="65" fillId="38" borderId="14" xfId="0" applyNumberFormat="1" applyFont="1" applyFill="1" applyBorder="1" applyAlignment="1">
      <alignment horizontal="center" vertical="top" wrapText="1"/>
    </xf>
    <xf numFmtId="1" fontId="59" fillId="0" borderId="0" xfId="0" applyNumberFormat="1" applyFont="1"/>
    <xf numFmtId="2" fontId="65" fillId="32" borderId="14" xfId="0" applyNumberFormat="1" applyFont="1" applyFill="1" applyBorder="1" applyAlignment="1">
      <alignment horizontal="center"/>
    </xf>
    <xf numFmtId="1" fontId="53" fillId="0" borderId="0" xfId="0" applyNumberFormat="1" applyFont="1"/>
    <xf numFmtId="0" fontId="55" fillId="0" borderId="0" xfId="0" applyFont="1"/>
    <xf numFmtId="0" fontId="146" fillId="0" borderId="20" xfId="0" applyFont="1" applyBorder="1"/>
    <xf numFmtId="0" fontId="65" fillId="38" borderId="49" xfId="0" applyFont="1" applyFill="1" applyBorder="1"/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2" fillId="0" borderId="68" xfId="0" applyFont="1" applyBorder="1" applyAlignment="1">
      <alignment horizontal="justify" vertical="top" wrapText="1"/>
    </xf>
    <xf numFmtId="0" fontId="3" fillId="0" borderId="10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63" xfId="0" applyFont="1" applyBorder="1" applyAlignment="1">
      <alignment horizontal="right"/>
    </xf>
    <xf numFmtId="0" fontId="4" fillId="0" borderId="64" xfId="0" applyFont="1" applyBorder="1" applyAlignment="1">
      <alignment horizontal="center"/>
    </xf>
    <xf numFmtId="0" fontId="131" fillId="0" borderId="0" xfId="0" applyFont="1" applyFill="1"/>
    <xf numFmtId="0" fontId="12" fillId="26" borderId="0" xfId="0" applyFont="1" applyFill="1"/>
    <xf numFmtId="0" fontId="0" fillId="0" borderId="0" xfId="0" applyFill="1"/>
    <xf numFmtId="0" fontId="16" fillId="0" borderId="19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4" fillId="28" borderId="69" xfId="0" applyFont="1" applyFill="1" applyBorder="1"/>
    <xf numFmtId="0" fontId="4" fillId="24" borderId="77" xfId="0" applyFont="1" applyFill="1" applyBorder="1" applyAlignment="1">
      <alignment horizontal="center" vertical="center"/>
    </xf>
    <xf numFmtId="0" fontId="4" fillId="24" borderId="65" xfId="0" applyFont="1" applyFill="1" applyBorder="1"/>
    <xf numFmtId="0" fontId="21" fillId="0" borderId="10" xfId="0" applyFont="1" applyFill="1" applyBorder="1" applyAlignment="1">
      <alignment horizontal="right"/>
    </xf>
    <xf numFmtId="0" fontId="4" fillId="0" borderId="89" xfId="0" applyFont="1" applyBorder="1"/>
    <xf numFmtId="0" fontId="21" fillId="0" borderId="19" xfId="0" applyFont="1" applyFill="1" applyBorder="1" applyAlignment="1">
      <alignment horizontal="right"/>
    </xf>
    <xf numFmtId="0" fontId="9" fillId="24" borderId="39" xfId="0" applyFont="1" applyFill="1" applyBorder="1" applyAlignment="1">
      <alignment horizontal="center" vertical="center" wrapText="1"/>
    </xf>
    <xf numFmtId="166" fontId="9" fillId="0" borderId="13" xfId="0" applyNumberFormat="1" applyFont="1" applyFill="1" applyBorder="1"/>
    <xf numFmtId="1" fontId="9" fillId="35" borderId="73" xfId="0" applyNumberFormat="1" applyFont="1" applyFill="1" applyBorder="1"/>
    <xf numFmtId="1" fontId="9" fillId="0" borderId="19" xfId="0" applyNumberFormat="1" applyFont="1" applyFill="1" applyBorder="1"/>
    <xf numFmtId="2" fontId="9" fillId="0" borderId="43" xfId="0" applyNumberFormat="1" applyFont="1" applyBorder="1"/>
    <xf numFmtId="166" fontId="9" fillId="0" borderId="38" xfId="0" applyNumberFormat="1" applyFont="1" applyFill="1" applyBorder="1"/>
    <xf numFmtId="0" fontId="10" fillId="0" borderId="42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/>
    </xf>
    <xf numFmtId="0" fontId="4" fillId="0" borderId="43" xfId="0" applyNumberFormat="1" applyFont="1" applyBorder="1" applyAlignment="1"/>
    <xf numFmtId="0" fontId="10" fillId="0" borderId="40" xfId="0" applyFont="1" applyBorder="1"/>
    <xf numFmtId="0" fontId="4" fillId="0" borderId="76" xfId="0" applyFont="1" applyFill="1" applyBorder="1" applyAlignment="1"/>
    <xf numFmtId="0" fontId="4" fillId="0" borderId="26" xfId="0" applyNumberFormat="1" applyFont="1" applyBorder="1" applyAlignment="1">
      <alignment vertical="center"/>
    </xf>
    <xf numFmtId="0" fontId="4" fillId="0" borderId="43" xfId="0" applyNumberFormat="1" applyFont="1" applyFill="1" applyBorder="1" applyAlignment="1"/>
    <xf numFmtId="0" fontId="4" fillId="0" borderId="16" xfId="0" applyNumberFormat="1" applyFont="1" applyFill="1" applyBorder="1" applyAlignment="1"/>
    <xf numFmtId="0" fontId="4" fillId="0" borderId="2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/>
    <xf numFmtId="0" fontId="4" fillId="0" borderId="77" xfId="0" applyFont="1" applyFill="1" applyBorder="1" applyAlignment="1"/>
    <xf numFmtId="0" fontId="9" fillId="0" borderId="39" xfId="0" applyFont="1" applyFill="1" applyBorder="1" applyAlignment="1"/>
    <xf numFmtId="0" fontId="9" fillId="0" borderId="38" xfId="0" applyFont="1" applyFill="1" applyBorder="1" applyAlignment="1"/>
    <xf numFmtId="0" fontId="9" fillId="0" borderId="73" xfId="0" applyFont="1" applyFill="1" applyBorder="1" applyAlignment="1"/>
    <xf numFmtId="0" fontId="9" fillId="0" borderId="71" xfId="0" applyFont="1" applyFill="1" applyBorder="1" applyAlignment="1"/>
    <xf numFmtId="0" fontId="127" fillId="0" borderId="0" xfId="0" applyFont="1" applyBorder="1" applyAlignment="1">
      <alignment horizontal="center"/>
    </xf>
    <xf numFmtId="0" fontId="150" fillId="0" borderId="0" xfId="0" applyFont="1" applyFill="1" applyBorder="1" applyAlignment="1"/>
    <xf numFmtId="0" fontId="151" fillId="24" borderId="14" xfId="0" applyFont="1" applyFill="1" applyBorder="1"/>
    <xf numFmtId="0" fontId="152" fillId="24" borderId="14" xfId="0" applyFont="1" applyFill="1" applyBorder="1"/>
    <xf numFmtId="0" fontId="153" fillId="0" borderId="14" xfId="0" applyFont="1" applyFill="1" applyBorder="1" applyAlignment="1">
      <alignment horizontal="center"/>
    </xf>
    <xf numFmtId="0" fontId="0" fillId="0" borderId="37" xfId="0" applyBorder="1"/>
    <xf numFmtId="0" fontId="153" fillId="0" borderId="37" xfId="0" applyFont="1" applyFill="1" applyBorder="1" applyAlignment="1">
      <alignment horizontal="center"/>
    </xf>
    <xf numFmtId="0" fontId="153" fillId="39" borderId="14" xfId="0" applyFont="1" applyFill="1" applyBorder="1" applyAlignment="1">
      <alignment horizontal="center"/>
    </xf>
    <xf numFmtId="0" fontId="153" fillId="40" borderId="14" xfId="0" applyFont="1" applyFill="1" applyBorder="1" applyAlignment="1">
      <alignment horizontal="center"/>
    </xf>
    <xf numFmtId="0" fontId="0" fillId="40" borderId="14" xfId="0" applyFill="1" applyBorder="1"/>
    <xf numFmtId="0" fontId="152" fillId="24" borderId="49" xfId="0" applyFont="1" applyFill="1" applyBorder="1"/>
    <xf numFmtId="0" fontId="0" fillId="39" borderId="14" xfId="0" applyFill="1" applyBorder="1"/>
    <xf numFmtId="0" fontId="0" fillId="0" borderId="14" xfId="0" applyBorder="1" applyAlignment="1">
      <alignment horizontal="center"/>
    </xf>
    <xf numFmtId="0" fontId="154" fillId="24" borderId="14" xfId="0" applyFont="1" applyFill="1" applyBorder="1"/>
    <xf numFmtId="0" fontId="154" fillId="39" borderId="0" xfId="0" applyFont="1" applyFill="1" applyBorder="1"/>
    <xf numFmtId="0" fontId="153" fillId="0" borderId="78" xfId="0" applyFont="1" applyFill="1" applyBorder="1" applyAlignment="1"/>
    <xf numFmtId="0" fontId="153" fillId="0" borderId="0" xfId="0" applyFont="1" applyFill="1" applyBorder="1" applyAlignment="1"/>
    <xf numFmtId="0" fontId="155" fillId="0" borderId="0" xfId="0" applyFont="1" applyAlignment="1"/>
    <xf numFmtId="0" fontId="0" fillId="0" borderId="0" xfId="0" applyAlignment="1">
      <alignment horizontal="left"/>
    </xf>
    <xf numFmtId="0" fontId="156" fillId="0" borderId="0" xfId="0" applyFont="1"/>
    <xf numFmtId="0" fontId="129" fillId="0" borderId="0" xfId="0" applyFont="1" applyFill="1" applyBorder="1"/>
    <xf numFmtId="0" fontId="155" fillId="0" borderId="0" xfId="0" applyFont="1" applyFill="1" applyAlignment="1"/>
    <xf numFmtId="0" fontId="0" fillId="0" borderId="0" xfId="0" applyFill="1" applyAlignment="1">
      <alignment horizontal="left"/>
    </xf>
    <xf numFmtId="1" fontId="9" fillId="0" borderId="38" xfId="44" applyNumberFormat="1" applyFont="1" applyFill="1" applyBorder="1" applyAlignment="1"/>
    <xf numFmtId="1" fontId="9" fillId="0" borderId="13" xfId="44" applyNumberFormat="1" applyFont="1" applyFill="1" applyBorder="1" applyAlignment="1"/>
    <xf numFmtId="1" fontId="9" fillId="0" borderId="19" xfId="44" applyNumberFormat="1" applyFont="1" applyFill="1" applyBorder="1" applyAlignment="1"/>
    <xf numFmtId="1" fontId="9" fillId="0" borderId="10" xfId="44" applyNumberFormat="1" applyFont="1" applyFill="1" applyBorder="1" applyAlignment="1"/>
    <xf numFmtId="1" fontId="9" fillId="0" borderId="73" xfId="44" applyNumberFormat="1" applyFont="1" applyFill="1" applyBorder="1" applyAlignment="1"/>
    <xf numFmtId="1" fontId="9" fillId="0" borderId="71" xfId="44" applyNumberFormat="1" applyFont="1" applyFill="1" applyBorder="1" applyAlignment="1"/>
    <xf numFmtId="1" fontId="9" fillId="0" borderId="13" xfId="44" applyNumberFormat="1" applyFont="1" applyFill="1" applyBorder="1" applyAlignment="1">
      <alignment vertical="center"/>
    </xf>
    <xf numFmtId="1" fontId="9" fillId="0" borderId="16" xfId="44" applyNumberFormat="1" applyFont="1" applyFill="1" applyBorder="1" applyAlignment="1"/>
    <xf numFmtId="1" fontId="9" fillId="0" borderId="19" xfId="44" applyNumberFormat="1" applyFont="1" applyFill="1" applyBorder="1" applyAlignment="1">
      <alignment vertical="center"/>
    </xf>
    <xf numFmtId="1" fontId="9" fillId="0" borderId="16" xfId="44" applyNumberFormat="1" applyFont="1" applyFill="1" applyBorder="1" applyAlignment="1">
      <alignment vertical="center"/>
    </xf>
    <xf numFmtId="0" fontId="10" fillId="0" borderId="39" xfId="44" applyFont="1" applyFill="1" applyBorder="1" applyAlignment="1">
      <alignment horizontal="center" vertical="center"/>
    </xf>
    <xf numFmtId="1" fontId="9" fillId="0" borderId="39" xfId="44" applyNumberFormat="1" applyFont="1" applyFill="1" applyBorder="1" applyAlignment="1">
      <alignment vertical="center"/>
    </xf>
    <xf numFmtId="1" fontId="9" fillId="0" borderId="39" xfId="44" applyNumberFormat="1" applyFont="1" applyFill="1" applyBorder="1" applyAlignment="1"/>
    <xf numFmtId="0" fontId="10" fillId="0" borderId="27" xfId="44" applyFont="1" applyFill="1" applyBorder="1" applyAlignment="1">
      <alignment horizontal="center" vertical="center"/>
    </xf>
    <xf numFmtId="166" fontId="9" fillId="0" borderId="38" xfId="44" applyNumberFormat="1" applyFont="1" applyFill="1" applyBorder="1" applyAlignment="1"/>
    <xf numFmtId="166" fontId="9" fillId="0" borderId="13" xfId="44" applyNumberFormat="1" applyFont="1" applyFill="1" applyBorder="1" applyAlignment="1"/>
    <xf numFmtId="0" fontId="10" fillId="0" borderId="43" xfId="44" applyFont="1" applyFill="1" applyBorder="1" applyAlignment="1">
      <alignment horizontal="center" vertical="center"/>
    </xf>
    <xf numFmtId="1" fontId="55" fillId="0" borderId="12" xfId="44" applyNumberFormat="1" applyFont="1" applyFill="1" applyBorder="1" applyAlignment="1">
      <alignment horizontal="center" vertical="center"/>
    </xf>
    <xf numFmtId="1" fontId="55" fillId="0" borderId="15" xfId="44" applyNumberFormat="1" applyFont="1" applyFill="1" applyBorder="1" applyAlignment="1">
      <alignment horizontal="center" vertical="center"/>
    </xf>
    <xf numFmtId="1" fontId="91" fillId="0" borderId="12" xfId="42" applyNumberFormat="1" applyFont="1" applyFill="1" applyBorder="1" applyAlignment="1">
      <alignment horizontal="center" vertical="center"/>
    </xf>
    <xf numFmtId="1" fontId="91" fillId="0" borderId="21" xfId="42" applyNumberFormat="1" applyFont="1" applyFill="1" applyBorder="1" applyAlignment="1">
      <alignment horizontal="center" vertical="center"/>
    </xf>
    <xf numFmtId="0" fontId="47" fillId="0" borderId="23" xfId="42" applyFont="1" applyFill="1" applyBorder="1" applyAlignment="1"/>
    <xf numFmtId="0" fontId="2" fillId="0" borderId="14" xfId="0" applyFont="1" applyFill="1" applyBorder="1"/>
    <xf numFmtId="0" fontId="33" fillId="0" borderId="72" xfId="0" applyFont="1" applyBorder="1" applyAlignment="1">
      <alignment horizontal="center"/>
    </xf>
    <xf numFmtId="0" fontId="4" fillId="0" borderId="85" xfId="0" applyFont="1" applyBorder="1" applyAlignment="1"/>
    <xf numFmtId="0" fontId="4" fillId="0" borderId="81" xfId="0" applyFont="1" applyBorder="1" applyAlignment="1"/>
    <xf numFmtId="0" fontId="4" fillId="0" borderId="64" xfId="0" applyFont="1" applyBorder="1" applyAlignment="1"/>
    <xf numFmtId="0" fontId="4" fillId="0" borderId="63" xfId="0" applyFont="1" applyBorder="1" applyAlignment="1"/>
    <xf numFmtId="0" fontId="4" fillId="0" borderId="90" xfId="0" applyFont="1" applyBorder="1" applyAlignment="1"/>
    <xf numFmtId="0" fontId="10" fillId="0" borderId="81" xfId="0" applyFont="1" applyFill="1" applyBorder="1" applyAlignment="1"/>
    <xf numFmtId="0" fontId="4" fillId="0" borderId="71" xfId="0" applyFont="1" applyBorder="1" applyAlignment="1"/>
    <xf numFmtId="0" fontId="9" fillId="0" borderId="71" xfId="0" applyNumberFormat="1" applyFont="1" applyFill="1" applyBorder="1"/>
    <xf numFmtId="49" fontId="4" fillId="0" borderId="88" xfId="0" applyNumberFormat="1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9" fillId="0" borderId="43" xfId="0" applyNumberFormat="1" applyFont="1" applyFill="1" applyBorder="1"/>
    <xf numFmtId="0" fontId="4" fillId="0" borderId="86" xfId="0" applyFont="1" applyFill="1" applyBorder="1" applyAlignment="1"/>
    <xf numFmtId="0" fontId="4" fillId="0" borderId="46" xfId="0" applyFont="1" applyFill="1" applyBorder="1" applyAlignment="1"/>
    <xf numFmtId="0" fontId="4" fillId="0" borderId="85" xfId="0" applyFont="1" applyFill="1" applyBorder="1" applyAlignment="1"/>
    <xf numFmtId="0" fontId="4" fillId="0" borderId="71" xfId="0" applyFont="1" applyFill="1" applyBorder="1"/>
    <xf numFmtId="0" fontId="4" fillId="36" borderId="65" xfId="0" applyFont="1" applyFill="1" applyBorder="1"/>
    <xf numFmtId="0" fontId="4" fillId="37" borderId="65" xfId="0" applyFont="1" applyFill="1" applyBorder="1"/>
    <xf numFmtId="166" fontId="9" fillId="0" borderId="10" xfId="0" applyNumberFormat="1" applyFont="1" applyFill="1" applyBorder="1"/>
    <xf numFmtId="166" fontId="9" fillId="0" borderId="16" xfId="0" applyNumberFormat="1" applyFont="1" applyFill="1" applyBorder="1"/>
    <xf numFmtId="0" fontId="22" fillId="0" borderId="43" xfId="0" applyFont="1" applyFill="1" applyBorder="1" applyAlignment="1">
      <alignment horizontal="center" wrapText="1"/>
    </xf>
    <xf numFmtId="0" fontId="10" fillId="0" borderId="62" xfId="0" applyFont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75" xfId="0" applyFont="1" applyFill="1" applyBorder="1" applyAlignment="1">
      <alignment horizontal="center" vertical="center"/>
    </xf>
    <xf numFmtId="0" fontId="44" fillId="0" borderId="0" xfId="42" applyFont="1" applyBorder="1" applyAlignment="1">
      <alignment horizontal="left"/>
    </xf>
    <xf numFmtId="0" fontId="42" fillId="0" borderId="30" xfId="42" applyFont="1" applyBorder="1" applyAlignment="1">
      <alignment horizontal="center"/>
    </xf>
    <xf numFmtId="1" fontId="4" fillId="0" borderId="0" xfId="0" applyNumberFormat="1" applyFont="1" applyFill="1"/>
    <xf numFmtId="0" fontId="128" fillId="0" borderId="10" xfId="44" applyFont="1" applyFill="1" applyBorder="1" applyAlignment="1"/>
    <xf numFmtId="0" fontId="128" fillId="0" borderId="89" xfId="44" applyFont="1" applyFill="1" applyBorder="1" applyAlignment="1"/>
    <xf numFmtId="0" fontId="128" fillId="0" borderId="38" xfId="44" applyFont="1" applyFill="1" applyBorder="1" applyAlignment="1"/>
    <xf numFmtId="0" fontId="128" fillId="0" borderId="16" xfId="44" applyFont="1" applyFill="1" applyBorder="1" applyAlignment="1"/>
    <xf numFmtId="0" fontId="128" fillId="0" borderId="13" xfId="44" applyFont="1" applyFill="1" applyBorder="1" applyAlignment="1"/>
    <xf numFmtId="0" fontId="128" fillId="0" borderId="19" xfId="44" applyFont="1" applyFill="1" applyBorder="1" applyAlignment="1"/>
    <xf numFmtId="0" fontId="128" fillId="0" borderId="43" xfId="44" applyFont="1" applyFill="1" applyBorder="1" applyAlignment="1"/>
    <xf numFmtId="0" fontId="4" fillId="0" borderId="21" xfId="0" applyFont="1" applyFill="1" applyBorder="1"/>
    <xf numFmtId="0" fontId="4" fillId="0" borderId="18" xfId="0" applyFont="1" applyFill="1" applyBorder="1"/>
    <xf numFmtId="0" fontId="9" fillId="0" borderId="13" xfId="0" applyFont="1" applyFill="1" applyBorder="1" applyAlignment="1"/>
    <xf numFmtId="0" fontId="4" fillId="0" borderId="87" xfId="0" applyFont="1" applyFill="1" applyBorder="1" applyAlignment="1">
      <alignment horizontal="center"/>
    </xf>
    <xf numFmtId="0" fontId="4" fillId="0" borderId="88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65" xfId="0" applyFont="1" applyFill="1" applyBorder="1"/>
    <xf numFmtId="0" fontId="4" fillId="0" borderId="76" xfId="0" applyFont="1" applyFill="1" applyBorder="1"/>
    <xf numFmtId="0" fontId="4" fillId="0" borderId="16" xfId="0" applyFont="1" applyFill="1" applyBorder="1" applyAlignment="1">
      <alignment horizontal="right"/>
    </xf>
    <xf numFmtId="0" fontId="16" fillId="0" borderId="70" xfId="0" applyFont="1" applyFill="1" applyBorder="1" applyAlignment="1">
      <alignment horizontal="left"/>
    </xf>
    <xf numFmtId="2" fontId="9" fillId="0" borderId="13" xfId="0" applyNumberFormat="1" applyFont="1" applyFill="1" applyBorder="1"/>
    <xf numFmtId="2" fontId="9" fillId="0" borderId="19" xfId="0" applyNumberFormat="1" applyFont="1" applyFill="1" applyBorder="1"/>
    <xf numFmtId="2" fontId="9" fillId="0" borderId="16" xfId="0" applyNumberFormat="1" applyFont="1" applyFill="1" applyBorder="1"/>
    <xf numFmtId="0" fontId="9" fillId="0" borderId="10" xfId="0" applyFont="1" applyFill="1" applyBorder="1"/>
    <xf numFmtId="0" fontId="9" fillId="0" borderId="16" xfId="0" applyFont="1" applyFill="1" applyBorder="1"/>
    <xf numFmtId="0" fontId="9" fillId="0" borderId="13" xfId="0" applyFont="1" applyFill="1" applyBorder="1" applyAlignment="1">
      <alignment horizontal="right"/>
    </xf>
    <xf numFmtId="2" fontId="9" fillId="0" borderId="10" xfId="0" applyNumberFormat="1" applyFont="1" applyFill="1" applyBorder="1"/>
    <xf numFmtId="2" fontId="9" fillId="0" borderId="38" xfId="0" applyNumberFormat="1" applyFont="1" applyFill="1" applyBorder="1"/>
    <xf numFmtId="0" fontId="9" fillId="0" borderId="73" xfId="0" applyFont="1" applyFill="1" applyBorder="1"/>
    <xf numFmtId="0" fontId="4" fillId="0" borderId="0" xfId="0" applyFont="1" applyFill="1" applyAlignment="1"/>
    <xf numFmtId="0" fontId="9" fillId="0" borderId="13" xfId="0" applyNumberFormat="1" applyFont="1" applyFill="1" applyBorder="1" applyAlignment="1"/>
    <xf numFmtId="0" fontId="42" fillId="0" borderId="39" xfId="42" applyFont="1" applyBorder="1" applyAlignment="1">
      <alignment horizontal="center"/>
    </xf>
    <xf numFmtId="0" fontId="21" fillId="0" borderId="37" xfId="44" applyFont="1" applyBorder="1" applyAlignment="1">
      <alignment horizontal="center" wrapText="1"/>
    </xf>
    <xf numFmtId="0" fontId="107" fillId="0" borderId="0" xfId="42" applyFont="1" applyFill="1"/>
    <xf numFmtId="0" fontId="13" fillId="0" borderId="14" xfId="0" applyFont="1" applyFill="1" applyBorder="1" applyAlignment="1">
      <alignment horizontal="center"/>
    </xf>
    <xf numFmtId="0" fontId="47" fillId="0" borderId="36" xfId="44" applyFont="1" applyFill="1" applyBorder="1" applyAlignment="1">
      <alignment vertical="center"/>
    </xf>
    <xf numFmtId="0" fontId="44" fillId="0" borderId="0" xfId="42" applyFont="1" applyFill="1" applyAlignment="1">
      <alignment horizontal="right"/>
    </xf>
    <xf numFmtId="0" fontId="47" fillId="0" borderId="81" xfId="0" applyFont="1" applyFill="1" applyBorder="1" applyAlignment="1">
      <alignment vertical="center"/>
    </xf>
    <xf numFmtId="0" fontId="47" fillId="0" borderId="23" xfId="0" applyFont="1" applyFill="1" applyBorder="1" applyAlignment="1">
      <alignment vertical="center"/>
    </xf>
    <xf numFmtId="0" fontId="4" fillId="0" borderId="40" xfId="0" applyFont="1" applyFill="1" applyBorder="1"/>
    <xf numFmtId="0" fontId="11" fillId="0" borderId="0" xfId="41" applyFont="1" applyFill="1" applyAlignment="1">
      <alignment horizontal="right"/>
    </xf>
    <xf numFmtId="0" fontId="4" fillId="0" borderId="36" xfId="42" applyFont="1" applyFill="1" applyBorder="1"/>
    <xf numFmtId="0" fontId="4" fillId="0" borderId="80" xfId="0" applyFont="1" applyFill="1" applyBorder="1"/>
    <xf numFmtId="0" fontId="138" fillId="0" borderId="0" xfId="0" applyFont="1" applyFill="1" applyAlignment="1">
      <alignment horizontal="left"/>
    </xf>
    <xf numFmtId="0" fontId="4" fillId="0" borderId="11" xfId="44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42" fillId="0" borderId="43" xfId="42" applyFont="1" applyFill="1" applyBorder="1" applyAlignment="1">
      <alignment horizontal="center"/>
    </xf>
    <xf numFmtId="0" fontId="42" fillId="0" borderId="45" xfId="0" applyFont="1" applyBorder="1"/>
    <xf numFmtId="0" fontId="42" fillId="0" borderId="10" xfId="0" applyFont="1" applyBorder="1"/>
    <xf numFmtId="0" fontId="42" fillId="0" borderId="44" xfId="0" applyFont="1" applyBorder="1"/>
    <xf numFmtId="0" fontId="42" fillId="0" borderId="13" xfId="0" applyFont="1" applyBorder="1"/>
    <xf numFmtId="0" fontId="42" fillId="0" borderId="79" xfId="0" applyFont="1" applyBorder="1"/>
    <xf numFmtId="0" fontId="42" fillId="0" borderId="16" xfId="0" applyFont="1" applyBorder="1"/>
    <xf numFmtId="0" fontId="42" fillId="0" borderId="0" xfId="42" applyFont="1" applyFill="1"/>
    <xf numFmtId="0" fontId="42" fillId="0" borderId="84" xfId="0" applyFont="1" applyBorder="1"/>
    <xf numFmtId="0" fontId="53" fillId="0" borderId="0" xfId="0" applyFont="1" applyBorder="1"/>
    <xf numFmtId="0" fontId="4" fillId="0" borderId="37" xfId="42" applyFont="1" applyFill="1" applyBorder="1" applyAlignment="1">
      <alignment horizontal="center" vertical="center" wrapText="1" shrinkToFit="1"/>
    </xf>
    <xf numFmtId="0" fontId="4" fillId="0" borderId="83" xfId="42" applyFont="1" applyFill="1" applyBorder="1" applyAlignment="1">
      <alignment horizontal="center" vertical="center" wrapText="1" shrinkToFit="1"/>
    </xf>
    <xf numFmtId="0" fontId="4" fillId="0" borderId="14" xfId="44" applyFont="1" applyFill="1" applyBorder="1" applyAlignment="1">
      <alignment vertical="center"/>
    </xf>
    <xf numFmtId="0" fontId="21" fillId="0" borderId="14" xfId="42" applyFont="1" applyFill="1" applyBorder="1" applyAlignment="1">
      <alignment vertical="center" wrapText="1"/>
    </xf>
    <xf numFmtId="0" fontId="13" fillId="0" borderId="11" xfId="42" applyFont="1" applyFill="1" applyBorder="1" applyAlignment="1">
      <alignment vertical="center"/>
    </xf>
    <xf numFmtId="0" fontId="4" fillId="0" borderId="53" xfId="42" applyFont="1" applyFill="1" applyBorder="1" applyAlignment="1">
      <alignment horizontal="center" vertical="center" wrapText="1" shrinkToFit="1"/>
    </xf>
    <xf numFmtId="0" fontId="4" fillId="0" borderId="14" xfId="42" applyFont="1" applyFill="1" applyBorder="1" applyAlignment="1">
      <alignment horizontal="center" vertical="center" wrapText="1" shrinkToFit="1"/>
    </xf>
    <xf numFmtId="0" fontId="4" fillId="0" borderId="80" xfId="44" applyFont="1" applyBorder="1" applyAlignment="1">
      <alignment horizontal="center" vertical="center"/>
    </xf>
    <xf numFmtId="0" fontId="4" fillId="0" borderId="49" xfId="44" applyFont="1" applyFill="1" applyBorder="1" applyAlignment="1">
      <alignment vertical="center"/>
    </xf>
    <xf numFmtId="0" fontId="4" fillId="0" borderId="49" xfId="44" applyFont="1" applyFill="1" applyBorder="1" applyAlignment="1">
      <alignment horizontal="left" vertical="center"/>
    </xf>
    <xf numFmtId="1" fontId="91" fillId="0" borderId="82" xfId="44" applyNumberFormat="1" applyFont="1" applyFill="1" applyBorder="1" applyAlignment="1">
      <alignment horizontal="center" vertical="center"/>
    </xf>
    <xf numFmtId="0" fontId="4" fillId="0" borderId="14" xfId="44" applyFont="1" applyFill="1" applyBorder="1" applyAlignment="1">
      <alignment horizontal="left" vertical="center"/>
    </xf>
    <xf numFmtId="1" fontId="91" fillId="0" borderId="90" xfId="44" applyNumberFormat="1" applyFont="1" applyFill="1" applyBorder="1" applyAlignment="1">
      <alignment horizontal="center" vertical="center"/>
    </xf>
    <xf numFmtId="0" fontId="5" fillId="0" borderId="12" xfId="42" applyFont="1" applyFill="1" applyBorder="1"/>
    <xf numFmtId="0" fontId="11" fillId="0" borderId="23" xfId="42" applyFont="1" applyFill="1" applyBorder="1" applyAlignment="1"/>
    <xf numFmtId="0" fontId="48" fillId="0" borderId="15" xfId="42" applyFont="1" applyFill="1" applyBorder="1" applyAlignment="1">
      <alignment horizontal="center"/>
    </xf>
    <xf numFmtId="0" fontId="9" fillId="0" borderId="0" xfId="0" applyFont="1" applyFill="1" applyBorder="1"/>
    <xf numFmtId="0" fontId="53" fillId="0" borderId="25" xfId="0" applyFont="1" applyBorder="1"/>
    <xf numFmtId="0" fontId="53" fillId="0" borderId="73" xfId="0" applyFont="1" applyBorder="1"/>
    <xf numFmtId="0" fontId="53" fillId="0" borderId="28" xfId="0" applyFont="1" applyBorder="1"/>
    <xf numFmtId="0" fontId="29" fillId="0" borderId="0" xfId="0" applyFont="1" applyFill="1" applyBorder="1"/>
    <xf numFmtId="0" fontId="72" fillId="0" borderId="0" xfId="0" applyFont="1" applyBorder="1" applyAlignment="1">
      <alignment horizontal="center"/>
    </xf>
    <xf numFmtId="0" fontId="72" fillId="0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32" fillId="0" borderId="0" xfId="0" applyFont="1" applyBorder="1" applyAlignment="1">
      <alignment horizontal="center"/>
    </xf>
    <xf numFmtId="0" fontId="53" fillId="0" borderId="86" xfId="0" applyFont="1" applyBorder="1"/>
    <xf numFmtId="0" fontId="12" fillId="0" borderId="49" xfId="0" applyFont="1" applyBorder="1"/>
    <xf numFmtId="0" fontId="12" fillId="0" borderId="37" xfId="0" applyFont="1" applyBorder="1"/>
    <xf numFmtId="0" fontId="53" fillId="0" borderId="30" xfId="0" applyFont="1" applyBorder="1"/>
    <xf numFmtId="0" fontId="53" fillId="0" borderId="80" xfId="0" applyFont="1" applyBorder="1"/>
    <xf numFmtId="0" fontId="53" fillId="0" borderId="81" xfId="0" applyFont="1" applyBorder="1"/>
    <xf numFmtId="0" fontId="12" fillId="0" borderId="53" xfId="0" applyFont="1" applyBorder="1"/>
    <xf numFmtId="0" fontId="53" fillId="0" borderId="64" xfId="0" applyFont="1" applyBorder="1"/>
    <xf numFmtId="0" fontId="53" fillId="0" borderId="54" xfId="0" applyFont="1" applyBorder="1"/>
    <xf numFmtId="0" fontId="53" fillId="0" borderId="85" xfId="0" applyFont="1" applyBorder="1"/>
    <xf numFmtId="0" fontId="53" fillId="0" borderId="43" xfId="0" applyFont="1" applyBorder="1"/>
    <xf numFmtId="0" fontId="12" fillId="0" borderId="73" xfId="0" applyFont="1" applyBorder="1"/>
    <xf numFmtId="0" fontId="12" fillId="0" borderId="71" xfId="0" applyFont="1" applyBorder="1"/>
    <xf numFmtId="0" fontId="105" fillId="0" borderId="39" xfId="42" applyFont="1" applyFill="1" applyBorder="1"/>
    <xf numFmtId="0" fontId="72" fillId="0" borderId="39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5" fillId="0" borderId="0" xfId="0" applyFont="1" applyFill="1" applyBorder="1"/>
    <xf numFmtId="0" fontId="28" fillId="0" borderId="0" xfId="42" applyFont="1" applyFill="1" applyBorder="1"/>
    <xf numFmtId="0" fontId="34" fillId="0" borderId="0" xfId="0" applyFont="1" applyFill="1" applyBorder="1" applyAlignment="1">
      <alignment horizontal="center"/>
    </xf>
    <xf numFmtId="0" fontId="132" fillId="0" borderId="0" xfId="0" applyFont="1" applyFill="1" applyBorder="1" applyAlignment="1">
      <alignment horizontal="center"/>
    </xf>
    <xf numFmtId="0" fontId="53" fillId="0" borderId="0" xfId="0" applyFont="1" applyBorder="1" applyAlignment="1">
      <alignment horizontal="left"/>
    </xf>
    <xf numFmtId="0" fontId="108" fillId="26" borderId="0" xfId="42" applyFont="1" applyFill="1" applyBorder="1"/>
    <xf numFmtId="0" fontId="72" fillId="0" borderId="27" xfId="0" applyFont="1" applyBorder="1" applyAlignment="1">
      <alignment horizontal="center"/>
    </xf>
    <xf numFmtId="0" fontId="53" fillId="0" borderId="71" xfId="0" applyFont="1" applyBorder="1"/>
    <xf numFmtId="0" fontId="27" fillId="0" borderId="43" xfId="42" applyFont="1" applyFill="1" applyBorder="1"/>
    <xf numFmtId="0" fontId="12" fillId="0" borderId="43" xfId="0" applyFont="1" applyBorder="1"/>
    <xf numFmtId="0" fontId="67" fillId="0" borderId="43" xfId="0" applyFont="1" applyFill="1" applyBorder="1"/>
    <xf numFmtId="0" fontId="72" fillId="0" borderId="43" xfId="0" applyFont="1" applyBorder="1" applyAlignment="1">
      <alignment horizontal="center"/>
    </xf>
    <xf numFmtId="0" fontId="105" fillId="0" borderId="39" xfId="42" applyFont="1" applyFill="1" applyBorder="1" applyAlignment="1"/>
    <xf numFmtId="0" fontId="12" fillId="0" borderId="39" xfId="0" applyFont="1" applyBorder="1"/>
    <xf numFmtId="0" fontId="27" fillId="0" borderId="25" xfId="42" applyFont="1" applyFill="1" applyBorder="1"/>
    <xf numFmtId="0" fontId="67" fillId="0" borderId="39" xfId="0" applyFont="1" applyFill="1" applyBorder="1"/>
    <xf numFmtId="0" fontId="104" fillId="27" borderId="0" xfId="42" applyFont="1" applyFill="1" applyBorder="1"/>
    <xf numFmtId="0" fontId="104" fillId="28" borderId="0" xfId="42" applyFont="1" applyFill="1" applyBorder="1"/>
    <xf numFmtId="0" fontId="108" fillId="28" borderId="0" xfId="42" applyFont="1" applyFill="1" applyBorder="1"/>
    <xf numFmtId="0" fontId="30" fillId="28" borderId="0" xfId="42" applyFont="1" applyFill="1" applyBorder="1" applyAlignment="1">
      <alignment horizontal="center"/>
    </xf>
    <xf numFmtId="0" fontId="104" fillId="26" borderId="0" xfId="42" applyFont="1" applyFill="1" applyBorder="1"/>
    <xf numFmtId="0" fontId="108" fillId="27" borderId="0" xfId="42" applyFont="1" applyFill="1" applyBorder="1"/>
    <xf numFmtId="0" fontId="30" fillId="27" borderId="0" xfId="42" applyFont="1" applyFill="1" applyBorder="1" applyAlignment="1">
      <alignment horizontal="center"/>
    </xf>
    <xf numFmtId="0" fontId="53" fillId="0" borderId="0" xfId="0" applyFont="1" applyFill="1" applyBorder="1"/>
    <xf numFmtId="0" fontId="53" fillId="0" borderId="0" xfId="0" applyFont="1" applyFill="1" applyBorder="1" applyAlignment="1">
      <alignment horizontal="left"/>
    </xf>
    <xf numFmtId="0" fontId="53" fillId="0" borderId="27" xfId="0" applyFont="1" applyBorder="1"/>
    <xf numFmtId="0" fontId="53" fillId="0" borderId="29" xfId="0" applyFont="1" applyBorder="1"/>
    <xf numFmtId="0" fontId="12" fillId="0" borderId="29" xfId="0" applyFont="1" applyBorder="1"/>
    <xf numFmtId="0" fontId="53" fillId="0" borderId="28" xfId="0" applyFont="1" applyFill="1" applyBorder="1"/>
    <xf numFmtId="0" fontId="12" fillId="0" borderId="32" xfId="0" applyFont="1" applyBorder="1"/>
    <xf numFmtId="0" fontId="53" fillId="26" borderId="49" xfId="0" applyFont="1" applyFill="1" applyBorder="1"/>
    <xf numFmtId="0" fontId="53" fillId="26" borderId="83" xfId="0" applyFont="1" applyFill="1" applyBorder="1"/>
    <xf numFmtId="0" fontId="159" fillId="39" borderId="14" xfId="0" applyFont="1" applyFill="1" applyBorder="1" applyAlignment="1">
      <alignment horizontal="center"/>
    </xf>
    <xf numFmtId="167" fontId="162" fillId="39" borderId="0" xfId="0" applyNumberFormat="1" applyFont="1" applyFill="1" applyAlignment="1">
      <alignment horizontal="center"/>
    </xf>
    <xf numFmtId="0" fontId="0" fillId="31" borderId="0" xfId="0" applyFill="1"/>
    <xf numFmtId="0" fontId="153" fillId="31" borderId="14" xfId="0" applyFont="1" applyFill="1" applyBorder="1" applyAlignment="1">
      <alignment horizontal="center"/>
    </xf>
    <xf numFmtId="0" fontId="0" fillId="31" borderId="14" xfId="0" applyFill="1" applyBorder="1" applyAlignment="1">
      <alignment horizontal="center"/>
    </xf>
    <xf numFmtId="0" fontId="160" fillId="31" borderId="14" xfId="0" applyFont="1" applyFill="1" applyBorder="1" applyAlignment="1">
      <alignment horizontal="center"/>
    </xf>
    <xf numFmtId="0" fontId="0" fillId="31" borderId="14" xfId="0" applyFill="1" applyBorder="1"/>
    <xf numFmtId="0" fontId="160" fillId="0" borderId="14" xfId="0" applyFont="1" applyFill="1" applyBorder="1" applyAlignment="1">
      <alignment horizontal="center"/>
    </xf>
    <xf numFmtId="0" fontId="163" fillId="0" borderId="14" xfId="0" applyFont="1" applyFill="1" applyBorder="1"/>
    <xf numFmtId="0" fontId="163" fillId="0" borderId="14" xfId="0" applyFont="1" applyFill="1" applyBorder="1" applyAlignment="1">
      <alignment horizontal="center"/>
    </xf>
    <xf numFmtId="0" fontId="161" fillId="0" borderId="0" xfId="0" applyFont="1"/>
    <xf numFmtId="0" fontId="164" fillId="0" borderId="0" xfId="0" applyFont="1" applyFill="1" applyBorder="1" applyAlignment="1"/>
    <xf numFmtId="0" fontId="165" fillId="0" borderId="0" xfId="0" applyFont="1" applyFill="1"/>
    <xf numFmtId="0" fontId="5" fillId="0" borderId="0" xfId="0" applyFont="1" applyFill="1" applyBorder="1" applyAlignment="1"/>
    <xf numFmtId="0" fontId="4" fillId="0" borderId="42" xfId="42" applyFont="1" applyFill="1" applyBorder="1"/>
    <xf numFmtId="0" fontId="37" fillId="0" borderId="0" xfId="0" applyFont="1" applyFill="1" applyBorder="1" applyAlignment="1">
      <alignment horizontal="center"/>
    </xf>
    <xf numFmtId="0" fontId="10" fillId="0" borderId="0" xfId="1" applyFont="1" applyBorder="1"/>
    <xf numFmtId="0" fontId="12" fillId="26" borderId="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/>
    <xf numFmtId="0" fontId="12" fillId="27" borderId="0" xfId="0" applyFont="1" applyFill="1"/>
    <xf numFmtId="0" fontId="37" fillId="27" borderId="0" xfId="0" applyFont="1" applyFill="1" applyAlignment="1">
      <alignment horizontal="center"/>
    </xf>
    <xf numFmtId="0" fontId="4" fillId="0" borderId="0" xfId="1" applyFont="1" applyBorder="1"/>
    <xf numFmtId="1" fontId="10" fillId="0" borderId="0" xfId="1" applyNumberFormat="1" applyFont="1" applyBorder="1" applyAlignment="1">
      <alignment horizontal="center"/>
    </xf>
    <xf numFmtId="0" fontId="158" fillId="0" borderId="0" xfId="1" applyFont="1"/>
    <xf numFmtId="0" fontId="124" fillId="0" borderId="0" xfId="1" applyFont="1" applyFill="1" applyBorder="1" applyAlignment="1">
      <alignment horizontal="left"/>
    </xf>
    <xf numFmtId="0" fontId="25" fillId="26" borderId="0" xfId="0" applyFont="1" applyFill="1" applyAlignment="1">
      <alignment horizontal="right"/>
    </xf>
    <xf numFmtId="0" fontId="25" fillId="27" borderId="0" xfId="0" applyFont="1" applyFill="1" applyAlignment="1">
      <alignment horizontal="right"/>
    </xf>
    <xf numFmtId="0" fontId="63" fillId="26" borderId="0" xfId="0" applyFont="1" applyFill="1" applyAlignment="1"/>
    <xf numFmtId="0" fontId="0" fillId="0" borderId="0" xfId="0" applyAlignment="1"/>
    <xf numFmtId="0" fontId="0" fillId="0" borderId="0" xfId="0" applyBorder="1" applyAlignment="1"/>
    <xf numFmtId="0" fontId="131" fillId="26" borderId="0" xfId="0" applyFont="1" applyFill="1" applyAlignment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11" fillId="0" borderId="0" xfId="41" applyFont="1" applyAlignment="1">
      <alignment horizontal="center"/>
    </xf>
    <xf numFmtId="0" fontId="12" fillId="26" borderId="0" xfId="0" applyFont="1" applyFill="1" applyAlignment="1">
      <alignment horizontal="center"/>
    </xf>
    <xf numFmtId="0" fontId="0" fillId="0" borderId="25" xfId="0" applyBorder="1"/>
    <xf numFmtId="0" fontId="0" fillId="0" borderId="26" xfId="0" applyBorder="1" applyAlignment="1"/>
    <xf numFmtId="0" fontId="0" fillId="0" borderId="75" xfId="0" applyBorder="1"/>
    <xf numFmtId="0" fontId="74" fillId="41" borderId="91" xfId="42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166" fillId="0" borderId="39" xfId="42" applyFont="1" applyFill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151" fillId="0" borderId="68" xfId="42" applyFont="1" applyFill="1" applyBorder="1" applyAlignment="1"/>
    <xf numFmtId="0" fontId="151" fillId="0" borderId="46" xfId="42" applyFont="1" applyFill="1" applyBorder="1" applyAlignment="1"/>
    <xf numFmtId="0" fontId="151" fillId="0" borderId="67" xfId="42" applyFont="1" applyFill="1" applyBorder="1" applyAlignment="1"/>
    <xf numFmtId="0" fontId="166" fillId="0" borderId="0" xfId="42" applyFont="1" applyFill="1" applyBorder="1" applyAlignment="1">
      <alignment horizontal="center"/>
    </xf>
    <xf numFmtId="0" fontId="136" fillId="0" borderId="0" xfId="0" applyFont="1" applyFill="1"/>
    <xf numFmtId="0" fontId="167" fillId="26" borderId="0" xfId="0" applyFont="1" applyFill="1" applyAlignment="1"/>
    <xf numFmtId="0" fontId="133" fillId="26" borderId="0" xfId="0" applyFont="1" applyFill="1"/>
    <xf numFmtId="0" fontId="0" fillId="0" borderId="14" xfId="0" applyBorder="1" applyAlignment="1">
      <alignment horizontal="left"/>
    </xf>
    <xf numFmtId="0" fontId="166" fillId="0" borderId="75" xfId="42" applyFont="1" applyFill="1" applyBorder="1" applyAlignment="1">
      <alignment horizontal="center"/>
    </xf>
    <xf numFmtId="0" fontId="0" fillId="42" borderId="45" xfId="0" applyFill="1" applyBorder="1"/>
    <xf numFmtId="0" fontId="0" fillId="0" borderId="44" xfId="0" applyFill="1" applyBorder="1"/>
    <xf numFmtId="0" fontId="0" fillId="42" borderId="44" xfId="0" applyFill="1" applyBorder="1"/>
    <xf numFmtId="0" fontId="23" fillId="0" borderId="44" xfId="0" applyFont="1" applyBorder="1" applyAlignment="1"/>
    <xf numFmtId="0" fontId="0" fillId="0" borderId="79" xfId="0" applyFill="1" applyBorder="1"/>
    <xf numFmtId="0" fontId="166" fillId="0" borderId="77" xfId="42" applyFont="1" applyFill="1" applyBorder="1" applyAlignment="1">
      <alignment horizontal="center"/>
    </xf>
    <xf numFmtId="0" fontId="0" fillId="0" borderId="72" xfId="0" applyFill="1" applyBorder="1"/>
    <xf numFmtId="0" fontId="0" fillId="0" borderId="50" xfId="0" applyFill="1" applyBorder="1"/>
    <xf numFmtId="0" fontId="0" fillId="42" borderId="50" xfId="0" applyFill="1" applyBorder="1"/>
    <xf numFmtId="0" fontId="0" fillId="42" borderId="55" xfId="0" applyFill="1" applyBorder="1"/>
    <xf numFmtId="0" fontId="0" fillId="42" borderId="10" xfId="0" applyFill="1" applyBorder="1"/>
    <xf numFmtId="0" fontId="0" fillId="42" borderId="13" xfId="0" applyFill="1" applyBorder="1"/>
    <xf numFmtId="0" fontId="0" fillId="0" borderId="13" xfId="0" applyFill="1" applyBorder="1"/>
    <xf numFmtId="0" fontId="0" fillId="0" borderId="16" xfId="0" applyFill="1" applyBorder="1"/>
    <xf numFmtId="0" fontId="74" fillId="42" borderId="13" xfId="42" applyFont="1" applyFill="1" applyBorder="1" applyAlignment="1">
      <alignment wrapText="1"/>
    </xf>
    <xf numFmtId="0" fontId="74" fillId="0" borderId="13" xfId="42" applyFont="1" applyFill="1" applyBorder="1" applyAlignment="1">
      <alignment wrapText="1"/>
    </xf>
    <xf numFmtId="0" fontId="168" fillId="0" borderId="46" xfId="0" applyFont="1" applyBorder="1" applyAlignment="1">
      <alignment horizontal="center"/>
    </xf>
    <xf numFmtId="0" fontId="169" fillId="0" borderId="0" xfId="0" applyFont="1"/>
    <xf numFmtId="0" fontId="55" fillId="0" borderId="0" xfId="0" applyFont="1" applyAlignment="1">
      <alignment horizontal="left" wrapText="1"/>
    </xf>
    <xf numFmtId="0" fontId="166" fillId="0" borderId="62" xfId="42" applyFont="1" applyFill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0" fillId="42" borderId="16" xfId="0" applyFill="1" applyBorder="1"/>
    <xf numFmtId="0" fontId="2" fillId="0" borderId="0" xfId="0" applyFont="1"/>
    <xf numFmtId="0" fontId="133" fillId="0" borderId="0" xfId="0" applyFont="1" applyFill="1"/>
    <xf numFmtId="0" fontId="158" fillId="0" borderId="0" xfId="0" applyFont="1"/>
    <xf numFmtId="0" fontId="68" fillId="0" borderId="87" xfId="0" applyFont="1" applyBorder="1" applyAlignment="1">
      <alignment horizontal="center"/>
    </xf>
    <xf numFmtId="0" fontId="68" fillId="0" borderId="33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68" fillId="0" borderId="59" xfId="0" applyFont="1" applyBorder="1" applyAlignment="1">
      <alignment horizontal="center"/>
    </xf>
    <xf numFmtId="0" fontId="124" fillId="0" borderId="0" xfId="0" applyFont="1" applyFill="1" applyBorder="1" applyAlignment="1">
      <alignment horizontal="left"/>
    </xf>
    <xf numFmtId="0" fontId="68" fillId="0" borderId="43" xfId="0" applyFont="1" applyFill="1" applyBorder="1" applyAlignment="1">
      <alignment horizontal="left"/>
    </xf>
    <xf numFmtId="0" fontId="68" fillId="0" borderId="73" xfId="0" applyFont="1" applyFill="1" applyBorder="1" applyAlignment="1">
      <alignment horizontal="left"/>
    </xf>
    <xf numFmtId="0" fontId="68" fillId="0" borderId="39" xfId="0" applyFont="1" applyFill="1" applyBorder="1" applyAlignment="1">
      <alignment horizontal="left"/>
    </xf>
    <xf numFmtId="0" fontId="55" fillId="0" borderId="0" xfId="0" applyFont="1" applyAlignment="1">
      <alignment horizontal="left" vertical="center"/>
    </xf>
    <xf numFmtId="0" fontId="8" fillId="0" borderId="0" xfId="44" applyFont="1" applyBorder="1"/>
    <xf numFmtId="0" fontId="53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5" fillId="0" borderId="0" xfId="30" applyBorder="1" applyAlignment="1" applyProtection="1"/>
    <xf numFmtId="0" fontId="8" fillId="0" borderId="0" xfId="44" applyBorder="1" applyAlignment="1">
      <alignment horizontal="left"/>
    </xf>
    <xf numFmtId="0" fontId="18" fillId="0" borderId="0" xfId="44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26" borderId="13" xfId="0" applyFont="1" applyFill="1" applyBorder="1" applyAlignment="1">
      <alignment wrapText="1"/>
    </xf>
    <xf numFmtId="0" fontId="4" fillId="26" borderId="16" xfId="0" applyFont="1" applyFill="1" applyBorder="1" applyAlignment="1">
      <alignment wrapText="1"/>
    </xf>
    <xf numFmtId="0" fontId="4" fillId="0" borderId="11" xfId="0" applyFont="1" applyFill="1" applyBorder="1"/>
    <xf numFmtId="0" fontId="158" fillId="0" borderId="0" xfId="0" applyFont="1" applyBorder="1"/>
    <xf numFmtId="0" fontId="68" fillId="0" borderId="64" xfId="0" applyFont="1" applyBorder="1" applyAlignment="1">
      <alignment horizontal="center"/>
    </xf>
    <xf numFmtId="0" fontId="68" fillId="0" borderId="40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24" xfId="0" applyFont="1" applyBorder="1" applyAlignment="1">
      <alignment horizontal="center"/>
    </xf>
    <xf numFmtId="0" fontId="68" fillId="0" borderId="8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9" fillId="0" borderId="0" xfId="0" applyFont="1" applyBorder="1"/>
    <xf numFmtId="0" fontId="158" fillId="0" borderId="0" xfId="0" applyFont="1" applyBorder="1" applyAlignment="1">
      <alignment horizontal="left"/>
    </xf>
    <xf numFmtId="0" fontId="158" fillId="0" borderId="0" xfId="0" applyFont="1" applyBorder="1" applyAlignment="1">
      <alignment horizontal="center"/>
    </xf>
    <xf numFmtId="9" fontId="158" fillId="0" borderId="0" xfId="0" applyNumberFormat="1" applyFont="1" applyBorder="1" applyAlignment="1">
      <alignment horizontal="center"/>
    </xf>
    <xf numFmtId="1" fontId="158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157" fillId="0" borderId="0" xfId="0" applyFont="1" applyBorder="1"/>
    <xf numFmtId="0" fontId="0" fillId="0" borderId="34" xfId="0" applyBorder="1"/>
    <xf numFmtId="0" fontId="68" fillId="0" borderId="25" xfId="0" applyFont="1" applyFill="1" applyBorder="1" applyAlignment="1">
      <alignment horizontal="right"/>
    </xf>
    <xf numFmtId="0" fontId="2" fillId="0" borderId="75" xfId="0" applyFont="1" applyFill="1" applyBorder="1" applyAlignment="1">
      <alignment horizontal="right"/>
    </xf>
    <xf numFmtId="0" fontId="0" fillId="0" borderId="40" xfId="0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0" xfId="41" applyFont="1" applyFill="1" applyBorder="1" applyAlignment="1"/>
    <xf numFmtId="164" fontId="4" fillId="0" borderId="0" xfId="44" applyNumberFormat="1" applyFont="1" applyBorder="1" applyAlignment="1"/>
    <xf numFmtId="0" fontId="151" fillId="0" borderId="0" xfId="42" applyFont="1" applyFill="1" applyBorder="1" applyAlignment="1"/>
    <xf numFmtId="0" fontId="4" fillId="0" borderId="19" xfId="44" applyFont="1" applyFill="1" applyBorder="1" applyAlignment="1">
      <alignment vertical="center"/>
    </xf>
    <xf numFmtId="0" fontId="4" fillId="0" borderId="13" xfId="44" applyFont="1" applyFill="1" applyBorder="1" applyAlignment="1">
      <alignment horizontal="center" vertical="center"/>
    </xf>
    <xf numFmtId="0" fontId="4" fillId="0" borderId="10" xfId="44" applyFont="1" applyFill="1" applyBorder="1" applyAlignment="1">
      <alignment horizontal="center" vertical="center"/>
    </xf>
    <xf numFmtId="0" fontId="4" fillId="0" borderId="43" xfId="44" applyFont="1" applyFill="1" applyBorder="1" applyAlignment="1">
      <alignment horizontal="center" vertical="center"/>
    </xf>
    <xf numFmtId="0" fontId="4" fillId="0" borderId="19" xfId="44" applyFont="1" applyFill="1" applyBorder="1" applyAlignment="1">
      <alignment horizontal="center" vertical="center"/>
    </xf>
    <xf numFmtId="0" fontId="4" fillId="0" borderId="16" xfId="44" applyFont="1" applyFill="1" applyBorder="1" applyAlignment="1">
      <alignment horizontal="center" vertical="center"/>
    </xf>
    <xf numFmtId="0" fontId="4" fillId="0" borderId="71" xfId="44" applyFont="1" applyFill="1" applyBorder="1" applyAlignment="1">
      <alignment horizontal="center" vertical="center"/>
    </xf>
    <xf numFmtId="0" fontId="4" fillId="0" borderId="73" xfId="44" applyFont="1" applyFill="1" applyBorder="1" applyAlignment="1">
      <alignment horizontal="center" vertical="center"/>
    </xf>
    <xf numFmtId="0" fontId="4" fillId="0" borderId="38" xfId="44" applyFont="1" applyFill="1" applyBorder="1" applyAlignment="1">
      <alignment horizontal="center" vertical="center"/>
    </xf>
    <xf numFmtId="0" fontId="4" fillId="0" borderId="39" xfId="44" applyFont="1" applyFill="1" applyBorder="1" applyAlignment="1">
      <alignment horizontal="center" vertical="center"/>
    </xf>
    <xf numFmtId="0" fontId="4" fillId="0" borderId="70" xfId="44" applyFont="1" applyFill="1" applyBorder="1" applyAlignment="1"/>
    <xf numFmtId="0" fontId="4" fillId="0" borderId="70" xfId="44" applyFont="1" applyFill="1" applyBorder="1" applyAlignment="1">
      <alignment vertical="center"/>
    </xf>
    <xf numFmtId="0" fontId="11" fillId="26" borderId="10" xfId="44" applyFont="1" applyFill="1" applyBorder="1" applyAlignment="1"/>
    <xf numFmtId="0" fontId="11" fillId="26" borderId="16" xfId="44" applyFont="1" applyFill="1" applyBorder="1" applyAlignment="1"/>
    <xf numFmtId="0" fontId="11" fillId="26" borderId="13" xfId="44" applyFont="1" applyFill="1" applyBorder="1" applyAlignment="1">
      <alignment wrapText="1"/>
    </xf>
    <xf numFmtId="0" fontId="42" fillId="0" borderId="0" xfId="0" applyFont="1" applyBorder="1"/>
    <xf numFmtId="0" fontId="4" fillId="0" borderId="13" xfId="44" applyFont="1" applyFill="1" applyBorder="1" applyAlignment="1">
      <alignment vertical="center" wrapText="1"/>
    </xf>
    <xf numFmtId="0" fontId="4" fillId="0" borderId="16" xfId="44" applyFont="1" applyFill="1" applyBorder="1" applyAlignment="1">
      <alignment vertical="center" wrapText="1"/>
    </xf>
    <xf numFmtId="0" fontId="4" fillId="0" borderId="0" xfId="44" applyFont="1" applyAlignment="1">
      <alignment horizontal="center" vertical="center"/>
    </xf>
    <xf numFmtId="0" fontId="4" fillId="0" borderId="10" xfId="44" applyFont="1" applyFill="1" applyBorder="1" applyAlignment="1">
      <alignment vertical="center" wrapText="1"/>
    </xf>
    <xf numFmtId="2" fontId="15" fillId="0" borderId="19" xfId="30" applyNumberFormat="1" applyFill="1" applyBorder="1" applyAlignment="1" applyProtection="1">
      <alignment wrapText="1"/>
    </xf>
    <xf numFmtId="0" fontId="4" fillId="0" borderId="26" xfId="44" applyFont="1" applyFill="1" applyBorder="1" applyAlignment="1"/>
    <xf numFmtId="0" fontId="4" fillId="0" borderId="31" xfId="44" applyFont="1" applyFill="1" applyBorder="1" applyAlignment="1">
      <alignment vertical="center"/>
    </xf>
    <xf numFmtId="0" fontId="47" fillId="0" borderId="76" xfId="44" applyFont="1" applyFill="1" applyBorder="1" applyAlignment="1"/>
    <xf numFmtId="0" fontId="4" fillId="0" borderId="44" xfId="44" applyFont="1" applyFill="1" applyBorder="1" applyAlignment="1">
      <alignment vertical="center"/>
    </xf>
    <xf numFmtId="0" fontId="4" fillId="0" borderId="79" xfId="44" applyFont="1" applyFill="1" applyBorder="1" applyAlignment="1">
      <alignment vertical="center"/>
    </xf>
    <xf numFmtId="0" fontId="15" fillId="0" borderId="43" xfId="30" applyFill="1" applyBorder="1" applyAlignment="1" applyProtection="1"/>
    <xf numFmtId="0" fontId="15" fillId="0" borderId="19" xfId="30" applyFill="1" applyBorder="1" applyAlignment="1" applyProtection="1"/>
    <xf numFmtId="0" fontId="15" fillId="0" borderId="38" xfId="30" applyFill="1" applyBorder="1" applyAlignment="1" applyProtection="1"/>
    <xf numFmtId="0" fontId="15" fillId="0" borderId="39" xfId="30" applyFill="1" applyBorder="1" applyAlignment="1" applyProtection="1"/>
    <xf numFmtId="0" fontId="11" fillId="0" borderId="38" xfId="44" applyFont="1" applyFill="1" applyBorder="1" applyAlignment="1">
      <alignment vertical="center" wrapText="1"/>
    </xf>
    <xf numFmtId="0" fontId="11" fillId="0" borderId="16" xfId="44" applyFont="1" applyFill="1" applyBorder="1" applyAlignment="1">
      <alignment vertical="center" wrapText="1"/>
    </xf>
    <xf numFmtId="0" fontId="47" fillId="0" borderId="16" xfId="44" applyFont="1" applyFill="1" applyBorder="1" applyAlignment="1"/>
    <xf numFmtId="2" fontId="4" fillId="0" borderId="0" xfId="44" applyNumberFormat="1" applyFont="1" applyBorder="1" applyAlignment="1"/>
    <xf numFmtId="1" fontId="9" fillId="26" borderId="0" xfId="44" applyNumberFormat="1" applyFont="1" applyFill="1" applyBorder="1" applyAlignment="1"/>
    <xf numFmtId="2" fontId="4" fillId="0" borderId="0" xfId="44" applyNumberFormat="1" applyFont="1" applyFill="1" applyBorder="1" applyAlignment="1"/>
    <xf numFmtId="2" fontId="4" fillId="0" borderId="0" xfId="44" applyNumberFormat="1" applyFont="1" applyFill="1" applyBorder="1" applyAlignment="1">
      <alignment wrapText="1"/>
    </xf>
    <xf numFmtId="0" fontId="21" fillId="0" borderId="0" xfId="44" applyFont="1" applyFill="1" applyBorder="1" applyAlignment="1"/>
    <xf numFmtId="1" fontId="9" fillId="27" borderId="0" xfId="44" applyNumberFormat="1" applyFont="1" applyFill="1" applyBorder="1" applyAlignment="1"/>
    <xf numFmtId="0" fontId="10" fillId="27" borderId="0" xfId="44" applyFont="1" applyFill="1" applyBorder="1" applyAlignment="1"/>
    <xf numFmtId="0" fontId="10" fillId="0" borderId="0" xfId="44" applyFont="1" applyBorder="1" applyAlignment="1">
      <alignment horizontal="center" vertical="center"/>
    </xf>
    <xf numFmtId="0" fontId="10" fillId="0" borderId="0" xfId="44" applyFont="1" applyFill="1" applyBorder="1" applyAlignment="1">
      <alignment horizontal="center" vertical="center"/>
    </xf>
    <xf numFmtId="0" fontId="95" fillId="0" borderId="0" xfId="44" applyFont="1" applyFill="1" applyBorder="1" applyAlignment="1"/>
    <xf numFmtId="0" fontId="4" fillId="0" borderId="43" xfId="44" applyFont="1" applyFill="1" applyBorder="1" applyAlignment="1"/>
    <xf numFmtId="0" fontId="21" fillId="0" borderId="13" xfId="44" applyFont="1" applyFill="1" applyBorder="1" applyAlignment="1"/>
    <xf numFmtId="1" fontId="9" fillId="0" borderId="70" xfId="44" applyNumberFormat="1" applyFont="1" applyFill="1" applyBorder="1" applyAlignment="1"/>
    <xf numFmtId="0" fontId="4" fillId="0" borderId="0" xfId="44" applyFont="1" applyFill="1" applyBorder="1" applyAlignment="1">
      <alignment horizontal="center" vertical="center"/>
    </xf>
    <xf numFmtId="0" fontId="4" fillId="0" borderId="74" xfId="44" applyFont="1" applyFill="1" applyBorder="1" applyAlignment="1">
      <alignment horizontal="center" vertical="center"/>
    </xf>
    <xf numFmtId="0" fontId="4" fillId="0" borderId="44" xfId="44" applyFont="1" applyFill="1" applyBorder="1" applyAlignment="1">
      <alignment horizontal="center" vertical="center"/>
    </xf>
    <xf numFmtId="0" fontId="4" fillId="0" borderId="84" xfId="44" applyFont="1" applyFill="1" applyBorder="1" applyAlignment="1">
      <alignment horizontal="center" vertical="center"/>
    </xf>
    <xf numFmtId="0" fontId="4" fillId="0" borderId="45" xfId="44" applyFont="1" applyFill="1" applyBorder="1" applyAlignment="1">
      <alignment horizontal="center" vertical="center"/>
    </xf>
    <xf numFmtId="0" fontId="4" fillId="0" borderId="79" xfId="44" applyFont="1" applyFill="1" applyBorder="1" applyAlignment="1">
      <alignment horizontal="center" vertical="center"/>
    </xf>
    <xf numFmtId="0" fontId="4" fillId="0" borderId="74" xfId="44" applyFont="1" applyBorder="1" applyAlignment="1">
      <alignment horizontal="center" vertical="center"/>
    </xf>
    <xf numFmtId="0" fontId="4" fillId="0" borderId="44" xfId="44" applyFont="1" applyBorder="1" applyAlignment="1">
      <alignment horizontal="center" vertical="center"/>
    </xf>
    <xf numFmtId="0" fontId="4" fillId="0" borderId="79" xfId="44" applyFont="1" applyBorder="1" applyAlignment="1">
      <alignment horizontal="center" vertical="center"/>
    </xf>
    <xf numFmtId="0" fontId="4" fillId="0" borderId="16" xfId="44" applyFont="1" applyFill="1" applyBorder="1" applyAlignment="1">
      <alignment vertical="center"/>
    </xf>
    <xf numFmtId="0" fontId="4" fillId="0" borderId="45" xfId="44" applyFont="1" applyFill="1" applyBorder="1" applyAlignment="1">
      <alignment vertical="center"/>
    </xf>
    <xf numFmtId="0" fontId="14" fillId="0" borderId="71" xfId="0" applyFont="1" applyFill="1" applyBorder="1" applyAlignment="1">
      <alignment horizontal="left"/>
    </xf>
    <xf numFmtId="1" fontId="9" fillId="0" borderId="39" xfId="0" applyNumberFormat="1" applyFont="1" applyBorder="1"/>
    <xf numFmtId="1" fontId="9" fillId="0" borderId="62" xfId="0" applyNumberFormat="1" applyFont="1" applyBorder="1"/>
    <xf numFmtId="1" fontId="9" fillId="0" borderId="71" xfId="0" applyNumberFormat="1" applyFont="1" applyBorder="1" applyAlignment="1"/>
    <xf numFmtId="0" fontId="9" fillId="0" borderId="27" xfId="0" applyFont="1" applyBorder="1"/>
    <xf numFmtId="0" fontId="9" fillId="0" borderId="32" xfId="0" applyFont="1" applyBorder="1"/>
    <xf numFmtId="1" fontId="9" fillId="0" borderId="32" xfId="0" applyNumberFormat="1" applyFont="1" applyBorder="1"/>
    <xf numFmtId="0" fontId="13" fillId="0" borderId="71" xfId="40" applyFont="1" applyBorder="1"/>
    <xf numFmtId="1" fontId="9" fillId="0" borderId="32" xfId="0" applyNumberFormat="1" applyFont="1" applyBorder="1" applyAlignment="1"/>
    <xf numFmtId="1" fontId="9" fillId="0" borderId="31" xfId="0" applyNumberFormat="1" applyFont="1" applyBorder="1" applyAlignment="1"/>
    <xf numFmtId="0" fontId="13" fillId="0" borderId="10" xfId="40" applyFont="1" applyBorder="1"/>
    <xf numFmtId="1" fontId="9" fillId="0" borderId="65" xfId="0" applyNumberFormat="1" applyFont="1" applyBorder="1" applyAlignment="1"/>
    <xf numFmtId="0" fontId="15" fillId="0" borderId="0" xfId="30" applyFill="1" applyBorder="1" applyAlignment="1" applyProtection="1"/>
    <xf numFmtId="0" fontId="170" fillId="0" borderId="0" xfId="44" applyFont="1" applyFill="1" applyBorder="1" applyAlignment="1"/>
    <xf numFmtId="0" fontId="4" fillId="0" borderId="16" xfId="44" applyFont="1" applyBorder="1" applyAlignment="1">
      <alignment horizontal="center" vertical="center"/>
    </xf>
    <xf numFmtId="0" fontId="4" fillId="0" borderId="13" xfId="44" applyFont="1" applyBorder="1" applyAlignment="1">
      <alignment horizontal="center" vertical="center"/>
    </xf>
    <xf numFmtId="0" fontId="4" fillId="0" borderId="10" xfId="44" applyFont="1" applyBorder="1" applyAlignment="1">
      <alignment horizontal="center" vertical="center"/>
    </xf>
    <xf numFmtId="0" fontId="4" fillId="0" borderId="89" xfId="44" applyFont="1" applyFill="1" applyBorder="1" applyAlignment="1">
      <alignment horizontal="center" vertical="center"/>
    </xf>
    <xf numFmtId="0" fontId="4" fillId="0" borderId="38" xfId="44" applyFont="1" applyBorder="1" applyAlignment="1">
      <alignment horizontal="center" vertical="center"/>
    </xf>
    <xf numFmtId="0" fontId="4" fillId="0" borderId="39" xfId="44" applyFont="1" applyBorder="1" applyAlignment="1">
      <alignment horizontal="center" vertical="center"/>
    </xf>
    <xf numFmtId="0" fontId="4" fillId="0" borderId="73" xfId="44" applyFont="1" applyBorder="1" applyAlignment="1">
      <alignment horizontal="center" vertical="center"/>
    </xf>
    <xf numFmtId="0" fontId="4" fillId="0" borderId="71" xfId="44" applyFont="1" applyBorder="1" applyAlignment="1">
      <alignment horizontal="center" vertical="center"/>
    </xf>
    <xf numFmtId="0" fontId="139" fillId="0" borderId="0" xfId="44" applyFont="1" applyAlignment="1"/>
    <xf numFmtId="0" fontId="10" fillId="0" borderId="27" xfId="44" applyFont="1" applyBorder="1" applyAlignment="1">
      <alignment horizontal="center" vertical="center"/>
    </xf>
    <xf numFmtId="0" fontId="47" fillId="0" borderId="39" xfId="44" applyFont="1" applyFill="1" applyBorder="1" applyAlignment="1">
      <alignment vertical="center" wrapText="1"/>
    </xf>
    <xf numFmtId="1" fontId="9" fillId="0" borderId="72" xfId="44" applyNumberFormat="1" applyFont="1" applyFill="1" applyBorder="1" applyAlignment="1"/>
    <xf numFmtId="1" fontId="9" fillId="0" borderId="56" xfId="44" applyNumberFormat="1" applyFont="1" applyFill="1" applyBorder="1" applyAlignment="1"/>
    <xf numFmtId="0" fontId="128" fillId="0" borderId="72" xfId="44" applyFont="1" applyFill="1" applyBorder="1" applyAlignment="1"/>
    <xf numFmtId="0" fontId="128" fillId="0" borderId="92" xfId="44" applyFont="1" applyFill="1" applyBorder="1" applyAlignment="1"/>
    <xf numFmtId="0" fontId="128" fillId="0" borderId="51" xfId="44" applyFont="1" applyFill="1" applyBorder="1" applyAlignment="1"/>
    <xf numFmtId="0" fontId="128" fillId="0" borderId="55" xfId="44" applyFont="1" applyFill="1" applyBorder="1" applyAlignment="1"/>
    <xf numFmtId="0" fontId="128" fillId="0" borderId="32" xfId="44" applyFont="1" applyFill="1" applyBorder="1" applyAlignment="1"/>
    <xf numFmtId="0" fontId="128" fillId="0" borderId="27" xfId="44" applyFont="1" applyFill="1" applyBorder="1" applyAlignment="1"/>
    <xf numFmtId="0" fontId="128" fillId="0" borderId="56" xfId="44" applyFont="1" applyFill="1" applyBorder="1" applyAlignment="1"/>
    <xf numFmtId="1" fontId="9" fillId="0" borderId="32" xfId="44" applyNumberFormat="1" applyFont="1" applyFill="1" applyBorder="1" applyAlignment="1"/>
    <xf numFmtId="0" fontId="4" fillId="0" borderId="10" xfId="44" applyFont="1" applyBorder="1" applyAlignment="1"/>
    <xf numFmtId="0" fontId="4" fillId="0" borderId="89" xfId="44" applyFont="1" applyBorder="1" applyAlignment="1"/>
    <xf numFmtId="0" fontId="4" fillId="0" borderId="38" xfId="44" applyFont="1" applyBorder="1" applyAlignment="1"/>
    <xf numFmtId="0" fontId="4" fillId="0" borderId="16" xfId="44" applyFont="1" applyBorder="1" applyAlignment="1"/>
    <xf numFmtId="0" fontId="4" fillId="0" borderId="71" xfId="44" applyFont="1" applyBorder="1" applyAlignment="1"/>
    <xf numFmtId="0" fontId="139" fillId="0" borderId="10" xfId="0" applyFont="1" applyBorder="1"/>
    <xf numFmtId="0" fontId="139" fillId="0" borderId="13" xfId="0" applyFont="1" applyBorder="1"/>
    <xf numFmtId="0" fontId="128" fillId="0" borderId="62" xfId="44" applyFont="1" applyFill="1" applyBorder="1" applyAlignment="1"/>
    <xf numFmtId="0" fontId="128" fillId="0" borderId="50" xfId="44" applyFont="1" applyFill="1" applyBorder="1" applyAlignment="1"/>
    <xf numFmtId="0" fontId="4" fillId="0" borderId="39" xfId="44" applyFont="1" applyBorder="1" applyAlignment="1"/>
    <xf numFmtId="0" fontId="4" fillId="0" borderId="13" xfId="44" applyFont="1" applyBorder="1" applyAlignment="1"/>
    <xf numFmtId="0" fontId="4" fillId="0" borderId="19" xfId="44" applyFont="1" applyBorder="1" applyAlignment="1"/>
    <xf numFmtId="0" fontId="139" fillId="0" borderId="19" xfId="0" applyFont="1" applyBorder="1"/>
    <xf numFmtId="0" fontId="127" fillId="0" borderId="10" xfId="0" applyFont="1" applyBorder="1"/>
    <xf numFmtId="49" fontId="101" fillId="0" borderId="78" xfId="0" applyNumberFormat="1" applyFont="1" applyFill="1" applyBorder="1" applyAlignment="1"/>
    <xf numFmtId="49" fontId="13" fillId="0" borderId="0" xfId="0" applyNumberFormat="1" applyFont="1" applyAlignment="1"/>
    <xf numFmtId="49" fontId="4" fillId="0" borderId="0" xfId="0" applyNumberFormat="1" applyFont="1" applyAlignment="1">
      <alignment horizontal="left"/>
    </xf>
    <xf numFmtId="49" fontId="60" fillId="0" borderId="0" xfId="0" applyNumberFormat="1" applyFont="1"/>
    <xf numFmtId="0" fontId="5" fillId="26" borderId="22" xfId="42" applyFont="1" applyFill="1" applyBorder="1"/>
    <xf numFmtId="0" fontId="0" fillId="0" borderId="7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2" fillId="0" borderId="15" xfId="42" applyFont="1" applyFill="1" applyBorder="1" applyAlignment="1">
      <alignment horizontal="center"/>
    </xf>
    <xf numFmtId="0" fontId="128" fillId="0" borderId="71" xfId="44" applyFont="1" applyFill="1" applyBorder="1" applyAlignment="1"/>
    <xf numFmtId="0" fontId="128" fillId="0" borderId="39" xfId="44" applyFont="1" applyFill="1" applyBorder="1" applyAlignment="1"/>
    <xf numFmtId="0" fontId="148" fillId="26" borderId="0" xfId="42" applyFont="1" applyFill="1" applyBorder="1" applyAlignment="1"/>
    <xf numFmtId="0" fontId="148" fillId="0" borderId="0" xfId="42" applyFont="1" applyFill="1" applyBorder="1" applyAlignment="1"/>
    <xf numFmtId="0" fontId="5" fillId="0" borderId="22" xfId="42" applyFont="1" applyFill="1" applyBorder="1"/>
    <xf numFmtId="167" fontId="162" fillId="43" borderId="0" xfId="0" applyNumberFormat="1" applyFont="1" applyFill="1" applyAlignment="1">
      <alignment horizontal="center"/>
    </xf>
    <xf numFmtId="0" fontId="159" fillId="43" borderId="14" xfId="0" applyFont="1" applyFill="1" applyBorder="1" applyAlignment="1">
      <alignment horizontal="center"/>
    </xf>
    <xf numFmtId="0" fontId="171" fillId="0" borderId="0" xfId="0" applyFont="1" applyFill="1" applyBorder="1"/>
    <xf numFmtId="0" fontId="152" fillId="0" borderId="0" xfId="0" applyFont="1" applyFill="1" applyBorder="1"/>
    <xf numFmtId="0" fontId="4" fillId="0" borderId="39" xfId="44" applyFont="1" applyFill="1" applyBorder="1" applyAlignment="1">
      <alignment vertical="center" wrapText="1"/>
    </xf>
    <xf numFmtId="0" fontId="4" fillId="0" borderId="28" xfId="44" applyFont="1" applyFill="1" applyBorder="1" applyAlignment="1">
      <alignment horizontal="center" vertical="center"/>
    </xf>
    <xf numFmtId="0" fontId="21" fillId="0" borderId="73" xfId="44" applyFont="1" applyFill="1" applyBorder="1" applyAlignment="1"/>
    <xf numFmtId="0" fontId="21" fillId="0" borderId="10" xfId="44" applyFont="1" applyFill="1" applyBorder="1" applyAlignment="1"/>
    <xf numFmtId="1" fontId="9" fillId="0" borderId="65" xfId="44" applyNumberFormat="1" applyFont="1" applyFill="1" applyBorder="1" applyAlignment="1"/>
    <xf numFmtId="0" fontId="21" fillId="0" borderId="71" xfId="44" applyFont="1" applyFill="1" applyBorder="1" applyAlignment="1"/>
    <xf numFmtId="1" fontId="9" fillId="0" borderId="31" xfId="44" applyNumberFormat="1" applyFont="1" applyFill="1" applyBorder="1" applyAlignment="1"/>
    <xf numFmtId="0" fontId="8" fillId="0" borderId="0" xfId="44" applyFont="1" applyFill="1" applyBorder="1"/>
    <xf numFmtId="0" fontId="4" fillId="0" borderId="28" xfId="44" applyFont="1" applyBorder="1" applyAlignment="1">
      <alignment horizontal="center" vertical="center"/>
    </xf>
    <xf numFmtId="0" fontId="4" fillId="0" borderId="73" xfId="44" applyFont="1" applyBorder="1" applyAlignment="1"/>
    <xf numFmtId="0" fontId="128" fillId="0" borderId="29" xfId="44" applyFont="1" applyFill="1" applyBorder="1" applyAlignment="1"/>
    <xf numFmtId="0" fontId="128" fillId="0" borderId="73" xfId="44" applyFont="1" applyFill="1" applyBorder="1" applyAlignment="1"/>
    <xf numFmtId="0" fontId="10" fillId="0" borderId="10" xfId="44" applyFont="1" applyBorder="1" applyAlignment="1">
      <alignment horizontal="center"/>
    </xf>
    <xf numFmtId="0" fontId="10" fillId="0" borderId="89" xfId="44" applyFont="1" applyBorder="1" applyAlignment="1">
      <alignment horizontal="center"/>
    </xf>
    <xf numFmtId="0" fontId="10" fillId="0" borderId="38" xfId="44" applyFont="1" applyBorder="1" applyAlignment="1">
      <alignment horizontal="center"/>
    </xf>
    <xf numFmtId="0" fontId="10" fillId="0" borderId="16" xfId="44" applyFont="1" applyBorder="1" applyAlignment="1">
      <alignment horizontal="center"/>
    </xf>
    <xf numFmtId="0" fontId="9" fillId="0" borderId="39" xfId="0" applyFont="1" applyFill="1" applyBorder="1" applyAlignment="1">
      <alignment horizontal="center" vertical="center" wrapText="1"/>
    </xf>
    <xf numFmtId="49" fontId="12" fillId="0" borderId="0" xfId="42" applyNumberFormat="1"/>
    <xf numFmtId="49" fontId="44" fillId="0" borderId="0" xfId="42" applyNumberFormat="1" applyFont="1" applyAlignment="1">
      <alignment horizontal="right"/>
    </xf>
    <xf numFmtId="49" fontId="12" fillId="0" borderId="0" xfId="0" applyNumberFormat="1" applyFont="1"/>
    <xf numFmtId="0" fontId="172" fillId="0" borderId="0" xfId="42" applyFont="1"/>
    <xf numFmtId="49" fontId="12" fillId="0" borderId="51" xfId="42" applyNumberFormat="1" applyFont="1" applyBorder="1"/>
    <xf numFmtId="49" fontId="12" fillId="0" borderId="50" xfId="42" applyNumberFormat="1" applyFont="1" applyBorder="1"/>
    <xf numFmtId="0" fontId="0" fillId="0" borderId="50" xfId="0" applyBorder="1"/>
    <xf numFmtId="49" fontId="43" fillId="0" borderId="50" xfId="42" applyNumberFormat="1" applyFont="1" applyBorder="1"/>
    <xf numFmtId="49" fontId="12" fillId="0" borderId="50" xfId="0" applyNumberFormat="1" applyFont="1" applyBorder="1"/>
    <xf numFmtId="0" fontId="12" fillId="0" borderId="50" xfId="0" applyFont="1" applyBorder="1"/>
    <xf numFmtId="0" fontId="12" fillId="0" borderId="55" xfId="0" applyFont="1" applyBorder="1"/>
    <xf numFmtId="0" fontId="0" fillId="0" borderId="69" xfId="0" applyBorder="1"/>
    <xf numFmtId="0" fontId="0" fillId="0" borderId="70" xfId="0" applyBorder="1"/>
    <xf numFmtId="49" fontId="0" fillId="0" borderId="70" xfId="0" applyNumberFormat="1" applyBorder="1"/>
    <xf numFmtId="49" fontId="12" fillId="0" borderId="70" xfId="0" applyNumberFormat="1" applyFont="1" applyBorder="1"/>
    <xf numFmtId="0" fontId="12" fillId="0" borderId="70" xfId="0" applyFont="1" applyBorder="1"/>
    <xf numFmtId="0" fontId="12" fillId="0" borderId="76" xfId="0" applyFont="1" applyBorder="1"/>
    <xf numFmtId="0" fontId="12" fillId="0" borderId="38" xfId="42" applyFont="1" applyBorder="1"/>
    <xf numFmtId="49" fontId="12" fillId="0" borderId="13" xfId="42" applyNumberFormat="1" applyFont="1" applyBorder="1"/>
    <xf numFmtId="0" fontId="0" fillId="0" borderId="13" xfId="0" applyBorder="1"/>
    <xf numFmtId="49" fontId="12" fillId="0" borderId="13" xfId="0" applyNumberFormat="1" applyFont="1" applyBorder="1"/>
    <xf numFmtId="0" fontId="12" fillId="0" borderId="13" xfId="0" applyFont="1" applyBorder="1"/>
    <xf numFmtId="0" fontId="12" fillId="0" borderId="16" xfId="0" applyFont="1" applyBorder="1"/>
    <xf numFmtId="0" fontId="0" fillId="0" borderId="38" xfId="0" applyBorder="1"/>
    <xf numFmtId="0" fontId="173" fillId="0" borderId="0" xfId="0" applyFont="1"/>
    <xf numFmtId="0" fontId="67" fillId="0" borderId="0" xfId="42" applyNumberFormat="1" applyFont="1"/>
    <xf numFmtId="0" fontId="173" fillId="0" borderId="39" xfId="0" applyFont="1" applyBorder="1"/>
    <xf numFmtId="0" fontId="67" fillId="0" borderId="77" xfId="42" applyFont="1" applyBorder="1"/>
    <xf numFmtId="0" fontId="67" fillId="0" borderId="39" xfId="42" applyFont="1" applyBorder="1"/>
    <xf numFmtId="0" fontId="67" fillId="0" borderId="62" xfId="42" applyFont="1" applyBorder="1"/>
    <xf numFmtId="0" fontId="42" fillId="0" borderId="44" xfId="0" applyFont="1" applyFill="1" applyBorder="1"/>
    <xf numFmtId="0" fontId="42" fillId="0" borderId="79" xfId="0" applyFont="1" applyFill="1" applyBorder="1"/>
    <xf numFmtId="0" fontId="21" fillId="0" borderId="20" xfId="42" applyFont="1" applyFill="1" applyBorder="1" applyAlignment="1">
      <alignment vertical="center" wrapText="1"/>
    </xf>
    <xf numFmtId="0" fontId="10" fillId="26" borderId="30" xfId="42" applyFont="1" applyFill="1" applyBorder="1" applyAlignment="1"/>
    <xf numFmtId="0" fontId="4" fillId="26" borderId="83" xfId="42" applyFont="1" applyFill="1" applyBorder="1" applyAlignment="1">
      <alignment horizontal="center"/>
    </xf>
    <xf numFmtId="1" fontId="9" fillId="26" borderId="85" xfId="42" applyNumberFormat="1" applyFont="1" applyFill="1" applyBorder="1" applyAlignment="1">
      <alignment horizontal="center"/>
    </xf>
    <xf numFmtId="1" fontId="9" fillId="26" borderId="32" xfId="42" applyNumberFormat="1" applyFont="1" applyFill="1" applyBorder="1" applyAlignment="1">
      <alignment horizontal="center"/>
    </xf>
    <xf numFmtId="0" fontId="4" fillId="0" borderId="22" xfId="0" applyFont="1" applyFill="1" applyBorder="1" applyAlignment="1"/>
    <xf numFmtId="0" fontId="4" fillId="0" borderId="23" xfId="0" applyFont="1" applyFill="1" applyBorder="1" applyAlignment="1"/>
    <xf numFmtId="0" fontId="4" fillId="0" borderId="24" xfId="0" applyFont="1" applyFill="1" applyBorder="1" applyAlignment="1"/>
    <xf numFmtId="0" fontId="4" fillId="0" borderId="40" xfId="0" applyFont="1" applyFill="1" applyBorder="1" applyAlignment="1"/>
    <xf numFmtId="1" fontId="4" fillId="0" borderId="0" xfId="42" applyNumberFormat="1" applyFont="1" applyFill="1"/>
    <xf numFmtId="0" fontId="174" fillId="0" borderId="0" xfId="0" applyFont="1" applyBorder="1"/>
    <xf numFmtId="0" fontId="2" fillId="0" borderId="0" xfId="0" applyFont="1" applyFill="1"/>
    <xf numFmtId="0" fontId="20" fillId="25" borderId="0" xfId="0" applyFont="1" applyFill="1"/>
    <xf numFmtId="0" fontId="2" fillId="25" borderId="0" xfId="0" applyFont="1" applyFill="1"/>
    <xf numFmtId="0" fontId="36" fillId="25" borderId="0" xfId="42" applyFont="1" applyFill="1"/>
    <xf numFmtId="0" fontId="12" fillId="25" borderId="0" xfId="0" applyFont="1" applyFill="1" applyBorder="1"/>
    <xf numFmtId="0" fontId="2" fillId="0" borderId="77" xfId="0" applyFont="1" applyFill="1" applyBorder="1" applyAlignment="1">
      <alignment horizontal="center"/>
    </xf>
    <xf numFmtId="0" fontId="2" fillId="0" borderId="28" xfId="42" applyFont="1" applyFill="1" applyBorder="1"/>
    <xf numFmtId="0" fontId="2" fillId="26" borderId="28" xfId="0" applyFont="1" applyFill="1" applyBorder="1" applyAlignment="1">
      <alignment horizontal="center"/>
    </xf>
    <xf numFmtId="0" fontId="2" fillId="26" borderId="0" xfId="0" applyFont="1" applyFill="1" applyBorder="1" applyAlignment="1">
      <alignment horizontal="center"/>
    </xf>
    <xf numFmtId="0" fontId="2" fillId="26" borderId="29" xfId="0" applyFont="1" applyFill="1" applyBorder="1" applyAlignment="1">
      <alignment horizontal="center"/>
    </xf>
    <xf numFmtId="0" fontId="2" fillId="0" borderId="74" xfId="42" applyFont="1" applyFill="1" applyBorder="1"/>
    <xf numFmtId="0" fontId="2" fillId="0" borderId="74" xfId="0" applyFont="1" applyFill="1" applyBorder="1" applyAlignment="1">
      <alignment horizontal="center"/>
    </xf>
    <xf numFmtId="0" fontId="2" fillId="0" borderId="69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9" xfId="0" applyFont="1" applyFill="1" applyBorder="1"/>
    <xf numFmtId="0" fontId="2" fillId="0" borderId="28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30" xfId="42" applyFont="1" applyFill="1" applyBorder="1"/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0" xfId="42" applyFont="1" applyFill="1"/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0" fontId="2" fillId="0" borderId="27" xfId="0" applyFont="1" applyFill="1" applyBorder="1"/>
    <xf numFmtId="0" fontId="2" fillId="0" borderId="45" xfId="42" applyFont="1" applyFill="1" applyBorder="1"/>
    <xf numFmtId="0" fontId="2" fillId="0" borderId="45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72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27" borderId="0" xfId="0" applyFont="1" applyFill="1"/>
    <xf numFmtId="0" fontId="175" fillId="26" borderId="0" xfId="0" applyFont="1" applyFill="1" applyBorder="1"/>
    <xf numFmtId="0" fontId="176" fillId="26" borderId="0" xfId="0" applyFont="1" applyFill="1"/>
    <xf numFmtId="0" fontId="177" fillId="26" borderId="0" xfId="0" applyFont="1" applyFill="1" applyBorder="1"/>
    <xf numFmtId="0" fontId="109" fillId="28" borderId="0" xfId="0" applyFont="1" applyFill="1"/>
    <xf numFmtId="0" fontId="3" fillId="0" borderId="45" xfId="42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0" xfId="42" applyFont="1" applyFill="1" applyBorder="1" applyAlignment="1">
      <alignment horizontal="center"/>
    </xf>
    <xf numFmtId="0" fontId="3" fillId="0" borderId="65" xfId="0" applyFont="1" applyFill="1" applyBorder="1" applyAlignment="1">
      <alignment horizontal="center"/>
    </xf>
    <xf numFmtId="0" fontId="3" fillId="0" borderId="79" xfId="42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70" xfId="0" applyFont="1" applyFill="1" applyBorder="1" applyAlignment="1">
      <alignment horizontal="center"/>
    </xf>
    <xf numFmtId="0" fontId="3" fillId="0" borderId="0" xfId="42" applyFont="1" applyFill="1" applyBorder="1" applyAlignment="1">
      <alignment horizontal="center"/>
    </xf>
    <xf numFmtId="0" fontId="3" fillId="0" borderId="44" xfId="42" applyFont="1" applyFill="1" applyBorder="1" applyAlignment="1">
      <alignment horizontal="center"/>
    </xf>
    <xf numFmtId="0" fontId="3" fillId="0" borderId="13" xfId="42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141" fillId="0" borderId="0" xfId="0" applyFont="1" applyBorder="1"/>
    <xf numFmtId="0" fontId="178" fillId="27" borderId="10" xfId="0" applyFont="1" applyFill="1" applyBorder="1" applyAlignment="1">
      <alignment horizontal="center"/>
    </xf>
    <xf numFmtId="0" fontId="2" fillId="0" borderId="13" xfId="0" applyFont="1" applyFill="1" applyBorder="1"/>
    <xf numFmtId="0" fontId="178" fillId="27" borderId="13" xfId="0" applyFont="1" applyFill="1" applyBorder="1" applyAlignment="1">
      <alignment horizontal="center"/>
    </xf>
    <xf numFmtId="0" fontId="3" fillId="0" borderId="84" xfId="0" applyFont="1" applyFill="1" applyBorder="1" applyAlignment="1">
      <alignment horizontal="center"/>
    </xf>
    <xf numFmtId="0" fontId="3" fillId="0" borderId="73" xfId="0" applyFont="1" applyFill="1" applyBorder="1"/>
    <xf numFmtId="0" fontId="12" fillId="0" borderId="79" xfId="0" applyFont="1" applyBorder="1"/>
    <xf numFmtId="0" fontId="2" fillId="0" borderId="76" xfId="0" applyFont="1" applyFill="1" applyBorder="1"/>
    <xf numFmtId="0" fontId="178" fillId="27" borderId="1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79" fillId="0" borderId="13" xfId="0" applyFont="1" applyFill="1" applyBorder="1" applyAlignment="1">
      <alignment horizontal="center"/>
    </xf>
    <xf numFmtId="0" fontId="179" fillId="0" borderId="13" xfId="42" applyFont="1" applyFill="1" applyBorder="1" applyAlignment="1">
      <alignment horizontal="center"/>
    </xf>
    <xf numFmtId="0" fontId="3" fillId="0" borderId="16" xfId="42" applyFont="1" applyFill="1" applyBorder="1" applyAlignment="1">
      <alignment horizontal="center"/>
    </xf>
    <xf numFmtId="0" fontId="2" fillId="0" borderId="0" xfId="42" applyFont="1" applyFill="1" applyBorder="1"/>
    <xf numFmtId="0" fontId="2" fillId="31" borderId="0" xfId="0" applyFont="1" applyFill="1"/>
    <xf numFmtId="0" fontId="2" fillId="30" borderId="0" xfId="0" applyFont="1" applyFill="1"/>
    <xf numFmtId="0" fontId="2" fillId="0" borderId="47" xfId="0" applyFont="1" applyFill="1" applyBorder="1"/>
    <xf numFmtId="0" fontId="2" fillId="0" borderId="46" xfId="0" applyFont="1" applyFill="1" applyBorder="1"/>
    <xf numFmtId="0" fontId="2" fillId="26" borderId="46" xfId="0" applyFont="1" applyFill="1" applyBorder="1"/>
    <xf numFmtId="0" fontId="3" fillId="26" borderId="0" xfId="0" applyFont="1" applyFill="1"/>
    <xf numFmtId="0" fontId="2" fillId="0" borderId="47" xfId="0" applyFont="1" applyFill="1" applyBorder="1" applyAlignment="1">
      <alignment horizontal="justify" vertical="top" wrapText="1"/>
    </xf>
    <xf numFmtId="0" fontId="2" fillId="0" borderId="14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justify" vertical="top" wrapText="1"/>
    </xf>
    <xf numFmtId="0" fontId="2" fillId="0" borderId="46" xfId="0" applyFont="1" applyFill="1" applyBorder="1" applyAlignment="1">
      <alignment horizontal="justify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26" borderId="0" xfId="0" applyFont="1" applyFill="1"/>
    <xf numFmtId="0" fontId="180" fillId="0" borderId="0" xfId="0" applyFont="1"/>
    <xf numFmtId="0" fontId="181" fillId="0" borderId="0" xfId="30" applyFont="1" applyFill="1" applyAlignment="1" applyProtection="1"/>
    <xf numFmtId="0" fontId="180" fillId="0" borderId="0" xfId="0" applyFont="1" applyFill="1" applyAlignment="1">
      <alignment horizontal="left"/>
    </xf>
    <xf numFmtId="0" fontId="182" fillId="0" borderId="0" xfId="0" applyFont="1" applyFill="1" applyAlignment="1">
      <alignment horizontal="left"/>
    </xf>
    <xf numFmtId="0" fontId="182" fillId="0" borderId="0" xfId="0" applyFont="1" applyAlignment="1">
      <alignment horizontal="left"/>
    </xf>
    <xf numFmtId="0" fontId="180" fillId="0" borderId="0" xfId="0" applyFont="1" applyAlignment="1">
      <alignment horizontal="left"/>
    </xf>
    <xf numFmtId="1" fontId="4" fillId="26" borderId="22" xfId="0" applyNumberFormat="1" applyFont="1" applyFill="1" applyBorder="1" applyAlignment="1">
      <alignment horizontal="center"/>
    </xf>
    <xf numFmtId="1" fontId="4" fillId="26" borderId="12" xfId="0" applyNumberFormat="1" applyFont="1" applyFill="1" applyBorder="1" applyAlignment="1">
      <alignment horizontal="center"/>
    </xf>
    <xf numFmtId="1" fontId="4" fillId="26" borderId="23" xfId="0" applyNumberFormat="1" applyFont="1" applyFill="1" applyBorder="1" applyAlignment="1">
      <alignment horizontal="center"/>
    </xf>
    <xf numFmtId="1" fontId="4" fillId="26" borderId="15" xfId="0" applyNumberFormat="1" applyFont="1" applyFill="1" applyBorder="1" applyAlignment="1">
      <alignment horizontal="center"/>
    </xf>
    <xf numFmtId="1" fontId="4" fillId="26" borderId="24" xfId="0" applyNumberFormat="1" applyFont="1" applyFill="1" applyBorder="1" applyAlignment="1">
      <alignment horizontal="center"/>
    </xf>
    <xf numFmtId="1" fontId="4" fillId="26" borderId="18" xfId="0" applyNumberFormat="1" applyFont="1" applyFill="1" applyBorder="1" applyAlignment="1">
      <alignment horizontal="center"/>
    </xf>
    <xf numFmtId="0" fontId="10" fillId="0" borderId="43" xfId="0" applyFont="1" applyBorder="1"/>
    <xf numFmtId="0" fontId="10" fillId="26" borderId="13" xfId="0" applyFont="1" applyFill="1" applyBorder="1"/>
    <xf numFmtId="3" fontId="4" fillId="26" borderId="13" xfId="0" applyNumberFormat="1" applyFont="1" applyFill="1" applyBorder="1" applyAlignment="1">
      <alignment horizontal="center"/>
    </xf>
    <xf numFmtId="0" fontId="73" fillId="0" borderId="0" xfId="0" applyFont="1"/>
    <xf numFmtId="0" fontId="4" fillId="28" borderId="0" xfId="0" applyFont="1" applyFill="1"/>
    <xf numFmtId="0" fontId="15" fillId="0" borderId="0" xfId="30" applyFill="1" applyAlignment="1" applyProtection="1"/>
    <xf numFmtId="0" fontId="63" fillId="26" borderId="0" xfId="42" applyFont="1" applyFill="1"/>
    <xf numFmtId="0" fontId="65" fillId="0" borderId="0" xfId="0" applyFont="1" applyBorder="1" applyAlignment="1">
      <alignment vertical="top"/>
    </xf>
    <xf numFmtId="0" fontId="5" fillId="0" borderId="0" xfId="0" applyFont="1" applyBorder="1" applyAlignment="1">
      <alignment horizontal="left"/>
    </xf>
    <xf numFmtId="0" fontId="5" fillId="26" borderId="0" xfId="0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65" fillId="0" borderId="0" xfId="0" applyFont="1" applyFill="1" applyBorder="1" applyAlignment="1">
      <alignment vertical="top"/>
    </xf>
    <xf numFmtId="0" fontId="174" fillId="26" borderId="0" xfId="0" applyFont="1" applyFill="1" applyBorder="1" applyAlignment="1">
      <alignment horizontal="left"/>
    </xf>
    <xf numFmtId="0" fontId="5" fillId="0" borderId="0" xfId="0" applyFont="1" applyBorder="1" applyAlignment="1">
      <alignment horizontal="right" wrapText="1"/>
    </xf>
    <xf numFmtId="0" fontId="5" fillId="26" borderId="0" xfId="0" applyFont="1" applyFill="1"/>
    <xf numFmtId="0" fontId="5" fillId="26" borderId="0" xfId="42" applyFont="1" applyFill="1"/>
    <xf numFmtId="0" fontId="43" fillId="26" borderId="0" xfId="42" applyFont="1" applyFill="1"/>
    <xf numFmtId="0" fontId="183" fillId="0" borderId="0" xfId="0" applyFont="1"/>
    <xf numFmtId="0" fontId="183" fillId="26" borderId="0" xfId="0" applyFont="1" applyFill="1" applyBorder="1"/>
    <xf numFmtId="0" fontId="184" fillId="26" borderId="0" xfId="0" applyFont="1" applyFill="1"/>
    <xf numFmtId="0" fontId="94" fillId="28" borderId="0" xfId="42" applyFont="1" applyFill="1"/>
    <xf numFmtId="0" fontId="12" fillId="28" borderId="0" xfId="42" applyFill="1"/>
    <xf numFmtId="0" fontId="4" fillId="0" borderId="35" xfId="0" applyFont="1" applyFill="1" applyBorder="1" applyAlignment="1">
      <alignment horizontal="center"/>
    </xf>
    <xf numFmtId="0" fontId="73" fillId="0" borderId="40" xfId="44" applyFont="1" applyFill="1" applyBorder="1" applyAlignment="1">
      <alignment wrapText="1"/>
    </xf>
    <xf numFmtId="0" fontId="4" fillId="0" borderId="75" xfId="0" applyFont="1" applyFill="1" applyBorder="1"/>
    <xf numFmtId="0" fontId="10" fillId="0" borderId="28" xfId="42" applyFont="1" applyFill="1" applyBorder="1" applyAlignment="1"/>
    <xf numFmtId="0" fontId="73" fillId="26" borderId="40" xfId="44" applyFont="1" applyFill="1" applyBorder="1" applyAlignment="1">
      <alignment wrapText="1"/>
    </xf>
    <xf numFmtId="0" fontId="59" fillId="26" borderId="0" xfId="42" applyFont="1" applyFill="1"/>
    <xf numFmtId="0" fontId="59" fillId="0" borderId="0" xfId="42" applyFont="1" applyFill="1"/>
    <xf numFmtId="1" fontId="12" fillId="0" borderId="0" xfId="0" applyNumberFormat="1" applyFont="1"/>
    <xf numFmtId="0" fontId="47" fillId="0" borderId="64" xfId="0" applyFont="1" applyFill="1" applyBorder="1" applyAlignment="1">
      <alignment vertical="center"/>
    </xf>
    <xf numFmtId="0" fontId="4" fillId="0" borderId="53" xfId="0" applyFont="1" applyFill="1" applyBorder="1" applyAlignment="1">
      <alignment horizontal="center"/>
    </xf>
    <xf numFmtId="0" fontId="141" fillId="26" borderId="0" xfId="0" applyFont="1" applyFill="1" applyBorder="1"/>
    <xf numFmtId="0" fontId="47" fillId="0" borderId="36" xfId="42" applyFont="1" applyFill="1" applyBorder="1"/>
    <xf numFmtId="0" fontId="96" fillId="0" borderId="0" xfId="42" applyFont="1" applyFill="1" applyAlignment="1">
      <alignment horizontal="right"/>
    </xf>
    <xf numFmtId="0" fontId="4" fillId="0" borderId="0" xfId="42" applyFont="1" applyBorder="1"/>
    <xf numFmtId="0" fontId="4" fillId="26" borderId="14" xfId="0" applyFont="1" applyFill="1" applyBorder="1"/>
    <xf numFmtId="0" fontId="8" fillId="26" borderId="0" xfId="0" applyFont="1" applyFill="1"/>
    <xf numFmtId="0" fontId="8" fillId="0" borderId="0" xfId="0" applyFont="1"/>
    <xf numFmtId="0" fontId="8" fillId="0" borderId="14" xfId="0" applyFont="1" applyBorder="1"/>
    <xf numFmtId="0" fontId="186" fillId="0" borderId="0" xfId="0" applyFont="1" applyFill="1"/>
    <xf numFmtId="0" fontId="8" fillId="0" borderId="14" xfId="0" applyFont="1" applyFill="1" applyBorder="1"/>
    <xf numFmtId="0" fontId="10" fillId="0" borderId="37" xfId="42" applyFont="1" applyFill="1" applyBorder="1" applyAlignment="1">
      <alignment horizontal="center"/>
    </xf>
    <xf numFmtId="0" fontId="10" fillId="0" borderId="11" xfId="42" applyFont="1" applyFill="1" applyBorder="1" applyAlignment="1">
      <alignment horizontal="center"/>
    </xf>
    <xf numFmtId="0" fontId="4" fillId="0" borderId="81" xfId="0" applyFont="1" applyFill="1" applyBorder="1"/>
    <xf numFmtId="0" fontId="4" fillId="0" borderId="83" xfId="0" applyFont="1" applyFill="1" applyBorder="1" applyAlignment="1">
      <alignment horizontal="center"/>
    </xf>
    <xf numFmtId="0" fontId="4" fillId="0" borderId="42" xfId="0" applyFont="1" applyFill="1" applyBorder="1"/>
    <xf numFmtId="0" fontId="47" fillId="0" borderId="22" xfId="0" applyFont="1" applyFill="1" applyBorder="1"/>
    <xf numFmtId="0" fontId="185" fillId="0" borderId="23" xfId="0" applyFont="1" applyFill="1" applyBorder="1"/>
    <xf numFmtId="0" fontId="185" fillId="0" borderId="24" xfId="0" applyFont="1" applyFill="1" applyBorder="1"/>
    <xf numFmtId="0" fontId="47" fillId="0" borderId="36" xfId="0" applyFont="1" applyFill="1" applyBorder="1"/>
    <xf numFmtId="0" fontId="10" fillId="0" borderId="11" xfId="44" applyFont="1" applyBorder="1" applyAlignment="1">
      <alignment horizontal="center" vertical="center"/>
    </xf>
    <xf numFmtId="0" fontId="10" fillId="0" borderId="14" xfId="44" applyFont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2" xfId="0" applyFont="1" applyFill="1" applyBorder="1"/>
    <xf numFmtId="0" fontId="8" fillId="0" borderId="23" xfId="0" applyFont="1" applyFill="1" applyBorder="1"/>
    <xf numFmtId="0" fontId="10" fillId="26" borderId="0" xfId="0" applyFont="1" applyFill="1" applyBorder="1"/>
    <xf numFmtId="0" fontId="10" fillId="0" borderId="0" xfId="41" applyFont="1" applyFill="1" applyBorder="1" applyAlignment="1"/>
    <xf numFmtId="0" fontId="188" fillId="26" borderId="0" xfId="42" applyFont="1" applyFill="1"/>
    <xf numFmtId="0" fontId="27" fillId="26" borderId="0" xfId="42" applyFont="1" applyFill="1"/>
    <xf numFmtId="0" fontId="25" fillId="26" borderId="0" xfId="42" applyFont="1" applyFill="1"/>
    <xf numFmtId="0" fontId="63" fillId="26" borderId="0" xfId="0" applyFont="1" applyFill="1"/>
    <xf numFmtId="0" fontId="56" fillId="26" borderId="0" xfId="0" applyFont="1" applyFill="1" applyAlignment="1"/>
    <xf numFmtId="0" fontId="2" fillId="0" borderId="0" xfId="0" applyFont="1" applyAlignment="1"/>
    <xf numFmtId="0" fontId="63" fillId="0" borderId="0" xfId="0" applyFont="1" applyFill="1"/>
    <xf numFmtId="0" fontId="5" fillId="26" borderId="0" xfId="0" applyFont="1" applyFill="1" applyAlignment="1"/>
    <xf numFmtId="0" fontId="53" fillId="0" borderId="0" xfId="41" applyFont="1"/>
    <xf numFmtId="0" fontId="189" fillId="0" borderId="0" xfId="0" applyFont="1"/>
    <xf numFmtId="0" fontId="53" fillId="0" borderId="75" xfId="41" applyFont="1" applyBorder="1"/>
    <xf numFmtId="0" fontId="53" fillId="0" borderId="39" xfId="41" applyFont="1" applyBorder="1" applyAlignment="1">
      <alignment horizontal="center"/>
    </xf>
    <xf numFmtId="0" fontId="25" fillId="0" borderId="38" xfId="41" applyFont="1" applyFill="1" applyBorder="1" applyAlignment="1"/>
    <xf numFmtId="0" fontId="25" fillId="0" borderId="13" xfId="41" applyFont="1" applyFill="1" applyBorder="1" applyAlignment="1"/>
    <xf numFmtId="0" fontId="25" fillId="0" borderId="19" xfId="41" applyFont="1" applyFill="1" applyBorder="1" applyAlignment="1"/>
    <xf numFmtId="0" fontId="25" fillId="0" borderId="16" xfId="41" applyFont="1" applyFill="1" applyBorder="1" applyAlignment="1"/>
    <xf numFmtId="0" fontId="74" fillId="41" borderId="77" xfId="42" applyFont="1" applyFill="1" applyBorder="1" applyAlignment="1">
      <alignment horizontal="center"/>
    </xf>
    <xf numFmtId="0" fontId="53" fillId="0" borderId="65" xfId="0" applyFont="1" applyBorder="1"/>
    <xf numFmtId="0" fontId="53" fillId="0" borderId="70" xfId="0" applyFont="1" applyBorder="1"/>
    <xf numFmtId="0" fontId="53" fillId="0" borderId="76" xfId="0" applyFont="1" applyBorder="1"/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65" fontId="131" fillId="0" borderId="0" xfId="0" applyNumberFormat="1" applyFont="1"/>
    <xf numFmtId="0" fontId="40" fillId="0" borderId="0" xfId="0" applyFont="1" applyFill="1"/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28" fillId="0" borderId="73" xfId="0" applyFont="1" applyBorder="1"/>
    <xf numFmtId="0" fontId="4" fillId="0" borderId="73" xfId="0" applyFont="1" applyFill="1" applyBorder="1"/>
    <xf numFmtId="0" fontId="4" fillId="0" borderId="29" xfId="0" applyFont="1" applyFill="1" applyBorder="1"/>
    <xf numFmtId="166" fontId="4" fillId="0" borderId="73" xfId="0" applyNumberFormat="1" applyFont="1" applyFill="1" applyBorder="1"/>
    <xf numFmtId="0" fontId="13" fillId="0" borderId="39" xfId="40" applyFont="1" applyBorder="1"/>
    <xf numFmtId="0" fontId="13" fillId="0" borderId="39" xfId="40" applyFont="1" applyFill="1" applyBorder="1"/>
    <xf numFmtId="0" fontId="13" fillId="0" borderId="13" xfId="40" applyFont="1" applyBorder="1"/>
    <xf numFmtId="0" fontId="13" fillId="0" borderId="43" xfId="40" applyFont="1" applyBorder="1"/>
    <xf numFmtId="0" fontId="42" fillId="0" borderId="39" xfId="0" applyFont="1" applyBorder="1" applyAlignment="1"/>
    <xf numFmtId="0" fontId="42" fillId="0" borderId="39" xfId="0" applyFont="1" applyBorder="1"/>
    <xf numFmtId="0" fontId="10" fillId="0" borderId="43" xfId="0" applyFont="1" applyBorder="1" applyAlignment="1">
      <alignment horizontal="center"/>
    </xf>
    <xf numFmtId="166" fontId="4" fillId="0" borderId="26" xfId="0" applyNumberFormat="1" applyFont="1" applyFill="1" applyBorder="1"/>
    <xf numFmtId="166" fontId="4" fillId="0" borderId="0" xfId="0" applyNumberFormat="1" applyFont="1" applyFill="1" applyBorder="1"/>
    <xf numFmtId="166" fontId="4" fillId="0" borderId="31" xfId="0" applyNumberFormat="1" applyFont="1" applyFill="1" applyBorder="1"/>
    <xf numFmtId="0" fontId="42" fillId="0" borderId="43" xfId="0" applyFont="1" applyBorder="1" applyAlignment="1"/>
    <xf numFmtId="1" fontId="128" fillId="0" borderId="19" xfId="0" applyNumberFormat="1" applyFont="1" applyFill="1" applyBorder="1"/>
    <xf numFmtId="0" fontId="42" fillId="0" borderId="28" xfId="0" applyFont="1" applyFill="1" applyBorder="1" applyAlignment="1">
      <alignment wrapText="1"/>
    </xf>
    <xf numFmtId="0" fontId="10" fillId="0" borderId="73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3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166" fontId="4" fillId="0" borderId="66" xfId="0" applyNumberFormat="1" applyFont="1" applyFill="1" applyBorder="1"/>
    <xf numFmtId="166" fontId="4" fillId="0" borderId="67" xfId="0" applyNumberFormat="1" applyFont="1" applyFill="1" applyBorder="1"/>
    <xf numFmtId="1" fontId="9" fillId="0" borderId="61" xfId="0" applyNumberFormat="1" applyFont="1" applyFill="1" applyBorder="1"/>
    <xf numFmtId="1" fontId="9" fillId="0" borderId="59" xfId="0" applyNumberFormat="1" applyFont="1" applyFill="1" applyBorder="1"/>
    <xf numFmtId="0" fontId="4" fillId="0" borderId="28" xfId="0" applyFont="1" applyFill="1" applyBorder="1"/>
    <xf numFmtId="0" fontId="4" fillId="0" borderId="44" xfId="0" applyFont="1" applyFill="1" applyBorder="1" applyAlignment="1"/>
    <xf numFmtId="0" fontId="4" fillId="0" borderId="79" xfId="0" applyFont="1" applyFill="1" applyBorder="1" applyAlignment="1"/>
    <xf numFmtId="0" fontId="42" fillId="26" borderId="0" xfId="44" applyFont="1" applyFill="1" applyAlignment="1"/>
    <xf numFmtId="0" fontId="9" fillId="27" borderId="19" xfId="0" applyFont="1" applyFill="1" applyBorder="1" applyAlignment="1"/>
    <xf numFmtId="0" fontId="59" fillId="0" borderId="46" xfId="0" applyFont="1" applyBorder="1" applyAlignment="1"/>
    <xf numFmtId="0" fontId="4" fillId="0" borderId="18" xfId="0" applyFont="1" applyBorder="1" applyAlignment="1"/>
    <xf numFmtId="0" fontId="4" fillId="0" borderId="33" xfId="0" applyFont="1" applyBorder="1" applyAlignment="1"/>
    <xf numFmtId="0" fontId="4" fillId="0" borderId="34" xfId="0" applyFont="1" applyBorder="1" applyAlignment="1"/>
    <xf numFmtId="0" fontId="4" fillId="0" borderId="35" xfId="0" applyFont="1" applyBorder="1" applyAlignment="1"/>
    <xf numFmtId="0" fontId="9" fillId="0" borderId="39" xfId="0" applyFont="1" applyBorder="1" applyAlignment="1"/>
    <xf numFmtId="0" fontId="9" fillId="27" borderId="10" xfId="0" applyFont="1" applyFill="1" applyBorder="1" applyAlignment="1"/>
    <xf numFmtId="0" fontId="9" fillId="27" borderId="38" xfId="0" applyFont="1" applyFill="1" applyBorder="1" applyAlignment="1"/>
    <xf numFmtId="0" fontId="4" fillId="0" borderId="33" xfId="0" applyFont="1" applyBorder="1" applyAlignment="1">
      <alignment horizontal="center" vertical="center"/>
    </xf>
    <xf numFmtId="0" fontId="4" fillId="26" borderId="0" xfId="0" applyFont="1" applyFill="1" applyAlignment="1"/>
    <xf numFmtId="0" fontId="65" fillId="26" borderId="0" xfId="0" applyFont="1" applyFill="1" applyAlignment="1"/>
    <xf numFmtId="0" fontId="4" fillId="0" borderId="39" xfId="0" applyFont="1" applyBorder="1" applyAlignment="1">
      <alignment vertical="center" wrapText="1"/>
    </xf>
    <xf numFmtId="166" fontId="9" fillId="26" borderId="13" xfId="0" applyNumberFormat="1" applyFont="1" applyFill="1" applyBorder="1"/>
    <xf numFmtId="0" fontId="16" fillId="24" borderId="70" xfId="0" applyFont="1" applyFill="1" applyBorder="1" applyAlignment="1">
      <alignment horizontal="left"/>
    </xf>
    <xf numFmtId="0" fontId="4" fillId="24" borderId="76" xfId="0" applyFont="1" applyFill="1" applyBorder="1"/>
    <xf numFmtId="0" fontId="16" fillId="0" borderId="78" xfId="0" applyFont="1" applyFill="1" applyBorder="1" applyAlignment="1">
      <alignment horizontal="left"/>
    </xf>
    <xf numFmtId="1" fontId="9" fillId="26" borderId="13" xfId="0" applyNumberFormat="1" applyFont="1" applyFill="1" applyBorder="1"/>
    <xf numFmtId="0" fontId="16" fillId="0" borderId="65" xfId="0" applyFont="1" applyFill="1" applyBorder="1" applyAlignment="1"/>
    <xf numFmtId="0" fontId="16" fillId="0" borderId="69" xfId="0" applyFont="1" applyFill="1" applyBorder="1" applyAlignment="1"/>
    <xf numFmtId="0" fontId="16" fillId="0" borderId="70" xfId="0" applyFont="1" applyFill="1" applyBorder="1" applyAlignment="1"/>
    <xf numFmtId="0" fontId="16" fillId="0" borderId="78" xfId="0" applyFont="1" applyFill="1" applyBorder="1" applyAlignment="1"/>
    <xf numFmtId="0" fontId="16" fillId="0" borderId="76" xfId="0" applyFont="1" applyFill="1" applyBorder="1" applyAlignment="1"/>
    <xf numFmtId="1" fontId="9" fillId="26" borderId="10" xfId="0" applyNumberFormat="1" applyFont="1" applyFill="1" applyBorder="1"/>
    <xf numFmtId="1" fontId="9" fillId="26" borderId="38" xfId="0" applyNumberFormat="1" applyFont="1" applyFill="1" applyBorder="1"/>
    <xf numFmtId="1" fontId="9" fillId="26" borderId="19" xfId="0" applyNumberFormat="1" applyFont="1" applyFill="1" applyBorder="1"/>
    <xf numFmtId="1" fontId="9" fillId="26" borderId="16" xfId="0" applyNumberFormat="1" applyFont="1" applyFill="1" applyBorder="1"/>
    <xf numFmtId="0" fontId="9" fillId="26" borderId="13" xfId="0" applyNumberFormat="1" applyFont="1" applyFill="1" applyBorder="1"/>
    <xf numFmtId="0" fontId="9" fillId="26" borderId="38" xfId="0" applyFont="1" applyFill="1" applyBorder="1"/>
    <xf numFmtId="0" fontId="9" fillId="26" borderId="13" xfId="0" applyFont="1" applyFill="1" applyBorder="1"/>
    <xf numFmtId="0" fontId="9" fillId="0" borderId="19" xfId="0" applyFont="1" applyFill="1" applyBorder="1"/>
    <xf numFmtId="0" fontId="9" fillId="26" borderId="10" xfId="0" applyFont="1" applyFill="1" applyBorder="1"/>
    <xf numFmtId="0" fontId="59" fillId="26" borderId="0" xfId="0" applyFont="1" applyFill="1"/>
    <xf numFmtId="0" fontId="59" fillId="26" borderId="26" xfId="0" applyFont="1" applyFill="1" applyBorder="1" applyAlignment="1">
      <alignment horizontal="left" vertical="center" wrapText="1"/>
    </xf>
    <xf numFmtId="0" fontId="4" fillId="26" borderId="43" xfId="0" applyFont="1" applyFill="1" applyBorder="1" applyAlignment="1">
      <alignment horizontal="center" vertical="center" wrapText="1"/>
    </xf>
    <xf numFmtId="0" fontId="4" fillId="26" borderId="26" xfId="0" applyFont="1" applyFill="1" applyBorder="1" applyAlignment="1">
      <alignment horizontal="center" vertical="center"/>
    </xf>
    <xf numFmtId="0" fontId="9" fillId="26" borderId="43" xfId="0" applyFont="1" applyFill="1" applyBorder="1" applyAlignment="1">
      <alignment horizontal="center" vertical="center" wrapText="1"/>
    </xf>
    <xf numFmtId="0" fontId="59" fillId="26" borderId="77" xfId="0" applyFont="1" applyFill="1" applyBorder="1" applyAlignment="1">
      <alignment horizontal="left" vertical="center" wrapText="1"/>
    </xf>
    <xf numFmtId="0" fontId="4" fillId="26" borderId="39" xfId="0" applyFont="1" applyFill="1" applyBorder="1" applyAlignment="1">
      <alignment horizontal="center" vertical="center" wrapText="1"/>
    </xf>
    <xf numFmtId="0" fontId="4" fillId="26" borderId="77" xfId="0" applyFont="1" applyFill="1" applyBorder="1" applyAlignment="1">
      <alignment horizontal="center" vertical="center"/>
    </xf>
    <xf numFmtId="0" fontId="9" fillId="26" borderId="39" xfId="0" applyFont="1" applyFill="1" applyBorder="1" applyAlignment="1">
      <alignment horizontal="center" vertical="center" wrapText="1"/>
    </xf>
    <xf numFmtId="0" fontId="65" fillId="26" borderId="0" xfId="0" applyFont="1" applyFill="1"/>
    <xf numFmtId="2" fontId="9" fillId="0" borderId="43" xfId="0" applyNumberFormat="1" applyFont="1" applyFill="1" applyBorder="1"/>
    <xf numFmtId="0" fontId="9" fillId="0" borderId="19" xfId="0" applyNumberFormat="1" applyFont="1" applyFill="1" applyBorder="1"/>
    <xf numFmtId="0" fontId="9" fillId="0" borderId="13" xfId="0" applyFont="1" applyFill="1" applyBorder="1"/>
    <xf numFmtId="0" fontId="9" fillId="0" borderId="38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170" fillId="0" borderId="69" xfId="0" applyFont="1" applyFill="1" applyBorder="1"/>
    <xf numFmtId="0" fontId="170" fillId="0" borderId="3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70" fillId="0" borderId="13" xfId="0" applyFont="1" applyFill="1" applyBorder="1" applyAlignment="1">
      <alignment horizontal="center"/>
    </xf>
    <xf numFmtId="0" fontId="4" fillId="24" borderId="31" xfId="0" applyFont="1" applyFill="1" applyBorder="1"/>
    <xf numFmtId="1" fontId="9" fillId="35" borderId="39" xfId="0" applyNumberFormat="1" applyFont="1" applyFill="1" applyBorder="1"/>
    <xf numFmtId="0" fontId="59" fillId="0" borderId="0" xfId="0" applyFont="1" applyFill="1"/>
    <xf numFmtId="0" fontId="4" fillId="0" borderId="71" xfId="0" applyFont="1" applyBorder="1" applyAlignment="1">
      <alignment horizontal="right"/>
    </xf>
    <xf numFmtId="1" fontId="9" fillId="0" borderId="73" xfId="0" applyNumberFormat="1" applyFont="1" applyBorder="1"/>
    <xf numFmtId="0" fontId="16" fillId="0" borderId="70" xfId="0" applyFont="1" applyBorder="1" applyAlignment="1">
      <alignment horizontal="left"/>
    </xf>
    <xf numFmtId="0" fontId="16" fillId="0" borderId="70" xfId="0" applyFont="1" applyBorder="1"/>
    <xf numFmtId="2" fontId="9" fillId="0" borderId="19" xfId="0" applyNumberFormat="1" applyFont="1" applyBorder="1"/>
    <xf numFmtId="2" fontId="9" fillId="0" borderId="16" xfId="0" applyNumberFormat="1" applyFont="1" applyBorder="1"/>
    <xf numFmtId="166" fontId="9" fillId="26" borderId="73" xfId="0" applyNumberFormat="1" applyFont="1" applyFill="1" applyBorder="1"/>
    <xf numFmtId="0" fontId="16" fillId="0" borderId="69" xfId="0" applyFont="1" applyBorder="1"/>
    <xf numFmtId="166" fontId="9" fillId="26" borderId="38" xfId="0" applyNumberFormat="1" applyFont="1" applyFill="1" applyBorder="1"/>
    <xf numFmtId="0" fontId="16" fillId="0" borderId="78" xfId="0" applyFont="1" applyBorder="1"/>
    <xf numFmtId="0" fontId="9" fillId="0" borderId="13" xfId="0" applyFont="1" applyBorder="1" applyAlignment="1">
      <alignment horizontal="right"/>
    </xf>
    <xf numFmtId="0" fontId="16" fillId="0" borderId="65" xfId="0" applyFont="1" applyBorder="1" applyAlignment="1">
      <alignment horizontal="left"/>
    </xf>
    <xf numFmtId="2" fontId="9" fillId="0" borderId="10" xfId="0" applyNumberFormat="1" applyFont="1" applyBorder="1"/>
    <xf numFmtId="0" fontId="16" fillId="0" borderId="76" xfId="0" applyFont="1" applyBorder="1" applyAlignment="1">
      <alignment horizontal="left"/>
    </xf>
    <xf numFmtId="0" fontId="16" fillId="0" borderId="69" xfId="0" applyFont="1" applyBorder="1" applyAlignment="1">
      <alignment horizontal="left"/>
    </xf>
    <xf numFmtId="0" fontId="4" fillId="0" borderId="73" xfId="0" applyFont="1" applyBorder="1" applyAlignment="1">
      <alignment horizontal="right"/>
    </xf>
    <xf numFmtId="0" fontId="9" fillId="0" borderId="73" xfId="0" applyFont="1" applyBorder="1"/>
    <xf numFmtId="0" fontId="4" fillId="0" borderId="39" xfId="0" applyFont="1" applyBorder="1" applyAlignment="1">
      <alignment horizontal="right"/>
    </xf>
    <xf numFmtId="0" fontId="4" fillId="0" borderId="62" xfId="0" applyFont="1" applyBorder="1" applyAlignment="1"/>
    <xf numFmtId="166" fontId="9" fillId="0" borderId="73" xfId="0" applyNumberFormat="1" applyFont="1" applyFill="1" applyBorder="1"/>
    <xf numFmtId="0" fontId="16" fillId="0" borderId="10" xfId="0" applyFont="1" applyFill="1" applyBorder="1"/>
    <xf numFmtId="0" fontId="16" fillId="0" borderId="70" xfId="0" applyFont="1" applyFill="1" applyBorder="1"/>
    <xf numFmtId="0" fontId="16" fillId="0" borderId="0" xfId="0" applyFont="1" applyFill="1" applyBorder="1"/>
    <xf numFmtId="0" fontId="182" fillId="0" borderId="0" xfId="0" applyNumberFormat="1" applyFont="1" applyFill="1" applyAlignment="1">
      <alignment horizontal="left"/>
    </xf>
    <xf numFmtId="0" fontId="180" fillId="0" borderId="0" xfId="0" applyFont="1" applyFill="1"/>
    <xf numFmtId="166" fontId="9" fillId="0" borderId="50" xfId="0" applyNumberFormat="1" applyFont="1" applyFill="1" applyBorder="1"/>
    <xf numFmtId="166" fontId="9" fillId="0" borderId="55" xfId="0" applyNumberFormat="1" applyFont="1" applyFill="1" applyBorder="1"/>
    <xf numFmtId="166" fontId="9" fillId="0" borderId="62" xfId="0" applyNumberFormat="1" applyFont="1" applyFill="1" applyBorder="1"/>
    <xf numFmtId="166" fontId="9" fillId="0" borderId="56" xfId="0" applyNumberFormat="1" applyFont="1" applyFill="1" applyBorder="1"/>
    <xf numFmtId="0" fontId="9" fillId="0" borderId="38" xfId="0" applyNumberFormat="1" applyFont="1" applyFill="1" applyBorder="1"/>
    <xf numFmtId="0" fontId="4" fillId="0" borderId="14" xfId="0" applyFont="1" applyFill="1" applyBorder="1" applyAlignment="1">
      <alignment horizontal="right"/>
    </xf>
    <xf numFmtId="0" fontId="170" fillId="0" borderId="58" xfId="0" applyFont="1" applyBorder="1" applyAlignment="1"/>
    <xf numFmtId="0" fontId="9" fillId="26" borderId="10" xfId="0" applyFont="1" applyFill="1" applyBorder="1" applyAlignment="1"/>
    <xf numFmtId="0" fontId="9" fillId="26" borderId="16" xfId="0" applyFont="1" applyFill="1" applyBorder="1" applyAlignment="1"/>
    <xf numFmtId="0" fontId="9" fillId="26" borderId="13" xfId="0" applyFont="1" applyFill="1" applyBorder="1" applyAlignment="1"/>
    <xf numFmtId="0" fontId="9" fillId="26" borderId="19" xfId="0" applyFont="1" applyFill="1" applyBorder="1" applyAlignment="1"/>
    <xf numFmtId="0" fontId="51" fillId="0" borderId="0" xfId="42" applyFont="1" applyFill="1" applyBorder="1" applyAlignment="1">
      <alignment horizontal="center"/>
    </xf>
    <xf numFmtId="0" fontId="9" fillId="26" borderId="38" xfId="0" applyFont="1" applyFill="1" applyBorder="1" applyAlignment="1"/>
    <xf numFmtId="0" fontId="4" fillId="0" borderId="40" xfId="0" applyFont="1" applyBorder="1" applyAlignment="1"/>
    <xf numFmtId="0" fontId="9" fillId="0" borderId="43" xfId="0" applyFont="1" applyFill="1" applyBorder="1" applyAlignment="1"/>
    <xf numFmtId="0" fontId="4" fillId="0" borderId="30" xfId="0" applyFont="1" applyFill="1" applyBorder="1" applyAlignment="1"/>
    <xf numFmtId="2" fontId="4" fillId="0" borderId="0" xfId="0" applyNumberFormat="1" applyFont="1" applyFill="1" applyBorder="1" applyAlignment="1">
      <alignment horizontal="center"/>
    </xf>
    <xf numFmtId="0" fontId="9" fillId="26" borderId="72" xfId="0" applyFont="1" applyFill="1" applyBorder="1" applyAlignment="1"/>
    <xf numFmtId="0" fontId="9" fillId="26" borderId="50" xfId="0" applyFont="1" applyFill="1" applyBorder="1" applyAlignment="1"/>
    <xf numFmtId="0" fontId="9" fillId="26" borderId="29" xfId="0" applyFont="1" applyFill="1" applyBorder="1" applyAlignment="1"/>
    <xf numFmtId="0" fontId="9" fillId="0" borderId="51" xfId="0" applyFont="1" applyBorder="1" applyAlignment="1"/>
    <xf numFmtId="0" fontId="9" fillId="0" borderId="43" xfId="0" applyNumberFormat="1" applyFont="1" applyFill="1" applyBorder="1" applyAlignment="1">
      <alignment vertical="center"/>
    </xf>
    <xf numFmtId="0" fontId="4" fillId="0" borderId="76" xfId="0" applyNumberFormat="1" applyFont="1" applyFill="1" applyBorder="1" applyAlignment="1">
      <alignment vertical="center"/>
    </xf>
    <xf numFmtId="0" fontId="9" fillId="0" borderId="16" xfId="0" applyNumberFormat="1" applyFont="1" applyFill="1" applyBorder="1" applyAlignment="1">
      <alignment vertical="center"/>
    </xf>
    <xf numFmtId="0" fontId="93" fillId="26" borderId="0" xfId="0" applyFont="1" applyFill="1" applyAlignment="1"/>
    <xf numFmtId="0" fontId="4" fillId="27" borderId="77" xfId="0" applyFont="1" applyFill="1" applyBorder="1" applyAlignment="1"/>
    <xf numFmtId="0" fontId="9" fillId="26" borderId="39" xfId="0" applyFont="1" applyFill="1" applyBorder="1" applyAlignment="1"/>
    <xf numFmtId="0" fontId="149" fillId="0" borderId="0" xfId="0" applyFont="1" applyAlignment="1"/>
    <xf numFmtId="0" fontId="9" fillId="26" borderId="73" xfId="0" applyFont="1" applyFill="1" applyBorder="1" applyAlignment="1"/>
    <xf numFmtId="0" fontId="9" fillId="26" borderId="71" xfId="0" applyFont="1" applyFill="1" applyBorder="1" applyAlignment="1"/>
    <xf numFmtId="0" fontId="4" fillId="27" borderId="39" xfId="0" applyFont="1" applyFill="1" applyBorder="1" applyAlignment="1"/>
    <xf numFmtId="0" fontId="4" fillId="0" borderId="31" xfId="0" applyFont="1" applyBorder="1" applyAlignment="1"/>
    <xf numFmtId="0" fontId="4" fillId="0" borderId="71" xfId="0" applyFont="1" applyFill="1" applyBorder="1" applyAlignment="1"/>
    <xf numFmtId="0" fontId="4" fillId="0" borderId="31" xfId="0" applyFont="1" applyFill="1" applyBorder="1" applyAlignment="1"/>
    <xf numFmtId="0" fontId="9" fillId="0" borderId="29" xfId="0" applyFont="1" applyFill="1" applyBorder="1" applyAlignment="1"/>
    <xf numFmtId="0" fontId="9" fillId="0" borderId="51" xfId="0" applyFont="1" applyFill="1" applyBorder="1" applyAlignment="1"/>
    <xf numFmtId="0" fontId="9" fillId="0" borderId="12" xfId="0" applyFont="1" applyFill="1" applyBorder="1" applyAlignment="1"/>
    <xf numFmtId="0" fontId="9" fillId="0" borderId="18" xfId="0" applyFont="1" applyFill="1" applyBorder="1" applyAlignment="1"/>
    <xf numFmtId="0" fontId="4" fillId="0" borderId="0" xfId="0" applyNumberFormat="1" applyFont="1" applyFill="1" applyAlignment="1"/>
    <xf numFmtId="0" fontId="4" fillId="34" borderId="14" xfId="0" applyFont="1" applyFill="1" applyBorder="1"/>
    <xf numFmtId="0" fontId="4" fillId="34" borderId="14" xfId="0" applyFont="1" applyFill="1" applyBorder="1" applyAlignment="1">
      <alignment horizontal="right"/>
    </xf>
    <xf numFmtId="0" fontId="4" fillId="27" borderId="14" xfId="0" applyFont="1" applyFill="1" applyBorder="1"/>
    <xf numFmtId="0" fontId="4" fillId="27" borderId="14" xfId="0" applyFont="1" applyFill="1" applyBorder="1" applyAlignment="1">
      <alignment horizontal="right"/>
    </xf>
    <xf numFmtId="0" fontId="4" fillId="27" borderId="14" xfId="0" applyFont="1" applyFill="1" applyBorder="1" applyAlignment="1">
      <alignment horizontal="center"/>
    </xf>
    <xf numFmtId="0" fontId="53" fillId="0" borderId="74" xfId="0" applyFont="1" applyBorder="1"/>
    <xf numFmtId="164" fontId="4" fillId="0" borderId="0" xfId="0" applyNumberFormat="1" applyFont="1" applyAlignment="1">
      <alignment vertical="center"/>
    </xf>
    <xf numFmtId="0" fontId="4" fillId="26" borderId="53" xfId="0" applyFont="1" applyFill="1" applyBorder="1"/>
    <xf numFmtId="1" fontId="9" fillId="0" borderId="10" xfId="0" applyNumberFormat="1" applyFont="1" applyFill="1" applyBorder="1" applyAlignment="1"/>
    <xf numFmtId="1" fontId="9" fillId="0" borderId="16" xfId="0" applyNumberFormat="1" applyFont="1" applyFill="1" applyBorder="1" applyAlignment="1"/>
    <xf numFmtId="0" fontId="9" fillId="0" borderId="16" xfId="0" applyNumberFormat="1" applyFont="1" applyFill="1" applyBorder="1" applyAlignment="1"/>
    <xf numFmtId="0" fontId="59" fillId="0" borderId="0" xfId="0" applyFont="1"/>
    <xf numFmtId="0" fontId="119" fillId="26" borderId="0" xfId="0" applyFont="1" applyFill="1"/>
    <xf numFmtId="0" fontId="4" fillId="26" borderId="14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65" fillId="0" borderId="0" xfId="0" applyFont="1" applyFill="1"/>
    <xf numFmtId="0" fontId="5" fillId="26" borderId="0" xfId="0" applyNumberFormat="1" applyFont="1" applyFill="1" applyAlignment="1"/>
    <xf numFmtId="0" fontId="10" fillId="0" borderId="0" xfId="44" applyFont="1" applyFill="1" applyAlignment="1"/>
    <xf numFmtId="0" fontId="4" fillId="0" borderId="74" xfId="44" applyFont="1" applyFill="1" applyBorder="1" applyAlignment="1"/>
    <xf numFmtId="0" fontId="15" fillId="0" borderId="16" xfId="30" applyFill="1" applyBorder="1" applyAlignment="1" applyProtection="1"/>
    <xf numFmtId="0" fontId="4" fillId="0" borderId="30" xfId="44" applyFont="1" applyFill="1" applyBorder="1" applyAlignment="1">
      <alignment vertical="center"/>
    </xf>
    <xf numFmtId="0" fontId="4" fillId="0" borderId="71" xfId="44" applyFont="1" applyFill="1" applyBorder="1" applyAlignment="1">
      <alignment vertical="center" wrapText="1"/>
    </xf>
    <xf numFmtId="1" fontId="9" fillId="0" borderId="71" xfId="44" applyNumberFormat="1" applyFont="1" applyFill="1" applyBorder="1" applyAlignment="1">
      <alignment vertical="center"/>
    </xf>
    <xf numFmtId="0" fontId="65" fillId="0" borderId="0" xfId="0" applyFont="1" applyBorder="1"/>
    <xf numFmtId="0" fontId="4" fillId="0" borderId="28" xfId="44" applyFont="1" applyFill="1" applyBorder="1" applyAlignment="1">
      <alignment vertical="center"/>
    </xf>
    <xf numFmtId="0" fontId="4" fillId="0" borderId="73" xfId="44" applyFont="1" applyFill="1" applyBorder="1" applyAlignment="1">
      <alignment vertical="center" wrapText="1"/>
    </xf>
    <xf numFmtId="1" fontId="9" fillId="0" borderId="73" xfId="44" applyNumberFormat="1" applyFont="1" applyFill="1" applyBorder="1" applyAlignment="1">
      <alignment vertical="center"/>
    </xf>
    <xf numFmtId="0" fontId="41" fillId="28" borderId="0" xfId="0" applyFont="1" applyFill="1"/>
    <xf numFmtId="0" fontId="5" fillId="26" borderId="0" xfId="41" applyNumberFormat="1" applyFont="1" applyFill="1" applyAlignment="1">
      <alignment horizontal="left"/>
    </xf>
    <xf numFmtId="0" fontId="4" fillId="26" borderId="0" xfId="41" applyFont="1" applyFill="1"/>
    <xf numFmtId="0" fontId="25" fillId="0" borderId="0" xfId="41" applyFont="1" applyFill="1"/>
    <xf numFmtId="0" fontId="0" fillId="0" borderId="0" xfId="0" applyFill="1" applyAlignment="1"/>
    <xf numFmtId="0" fontId="191" fillId="0" borderId="0" xfId="0" applyFont="1" applyFill="1" applyAlignment="1"/>
    <xf numFmtId="0" fontId="192" fillId="0" borderId="0" xfId="0" applyFont="1" applyFill="1" applyAlignment="1"/>
    <xf numFmtId="0" fontId="192" fillId="0" borderId="0" xfId="0" applyFont="1" applyFill="1"/>
    <xf numFmtId="0" fontId="193" fillId="0" borderId="0" xfId="0" applyFont="1" applyAlignment="1"/>
    <xf numFmtId="0" fontId="194" fillId="0" borderId="0" xfId="30" applyFont="1" applyAlignment="1" applyProtection="1"/>
    <xf numFmtId="0" fontId="195" fillId="0" borderId="0" xfId="41" applyFont="1"/>
    <xf numFmtId="0" fontId="15" fillId="0" borderId="0" xfId="30" applyFont="1" applyBorder="1" applyAlignment="1" applyProtection="1"/>
    <xf numFmtId="0" fontId="196" fillId="0" borderId="0" xfId="0" applyFont="1" applyAlignment="1"/>
    <xf numFmtId="0" fontId="5" fillId="27" borderId="0" xfId="0" applyFont="1" applyFill="1"/>
    <xf numFmtId="1" fontId="128" fillId="0" borderId="39" xfId="0" applyNumberFormat="1" applyFont="1" applyFill="1" applyBorder="1"/>
    <xf numFmtId="0" fontId="0" fillId="0" borderId="44" xfId="0" applyBorder="1"/>
    <xf numFmtId="0" fontId="5" fillId="0" borderId="0" xfId="0" applyFont="1" applyFill="1" applyBorder="1" applyAlignment="1">
      <alignment horizontal="right" wrapText="1"/>
    </xf>
    <xf numFmtId="0" fontId="65" fillId="0" borderId="0" xfId="0" applyFont="1" applyFill="1" applyAlignment="1">
      <alignment horizontal="justify"/>
    </xf>
    <xf numFmtId="0" fontId="53" fillId="0" borderId="0" xfId="0" applyFont="1" applyFill="1" applyBorder="1" applyAlignment="1">
      <alignment horizontal="center"/>
    </xf>
    <xf numFmtId="0" fontId="197" fillId="26" borderId="0" xfId="42" applyFont="1" applyFill="1" applyAlignment="1">
      <alignment horizontal="left"/>
    </xf>
    <xf numFmtId="0" fontId="198" fillId="26" borderId="0" xfId="0" applyFont="1" applyFill="1" applyAlignment="1">
      <alignment horizontal="center"/>
    </xf>
    <xf numFmtId="0" fontId="199" fillId="26" borderId="0" xfId="42" applyFont="1" applyFill="1" applyAlignment="1">
      <alignment horizontal="center"/>
    </xf>
    <xf numFmtId="0" fontId="200" fillId="0" borderId="0" xfId="0" applyFont="1"/>
    <xf numFmtId="0" fontId="201" fillId="0" borderId="0" xfId="0" applyFont="1" applyFill="1"/>
    <xf numFmtId="0" fontId="200" fillId="0" borderId="0" xfId="42" applyFont="1" applyFill="1"/>
    <xf numFmtId="0" fontId="200" fillId="0" borderId="0" xfId="0" applyFont="1" applyFill="1"/>
    <xf numFmtId="0" fontId="202" fillId="0" borderId="14" xfId="0" applyFont="1" applyFill="1" applyBorder="1" applyAlignment="1">
      <alignment horizontal="center"/>
    </xf>
    <xf numFmtId="0" fontId="200" fillId="0" borderId="14" xfId="0" applyFont="1" applyBorder="1"/>
    <xf numFmtId="0" fontId="200" fillId="0" borderId="0" xfId="0" applyFont="1" applyBorder="1"/>
    <xf numFmtId="0" fontId="202" fillId="0" borderId="0" xfId="0" applyFont="1" applyBorder="1" applyAlignment="1">
      <alignment horizontal="center"/>
    </xf>
    <xf numFmtId="0" fontId="202" fillId="0" borderId="14" xfId="0" applyFont="1" applyFill="1" applyBorder="1"/>
    <xf numFmtId="0" fontId="202" fillId="0" borderId="14" xfId="0" applyFont="1" applyBorder="1" applyAlignment="1">
      <alignment horizontal="center"/>
    </xf>
    <xf numFmtId="0" fontId="202" fillId="0" borderId="14" xfId="0" applyFont="1" applyBorder="1"/>
    <xf numFmtId="0" fontId="69" fillId="0" borderId="0" xfId="0" applyFont="1"/>
    <xf numFmtId="0" fontId="203" fillId="0" borderId="0" xfId="0" applyFont="1"/>
    <xf numFmtId="0" fontId="203" fillId="0" borderId="0" xfId="43" applyFont="1"/>
    <xf numFmtId="0" fontId="69" fillId="0" borderId="0" xfId="43" applyFont="1"/>
    <xf numFmtId="0" fontId="203" fillId="0" borderId="0" xfId="0" applyNumberFormat="1" applyFont="1"/>
    <xf numFmtId="0" fontId="10" fillId="0" borderId="62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16" fontId="10" fillId="0" borderId="40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43" fillId="0" borderId="40" xfId="0" applyFont="1" applyFill="1" applyBorder="1" applyAlignment="1">
      <alignment horizontal="justify"/>
    </xf>
    <xf numFmtId="0" fontId="92" fillId="0" borderId="0" xfId="0" applyFont="1" applyFill="1"/>
    <xf numFmtId="0" fontId="73" fillId="0" borderId="0" xfId="0" applyFont="1" applyFill="1"/>
    <xf numFmtId="0" fontId="1" fillId="0" borderId="0" xfId="0" applyFont="1" applyAlignment="1">
      <alignment wrapText="1"/>
    </xf>
    <xf numFmtId="0" fontId="202" fillId="0" borderId="46" xfId="0" applyFont="1" applyBorder="1" applyAlignment="1">
      <alignment horizontal="center"/>
    </xf>
    <xf numFmtId="0" fontId="202" fillId="0" borderId="48" xfId="0" applyFont="1" applyBorder="1" applyAlignment="1">
      <alignment horizontal="center"/>
    </xf>
    <xf numFmtId="0" fontId="202" fillId="31" borderId="69" xfId="0" applyFont="1" applyFill="1" applyBorder="1" applyAlignment="1">
      <alignment horizontal="center"/>
    </xf>
    <xf numFmtId="0" fontId="202" fillId="42" borderId="69" xfId="42" applyFont="1" applyFill="1" applyBorder="1" applyAlignment="1">
      <alignment horizontal="center"/>
    </xf>
    <xf numFmtId="0" fontId="63" fillId="26" borderId="0" xfId="0" applyFont="1" applyFill="1" applyBorder="1" applyAlignment="1">
      <alignment horizontal="center"/>
    </xf>
    <xf numFmtId="0" fontId="200" fillId="0" borderId="0" xfId="0" applyFont="1" applyAlignment="1">
      <alignment horizontal="center"/>
    </xf>
    <xf numFmtId="0" fontId="200" fillId="26" borderId="0" xfId="0" applyFont="1" applyFill="1" applyAlignment="1">
      <alignment horizontal="center"/>
    </xf>
    <xf numFmtId="0" fontId="5" fillId="26" borderId="0" xfId="0" applyFont="1" applyFill="1" applyAlignment="1">
      <alignment horizontal="center"/>
    </xf>
    <xf numFmtId="0" fontId="22" fillId="0" borderId="43" xfId="0" applyFont="1" applyBorder="1" applyAlignment="1">
      <alignment horizontal="center" wrapText="1"/>
    </xf>
    <xf numFmtId="0" fontId="22" fillId="0" borderId="71" xfId="0" applyFont="1" applyBorder="1" applyAlignment="1">
      <alignment horizontal="center"/>
    </xf>
    <xf numFmtId="0" fontId="10" fillId="24" borderId="69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/>
    </xf>
    <xf numFmtId="0" fontId="10" fillId="0" borderId="22" xfId="0" applyNumberFormat="1" applyFont="1" applyBorder="1" applyAlignment="1">
      <alignment horizontal="center"/>
    </xf>
    <xf numFmtId="0" fontId="10" fillId="0" borderId="12" xfId="0" applyNumberFormat="1" applyFont="1" applyBorder="1" applyAlignment="1">
      <alignment horizontal="center"/>
    </xf>
    <xf numFmtId="0" fontId="10" fillId="0" borderId="54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wrapText="1"/>
    </xf>
    <xf numFmtId="0" fontId="10" fillId="0" borderId="85" xfId="0" applyFont="1" applyFill="1" applyBorder="1" applyAlignment="1">
      <alignment horizontal="center"/>
    </xf>
    <xf numFmtId="0" fontId="10" fillId="0" borderId="75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5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43" fillId="0" borderId="0" xfId="0" applyFont="1" applyAlignment="1"/>
    <xf numFmtId="0" fontId="43" fillId="0" borderId="0" xfId="0" applyFont="1" applyAlignment="1">
      <alignment wrapText="1"/>
    </xf>
    <xf numFmtId="0" fontId="42" fillId="0" borderId="0" xfId="0" applyFont="1" applyAlignment="1"/>
    <xf numFmtId="0" fontId="25" fillId="0" borderId="43" xfId="41" applyFont="1" applyBorder="1" applyAlignment="1">
      <alignment horizontal="center" vertical="center"/>
    </xf>
    <xf numFmtId="0" fontId="25" fillId="0" borderId="73" xfId="41" applyFont="1" applyBorder="1" applyAlignment="1">
      <alignment horizontal="center" vertical="center"/>
    </xf>
    <xf numFmtId="0" fontId="25" fillId="0" borderId="71" xfId="41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1" fontId="9" fillId="0" borderId="25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horizontal="center" vertical="center"/>
    </xf>
    <xf numFmtId="1" fontId="9" fillId="0" borderId="30" xfId="0" applyNumberFormat="1" applyFont="1" applyFill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/>
    </xf>
    <xf numFmtId="1" fontId="9" fillId="0" borderId="68" xfId="0" applyNumberFormat="1" applyFont="1" applyFill="1" applyBorder="1" applyAlignment="1">
      <alignment horizontal="center"/>
    </xf>
    <xf numFmtId="1" fontId="9" fillId="0" borderId="51" xfId="0" applyNumberFormat="1" applyFont="1" applyFill="1" applyBorder="1" applyAlignment="1">
      <alignment horizontal="center"/>
    </xf>
    <xf numFmtId="1" fontId="9" fillId="0" borderId="46" xfId="0" applyNumberFormat="1" applyFont="1" applyFill="1" applyBorder="1" applyAlignment="1">
      <alignment horizontal="center"/>
    </xf>
    <xf numFmtId="1" fontId="9" fillId="0" borderId="50" xfId="0" applyNumberFormat="1" applyFont="1" applyFill="1" applyBorder="1" applyAlignment="1">
      <alignment horizontal="center"/>
    </xf>
    <xf numFmtId="1" fontId="9" fillId="0" borderId="54" xfId="0" applyNumberFormat="1" applyFont="1" applyFill="1" applyBorder="1" applyAlignment="1">
      <alignment horizontal="center"/>
    </xf>
    <xf numFmtId="1" fontId="9" fillId="0" borderId="27" xfId="0" applyNumberFormat="1" applyFont="1" applyFill="1" applyBorder="1" applyAlignment="1">
      <alignment horizontal="center"/>
    </xf>
    <xf numFmtId="1" fontId="9" fillId="0" borderId="46" xfId="42" applyNumberFormat="1" applyFont="1" applyFill="1" applyBorder="1" applyAlignment="1">
      <alignment horizontal="center"/>
    </xf>
    <xf numFmtId="1" fontId="9" fillId="0" borderId="50" xfId="42" applyNumberFormat="1" applyFont="1" applyFill="1" applyBorder="1" applyAlignment="1">
      <alignment horizontal="center"/>
    </xf>
    <xf numFmtId="1" fontId="9" fillId="0" borderId="66" xfId="0" applyNumberFormat="1" applyFont="1" applyFill="1" applyBorder="1" applyAlignment="1">
      <alignment horizontal="center"/>
    </xf>
    <xf numFmtId="1" fontId="9" fillId="0" borderId="72" xfId="0" applyNumberFormat="1" applyFont="1" applyFill="1" applyBorder="1" applyAlignment="1">
      <alignment horizontal="center"/>
    </xf>
    <xf numFmtId="1" fontId="9" fillId="0" borderId="67" xfId="42" applyNumberFormat="1" applyFont="1" applyFill="1" applyBorder="1" applyAlignment="1">
      <alignment horizontal="center"/>
    </xf>
    <xf numFmtId="1" fontId="9" fillId="0" borderId="55" xfId="42" applyNumberFormat="1" applyFont="1" applyFill="1" applyBorder="1" applyAlignment="1">
      <alignment horizontal="center"/>
    </xf>
    <xf numFmtId="1" fontId="9" fillId="0" borderId="66" xfId="42" applyNumberFormat="1" applyFont="1" applyFill="1" applyBorder="1" applyAlignment="1">
      <alignment horizontal="center"/>
    </xf>
    <xf numFmtId="1" fontId="9" fillId="0" borderId="72" xfId="42" applyNumberFormat="1" applyFont="1" applyFill="1" applyBorder="1" applyAlignment="1">
      <alignment horizontal="center"/>
    </xf>
    <xf numFmtId="1" fontId="9" fillId="0" borderId="47" xfId="42" applyNumberFormat="1" applyFont="1" applyFill="1" applyBorder="1" applyAlignment="1">
      <alignment horizontal="center"/>
    </xf>
    <xf numFmtId="1" fontId="9" fillId="0" borderId="56" xfId="42" applyNumberFormat="1" applyFont="1" applyFill="1" applyBorder="1" applyAlignment="1">
      <alignment horizontal="center"/>
    </xf>
    <xf numFmtId="1" fontId="9" fillId="0" borderId="68" xfId="42" applyNumberFormat="1" applyFont="1" applyFill="1" applyBorder="1" applyAlignment="1">
      <alignment horizontal="center"/>
    </xf>
    <xf numFmtId="1" fontId="9" fillId="0" borderId="51" xfId="42" applyNumberFormat="1" applyFont="1" applyFill="1" applyBorder="1" applyAlignment="1">
      <alignment horizontal="center"/>
    </xf>
    <xf numFmtId="1" fontId="9" fillId="0" borderId="14" xfId="42" applyNumberFormat="1" applyFont="1" applyFill="1" applyBorder="1" applyAlignment="1">
      <alignment horizontal="center"/>
    </xf>
    <xf numFmtId="1" fontId="9" fillId="0" borderId="15" xfId="42" applyNumberFormat="1" applyFont="1" applyFill="1" applyBorder="1" applyAlignment="1">
      <alignment horizontal="center"/>
    </xf>
    <xf numFmtId="1" fontId="9" fillId="0" borderId="11" xfId="42" applyNumberFormat="1" applyFont="1" applyFill="1" applyBorder="1" applyAlignment="1">
      <alignment horizontal="center"/>
    </xf>
    <xf numFmtId="1" fontId="9" fillId="0" borderId="12" xfId="42" applyNumberFormat="1" applyFont="1" applyFill="1" applyBorder="1" applyAlignment="1">
      <alignment horizontal="center"/>
    </xf>
    <xf numFmtId="1" fontId="9" fillId="0" borderId="35" xfId="0" applyNumberFormat="1" applyFont="1" applyFill="1" applyBorder="1" applyAlignment="1">
      <alignment horizontal="center"/>
    </xf>
    <xf numFmtId="1" fontId="9" fillId="0" borderId="62" xfId="0" applyNumberFormat="1" applyFont="1" applyFill="1" applyBorder="1" applyAlignment="1">
      <alignment horizontal="center"/>
    </xf>
    <xf numFmtId="1" fontId="9" fillId="0" borderId="17" xfId="42" applyNumberFormat="1" applyFont="1" applyFill="1" applyBorder="1" applyAlignment="1">
      <alignment horizontal="center"/>
    </xf>
    <xf numFmtId="1" fontId="9" fillId="0" borderId="18" xfId="42" applyNumberFormat="1" applyFont="1" applyFill="1" applyBorder="1" applyAlignment="1">
      <alignment horizontal="center"/>
    </xf>
    <xf numFmtId="0" fontId="9" fillId="0" borderId="46" xfId="42" applyFont="1" applyFill="1" applyBorder="1" applyAlignment="1">
      <alignment horizontal="center"/>
    </xf>
    <xf numFmtId="0" fontId="9" fillId="0" borderId="50" xfId="42" applyFont="1" applyFill="1" applyBorder="1" applyAlignment="1">
      <alignment horizontal="center"/>
    </xf>
    <xf numFmtId="1" fontId="9" fillId="0" borderId="35" xfId="42" applyNumberFormat="1" applyFont="1" applyFill="1" applyBorder="1" applyAlignment="1">
      <alignment horizontal="center"/>
    </xf>
    <xf numFmtId="1" fontId="9" fillId="0" borderId="62" xfId="42" applyNumberFormat="1" applyFont="1" applyFill="1" applyBorder="1" applyAlignment="1">
      <alignment horizontal="center"/>
    </xf>
    <xf numFmtId="1" fontId="9" fillId="0" borderId="37" xfId="42" applyNumberFormat="1" applyFont="1" applyFill="1" applyBorder="1" applyAlignment="1">
      <alignment horizontal="center"/>
    </xf>
    <xf numFmtId="1" fontId="9" fillId="0" borderId="41" xfId="42" applyNumberFormat="1" applyFont="1" applyFill="1" applyBorder="1" applyAlignment="1">
      <alignment horizontal="center"/>
    </xf>
    <xf numFmtId="166" fontId="9" fillId="0" borderId="67" xfId="42" applyNumberFormat="1" applyFont="1" applyFill="1" applyBorder="1" applyAlignment="1">
      <alignment horizontal="center"/>
    </xf>
    <xf numFmtId="166" fontId="9" fillId="0" borderId="55" xfId="42" applyNumberFormat="1" applyFont="1" applyFill="1" applyBorder="1" applyAlignment="1">
      <alignment horizontal="center"/>
    </xf>
    <xf numFmtId="1" fontId="9" fillId="0" borderId="20" xfId="42" applyNumberFormat="1" applyFont="1" applyFill="1" applyBorder="1" applyAlignment="1">
      <alignment horizontal="center"/>
    </xf>
    <xf numFmtId="1" fontId="9" fillId="0" borderId="21" xfId="42" applyNumberFormat="1" applyFont="1" applyFill="1" applyBorder="1" applyAlignment="1">
      <alignment horizontal="center"/>
    </xf>
    <xf numFmtId="1" fontId="9" fillId="0" borderId="86" xfId="42" applyNumberFormat="1" applyFont="1" applyFill="1" applyBorder="1" applyAlignment="1">
      <alignment horizontal="center"/>
    </xf>
    <xf numFmtId="1" fontId="9" fillId="0" borderId="29" xfId="42" applyNumberFormat="1" applyFont="1" applyFill="1" applyBorder="1" applyAlignment="1">
      <alignment horizontal="center"/>
    </xf>
    <xf numFmtId="166" fontId="9" fillId="0" borderId="68" xfId="42" applyNumberFormat="1" applyFont="1" applyFill="1" applyBorder="1" applyAlignment="1">
      <alignment horizontal="center"/>
    </xf>
    <xf numFmtId="166" fontId="9" fillId="0" borderId="51" xfId="42" applyNumberFormat="1" applyFont="1" applyFill="1" applyBorder="1" applyAlignment="1">
      <alignment horizontal="center"/>
    </xf>
    <xf numFmtId="166" fontId="9" fillId="0" borderId="46" xfId="42" applyNumberFormat="1" applyFont="1" applyFill="1" applyBorder="1" applyAlignment="1">
      <alignment horizontal="center"/>
    </xf>
    <xf numFmtId="166" fontId="9" fillId="0" borderId="50" xfId="42" applyNumberFormat="1" applyFont="1" applyFill="1" applyBorder="1" applyAlignment="1">
      <alignment horizontal="center"/>
    </xf>
    <xf numFmtId="1" fontId="9" fillId="0" borderId="85" xfId="42" applyNumberFormat="1" applyFont="1" applyFill="1" applyBorder="1" applyAlignment="1">
      <alignment horizontal="center"/>
    </xf>
    <xf numFmtId="1" fontId="9" fillId="0" borderId="32" xfId="42" applyNumberFormat="1" applyFont="1" applyFill="1" applyBorder="1" applyAlignment="1">
      <alignment horizontal="center"/>
    </xf>
    <xf numFmtId="1" fontId="9" fillId="0" borderId="34" xfId="0" applyNumberFormat="1" applyFont="1" applyFill="1" applyBorder="1" applyAlignment="1">
      <alignment horizontal="center"/>
    </xf>
    <xf numFmtId="1" fontId="9" fillId="0" borderId="57" xfId="0" applyNumberFormat="1" applyFont="1" applyFill="1" applyBorder="1" applyAlignment="1">
      <alignment horizontal="center"/>
    </xf>
    <xf numFmtId="0" fontId="187" fillId="0" borderId="11" xfId="0" applyFont="1" applyBorder="1" applyAlignment="1">
      <alignment horizontal="center"/>
    </xf>
    <xf numFmtId="0" fontId="187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28" fillId="0" borderId="46" xfId="0" applyFont="1" applyFill="1" applyBorder="1" applyAlignment="1">
      <alignment horizontal="center"/>
    </xf>
    <xf numFmtId="0" fontId="128" fillId="0" borderId="50" xfId="0" applyFont="1" applyFill="1" applyBorder="1" applyAlignment="1">
      <alignment horizontal="center"/>
    </xf>
    <xf numFmtId="1" fontId="9" fillId="0" borderId="85" xfId="0" applyNumberFormat="1" applyFont="1" applyFill="1" applyBorder="1" applyAlignment="1">
      <alignment horizontal="center"/>
    </xf>
    <xf numFmtId="1" fontId="9" fillId="0" borderId="32" xfId="0" applyNumberFormat="1" applyFont="1" applyFill="1" applyBorder="1" applyAlignment="1">
      <alignment horizontal="center"/>
    </xf>
    <xf numFmtId="0" fontId="128" fillId="0" borderId="66" xfId="0" applyFont="1" applyFill="1" applyBorder="1" applyAlignment="1">
      <alignment horizontal="center"/>
    </xf>
    <xf numFmtId="0" fontId="128" fillId="0" borderId="72" xfId="0" applyFont="1" applyFill="1" applyBorder="1" applyAlignment="1">
      <alignment horizontal="center"/>
    </xf>
    <xf numFmtId="0" fontId="187" fillId="0" borderId="14" xfId="0" applyFont="1" applyBorder="1" applyAlignment="1">
      <alignment horizontal="center"/>
    </xf>
    <xf numFmtId="0" fontId="187" fillId="0" borderId="15" xfId="0" applyFont="1" applyBorder="1" applyAlignment="1">
      <alignment horizontal="center"/>
    </xf>
    <xf numFmtId="0" fontId="128" fillId="0" borderId="14" xfId="0" applyFont="1" applyFill="1" applyBorder="1" applyAlignment="1">
      <alignment horizontal="center"/>
    </xf>
    <xf numFmtId="0" fontId="128" fillId="0" borderId="15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28" fillId="0" borderId="35" xfId="0" applyFont="1" applyFill="1" applyBorder="1" applyAlignment="1">
      <alignment horizontal="center"/>
    </xf>
    <xf numFmtId="0" fontId="128" fillId="0" borderId="62" xfId="0" applyFont="1" applyFill="1" applyBorder="1" applyAlignment="1">
      <alignment horizontal="center"/>
    </xf>
    <xf numFmtId="0" fontId="128" fillId="0" borderId="11" xfId="0" applyFont="1" applyFill="1" applyBorder="1" applyAlignment="1">
      <alignment horizontal="center"/>
    </xf>
    <xf numFmtId="0" fontId="128" fillId="0" borderId="12" xfId="0" applyFont="1" applyFill="1" applyBorder="1" applyAlignment="1">
      <alignment horizontal="center"/>
    </xf>
    <xf numFmtId="0" fontId="9" fillId="26" borderId="14" xfId="0" applyFont="1" applyFill="1" applyBorder="1" applyAlignment="1">
      <alignment horizontal="center"/>
    </xf>
    <xf numFmtId="0" fontId="187" fillId="0" borderId="17" xfId="0" applyFont="1" applyBorder="1" applyAlignment="1">
      <alignment horizontal="center"/>
    </xf>
    <xf numFmtId="0" fontId="187" fillId="0" borderId="18" xfId="0" applyFont="1" applyBorder="1" applyAlignment="1">
      <alignment horizontal="center"/>
    </xf>
    <xf numFmtId="0" fontId="128" fillId="0" borderId="17" xfId="0" applyFont="1" applyFill="1" applyBorder="1" applyAlignment="1">
      <alignment horizontal="center"/>
    </xf>
    <xf numFmtId="0" fontId="128" fillId="0" borderId="18" xfId="0" applyFont="1" applyFill="1" applyBorder="1" applyAlignment="1">
      <alignment horizontal="center"/>
    </xf>
    <xf numFmtId="0" fontId="128" fillId="0" borderId="67" xfId="0" applyFont="1" applyFill="1" applyBorder="1" applyAlignment="1">
      <alignment horizontal="center"/>
    </xf>
    <xf numFmtId="0" fontId="128" fillId="0" borderId="55" xfId="0" applyFont="1" applyFill="1" applyBorder="1" applyAlignment="1">
      <alignment horizontal="center"/>
    </xf>
    <xf numFmtId="1" fontId="9" fillId="0" borderId="49" xfId="42" applyNumberFormat="1" applyFont="1" applyFill="1" applyBorder="1" applyAlignment="1">
      <alignment horizontal="center"/>
    </xf>
    <xf numFmtId="1" fontId="9" fillId="0" borderId="82" xfId="42" applyNumberFormat="1" applyFont="1" applyFill="1" applyBorder="1" applyAlignment="1">
      <alignment horizontal="center"/>
    </xf>
    <xf numFmtId="0" fontId="128" fillId="0" borderId="6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28" fillId="0" borderId="86" xfId="0" applyFont="1" applyFill="1" applyBorder="1" applyAlignment="1">
      <alignment horizontal="center"/>
    </xf>
    <xf numFmtId="0" fontId="128" fillId="0" borderId="29" xfId="0" applyFont="1" applyFill="1" applyBorder="1" applyAlignment="1">
      <alignment horizontal="center"/>
    </xf>
    <xf numFmtId="0" fontId="42" fillId="0" borderId="23" xfId="42" applyFont="1" applyBorder="1" applyAlignment="1">
      <alignment horizontal="center"/>
    </xf>
    <xf numFmtId="0" fontId="42" fillId="0" borderId="15" xfId="42" applyFont="1" applyBorder="1" applyAlignment="1">
      <alignment horizontal="center"/>
    </xf>
    <xf numFmtId="0" fontId="42" fillId="0" borderId="48" xfId="42" applyFont="1" applyBorder="1" applyAlignment="1">
      <alignment horizontal="center"/>
    </xf>
    <xf numFmtId="0" fontId="42" fillId="0" borderId="61" xfId="42" applyFont="1" applyBorder="1" applyAlignment="1">
      <alignment horizontal="center"/>
    </xf>
    <xf numFmtId="0" fontId="42" fillId="0" borderId="12" xfId="42" applyFont="1" applyBorder="1" applyAlignment="1">
      <alignment horizontal="center"/>
    </xf>
    <xf numFmtId="0" fontId="10" fillId="0" borderId="0" xfId="42" applyFont="1" applyBorder="1" applyAlignment="1">
      <alignment horizontal="left"/>
    </xf>
    <xf numFmtId="0" fontId="10" fillId="0" borderId="29" xfId="42" applyFont="1" applyBorder="1" applyAlignment="1">
      <alignment horizontal="left"/>
    </xf>
    <xf numFmtId="0" fontId="10" fillId="0" borderId="31" xfId="42" applyFont="1" applyBorder="1" applyAlignment="1">
      <alignment horizontal="left"/>
    </xf>
    <xf numFmtId="0" fontId="10" fillId="0" borderId="32" xfId="42" applyFont="1" applyBorder="1" applyAlignment="1">
      <alignment horizontal="left"/>
    </xf>
    <xf numFmtId="0" fontId="42" fillId="0" borderId="75" xfId="42" applyFont="1" applyBorder="1" applyAlignment="1">
      <alignment horizontal="center"/>
    </xf>
    <xf numFmtId="0" fontId="42" fillId="0" borderId="62" xfId="42" applyFont="1" applyBorder="1" applyAlignment="1">
      <alignment horizontal="center"/>
    </xf>
    <xf numFmtId="0" fontId="42" fillId="0" borderId="70" xfId="42" applyFont="1" applyBorder="1" applyAlignment="1">
      <alignment horizontal="center"/>
    </xf>
    <xf numFmtId="0" fontId="42" fillId="0" borderId="50" xfId="42" applyFont="1" applyBorder="1" applyAlignment="1">
      <alignment horizontal="center"/>
    </xf>
    <xf numFmtId="0" fontId="42" fillId="0" borderId="25" xfId="42" applyFont="1" applyBorder="1" applyAlignment="1">
      <alignment horizontal="center"/>
    </xf>
    <xf numFmtId="0" fontId="42" fillId="0" borderId="27" xfId="42" applyFont="1" applyBorder="1" applyAlignment="1">
      <alignment horizontal="center"/>
    </xf>
    <xf numFmtId="0" fontId="42" fillId="0" borderId="28" xfId="42" applyFont="1" applyBorder="1" applyAlignment="1">
      <alignment horizontal="center"/>
    </xf>
    <xf numFmtId="0" fontId="42" fillId="0" borderId="29" xfId="42" applyFont="1" applyBorder="1" applyAlignment="1">
      <alignment horizontal="center"/>
    </xf>
    <xf numFmtId="0" fontId="42" fillId="0" borderId="25" xfId="42" applyFont="1" applyBorder="1" applyAlignment="1">
      <alignment horizontal="center" vertical="center"/>
    </xf>
    <xf numFmtId="0" fontId="42" fillId="0" borderId="27" xfId="42" applyFont="1" applyBorder="1" applyAlignment="1">
      <alignment horizontal="center" vertical="center"/>
    </xf>
    <xf numFmtId="0" fontId="42" fillId="0" borderId="28" xfId="42" applyFont="1" applyBorder="1" applyAlignment="1">
      <alignment horizontal="center" vertical="center"/>
    </xf>
    <xf numFmtId="0" fontId="42" fillId="0" borderId="29" xfId="42" applyFont="1" applyBorder="1" applyAlignment="1">
      <alignment horizontal="center" vertical="center"/>
    </xf>
    <xf numFmtId="0" fontId="42" fillId="0" borderId="30" xfId="42" applyFont="1" applyBorder="1" applyAlignment="1">
      <alignment horizontal="center" vertical="center"/>
    </xf>
    <xf numFmtId="0" fontId="42" fillId="0" borderId="32" xfId="42" applyFont="1" applyBorder="1" applyAlignment="1">
      <alignment horizontal="center" vertical="center"/>
    </xf>
    <xf numFmtId="0" fontId="42" fillId="0" borderId="43" xfId="42" applyFont="1" applyBorder="1" applyAlignment="1">
      <alignment horizontal="center" vertical="center"/>
    </xf>
    <xf numFmtId="0" fontId="42" fillId="0" borderId="73" xfId="42" applyFont="1" applyBorder="1" applyAlignment="1">
      <alignment horizontal="center" vertical="center"/>
    </xf>
    <xf numFmtId="0" fontId="42" fillId="0" borderId="71" xfId="42" applyFont="1" applyBorder="1" applyAlignment="1">
      <alignment horizontal="center" vertical="center"/>
    </xf>
    <xf numFmtId="0" fontId="42" fillId="0" borderId="22" xfId="42" applyFont="1" applyBorder="1" applyAlignment="1">
      <alignment horizontal="center"/>
    </xf>
    <xf numFmtId="0" fontId="42" fillId="0" borderId="77" xfId="42" applyFont="1" applyBorder="1" applyAlignment="1">
      <alignment horizontal="center"/>
    </xf>
    <xf numFmtId="1" fontId="9" fillId="26" borderId="14" xfId="42" applyNumberFormat="1" applyFont="1" applyFill="1" applyBorder="1" applyAlignment="1">
      <alignment horizontal="center"/>
    </xf>
    <xf numFmtId="1" fontId="9" fillId="26" borderId="15" xfId="42" applyNumberFormat="1" applyFont="1" applyFill="1" applyBorder="1" applyAlignment="1">
      <alignment horizontal="center"/>
    </xf>
    <xf numFmtId="1" fontId="9" fillId="26" borderId="20" xfId="42" applyNumberFormat="1" applyFont="1" applyFill="1" applyBorder="1" applyAlignment="1">
      <alignment horizontal="center"/>
    </xf>
    <xf numFmtId="1" fontId="9" fillId="26" borderId="21" xfId="42" applyNumberFormat="1" applyFont="1" applyFill="1" applyBorder="1" applyAlignment="1">
      <alignment horizontal="center"/>
    </xf>
    <xf numFmtId="0" fontId="44" fillId="0" borderId="0" xfId="42" applyFont="1" applyBorder="1" applyAlignment="1">
      <alignment horizontal="left"/>
    </xf>
    <xf numFmtId="1" fontId="58" fillId="0" borderId="43" xfId="42" applyNumberFormat="1" applyFont="1" applyFill="1" applyBorder="1" applyAlignment="1">
      <alignment horizontal="center" vertical="center"/>
    </xf>
    <xf numFmtId="1" fontId="58" fillId="0" borderId="73" xfId="42" applyNumberFormat="1" applyFont="1" applyFill="1" applyBorder="1" applyAlignment="1">
      <alignment horizontal="center" vertical="center"/>
    </xf>
    <xf numFmtId="1" fontId="58" fillId="0" borderId="71" xfId="42" applyNumberFormat="1" applyFont="1" applyFill="1" applyBorder="1" applyAlignment="1">
      <alignment horizontal="center" vertical="center"/>
    </xf>
    <xf numFmtId="1" fontId="9" fillId="0" borderId="34" xfId="42" applyNumberFormat="1" applyFont="1" applyFill="1" applyBorder="1" applyAlignment="1">
      <alignment horizontal="center"/>
    </xf>
    <xf numFmtId="1" fontId="9" fillId="0" borderId="57" xfId="42" applyNumberFormat="1" applyFont="1" applyFill="1" applyBorder="1" applyAlignment="1">
      <alignment horizontal="center"/>
    </xf>
    <xf numFmtId="1" fontId="9" fillId="26" borderId="37" xfId="42" applyNumberFormat="1" applyFont="1" applyFill="1" applyBorder="1" applyAlignment="1">
      <alignment horizontal="center"/>
    </xf>
    <xf numFmtId="1" fontId="9" fillId="26" borderId="41" xfId="42" applyNumberFormat="1" applyFont="1" applyFill="1" applyBorder="1" applyAlignment="1">
      <alignment horizontal="center"/>
    </xf>
    <xf numFmtId="0" fontId="42" fillId="0" borderId="59" xfId="42" applyFont="1" applyBorder="1" applyAlignment="1">
      <alignment horizontal="center"/>
    </xf>
    <xf numFmtId="0" fontId="42" fillId="0" borderId="18" xfId="42" applyFont="1" applyBorder="1" applyAlignment="1">
      <alignment horizontal="center"/>
    </xf>
    <xf numFmtId="0" fontId="42" fillId="0" borderId="24" xfId="4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05" fillId="0" borderId="75" xfId="42" applyFont="1" applyFill="1" applyBorder="1" applyAlignment="1">
      <alignment horizontal="center"/>
    </xf>
    <xf numFmtId="0" fontId="105" fillId="0" borderId="77" xfId="42" applyFont="1" applyFill="1" applyBorder="1" applyAlignment="1">
      <alignment horizontal="center"/>
    </xf>
    <xf numFmtId="0" fontId="0" fillId="0" borderId="62" xfId="0" applyBorder="1"/>
    <xf numFmtId="0" fontId="132" fillId="0" borderId="43" xfId="0" applyFont="1" applyBorder="1" applyAlignment="1">
      <alignment horizontal="center" vertical="center"/>
    </xf>
    <xf numFmtId="0" fontId="132" fillId="0" borderId="73" xfId="0" applyFont="1" applyBorder="1" applyAlignment="1">
      <alignment horizontal="center" vertical="center"/>
    </xf>
    <xf numFmtId="0" fontId="132" fillId="0" borderId="71" xfId="0" applyFont="1" applyBorder="1" applyAlignment="1">
      <alignment horizontal="center" vertical="center"/>
    </xf>
    <xf numFmtId="0" fontId="105" fillId="0" borderId="62" xfId="42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5" fillId="0" borderId="21" xfId="0" applyFont="1" applyBorder="1" applyAlignment="1">
      <alignment horizontal="center" vertical="center"/>
    </xf>
    <xf numFmtId="0" fontId="55" fillId="0" borderId="82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/>
    </xf>
    <xf numFmtId="0" fontId="10" fillId="0" borderId="0" xfId="0" applyFont="1" applyAlignment="1"/>
    <xf numFmtId="0" fontId="128" fillId="0" borderId="0" xfId="0" applyFont="1" applyBorder="1" applyAlignment="1">
      <alignment horizontal="center" vertical="center"/>
    </xf>
    <xf numFmtId="0" fontId="74" fillId="41" borderId="53" xfId="42" applyFont="1" applyFill="1" applyBorder="1" applyAlignment="1">
      <alignment horizontal="center"/>
    </xf>
    <xf numFmtId="0" fontId="74" fillId="41" borderId="54" xfId="42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68" fillId="0" borderId="43" xfId="0" applyFont="1" applyFill="1" applyBorder="1" applyAlignment="1">
      <alignment horizontal="left" vertical="center"/>
    </xf>
    <xf numFmtId="0" fontId="68" fillId="0" borderId="7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" fontId="53" fillId="38" borderId="14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vertical="top" wrapText="1"/>
    </xf>
    <xf numFmtId="0" fontId="65" fillId="0" borderId="14" xfId="0" applyFont="1" applyFill="1" applyBorder="1" applyAlignment="1">
      <alignment vertical="top"/>
    </xf>
    <xf numFmtId="9" fontId="119" fillId="0" borderId="14" xfId="0" applyNumberFormat="1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53" fillId="32" borderId="46" xfId="0" applyFont="1" applyFill="1" applyBorder="1" applyAlignment="1">
      <alignment horizontal="center"/>
    </xf>
    <xf numFmtId="0" fontId="53" fillId="32" borderId="48" xfId="0" applyFont="1" applyFill="1" applyBorder="1" applyAlignment="1">
      <alignment horizontal="center"/>
    </xf>
    <xf numFmtId="0" fontId="116" fillId="33" borderId="14" xfId="0" applyFont="1" applyFill="1" applyBorder="1" applyAlignment="1">
      <alignment horizontal="center"/>
    </xf>
    <xf numFmtId="9" fontId="93" fillId="0" borderId="14" xfId="0" applyNumberFormat="1" applyFont="1" applyBorder="1" applyAlignment="1">
      <alignment horizontal="center"/>
    </xf>
    <xf numFmtId="0" fontId="65" fillId="44" borderId="14" xfId="0" applyFont="1" applyFill="1" applyBorder="1" applyAlignment="1">
      <alignment horizontal="center" vertical="top"/>
    </xf>
    <xf numFmtId="0" fontId="25" fillId="0" borderId="14" xfId="0" applyFont="1" applyBorder="1" applyAlignment="1">
      <alignment horizontal="center" vertical="top" wrapText="1"/>
    </xf>
    <xf numFmtId="0" fontId="190" fillId="0" borderId="75" xfId="0" applyFont="1" applyBorder="1" applyAlignment="1">
      <alignment horizontal="center"/>
    </xf>
    <xf numFmtId="0" fontId="190" fillId="0" borderId="77" xfId="0" applyFont="1" applyBorder="1" applyAlignment="1">
      <alignment horizontal="center"/>
    </xf>
    <xf numFmtId="0" fontId="190" fillId="0" borderId="62" xfId="0" applyFont="1" applyBorder="1" applyAlignment="1">
      <alignment horizontal="center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</cellXfs>
  <cellStyles count="52">
    <cellStyle name=" 1" xfId="1"/>
    <cellStyle name="_x000d__x000a_JournalTemplate=C:\COMFO\CTALK\JOURSTD.TPL_x000d__x000a_LbStateAddress=3 3 0 251 1 89 2 311_x000d__x000a_LbStateJou" xfId="2"/>
    <cellStyle name="20% — акцент1" xfId="3" builtinId="30" customBuiltin="1"/>
    <cellStyle name="20% — акцент2" xfId="4" builtinId="34" customBuiltin="1"/>
    <cellStyle name="20% — акцент3" xfId="5" builtinId="38" customBuiltin="1"/>
    <cellStyle name="20% — акцент4" xfId="6" builtinId="42" customBuiltin="1"/>
    <cellStyle name="20% — акцент5" xfId="7" builtinId="46" customBuiltin="1"/>
    <cellStyle name="20% — акцент6" xfId="8" builtinId="50" customBuiltin="1"/>
    <cellStyle name="40% — акцент1" xfId="9" builtinId="31" customBuiltin="1"/>
    <cellStyle name="40% — акцент2" xfId="10" builtinId="35" customBuiltin="1"/>
    <cellStyle name="40% — акцент3" xfId="11" builtinId="39" customBuiltin="1"/>
    <cellStyle name="40% — акцент4" xfId="12" builtinId="43" customBuiltin="1"/>
    <cellStyle name="40% — акцент5" xfId="13" builtinId="47" customBuiltin="1"/>
    <cellStyle name="40% — акцент6" xfId="14" builtinId="51" customBuiltin="1"/>
    <cellStyle name="60% — акцент1" xfId="15" builtinId="32" customBuiltin="1"/>
    <cellStyle name="60% — акцент2" xfId="16" builtinId="36" customBuiltin="1"/>
    <cellStyle name="60% — акцент3" xfId="17" builtinId="40" customBuiltin="1"/>
    <cellStyle name="60% — акцент4" xfId="18" builtinId="44" customBuiltin="1"/>
    <cellStyle name="60% — акцент5" xfId="19" builtinId="48" customBuiltin="1"/>
    <cellStyle name="60% — акцент6" xfId="20" builtinId="52" customBuiltin="1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Гиперссылка" xfId="30" builtinId="8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/>
    <cellStyle name="Обычный_Багеты" xfId="40"/>
    <cellStyle name="Обычный_комплектующие 1 июля 2009 для клиентов" xfId="41"/>
    <cellStyle name="Обычный_Лист1" xfId="42"/>
    <cellStyle name="Обычный_ПРАЙС ИЮЛЬ 2012-1" xfId="43"/>
    <cellStyle name="Обычный_Фасады 2008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Стиль 1" xfId="49"/>
    <cellStyle name="Текст предупреждения" xfId="50" builtinId="11" customBuiltin="1"/>
    <cellStyle name="Хороший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3</xdr:row>
      <xdr:rowOff>57150</xdr:rowOff>
    </xdr:from>
    <xdr:to>
      <xdr:col>6</xdr:col>
      <xdr:colOff>409575</xdr:colOff>
      <xdr:row>8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7325" y="638175"/>
          <a:ext cx="26098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 flipH="1">
          <a:off x="0" y="48291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0" name="Arc 2"/>
        <xdr:cNvSpPr>
          <a:spLocks/>
        </xdr:cNvSpPr>
      </xdr:nvSpPr>
      <xdr:spPr bwMode="auto">
        <a:xfrm rot="293203" flipH="1">
          <a:off x="0" y="4829175"/>
          <a:ext cx="0" cy="0"/>
        </a:xfrm>
        <a:custGeom>
          <a:avLst/>
          <a:gdLst>
            <a:gd name="T0" fmla="*/ 0 w 21600"/>
            <a:gd name="T1" fmla="*/ 0 h 22841"/>
            <a:gd name="T2" fmla="*/ 0 w 21600"/>
            <a:gd name="T3" fmla="*/ 0 h 22841"/>
            <a:gd name="T4" fmla="*/ 0 w 21600"/>
            <a:gd name="T5" fmla="*/ 0 h 22841"/>
            <a:gd name="T6" fmla="*/ 0 60000 65536"/>
            <a:gd name="T7" fmla="*/ 0 60000 65536"/>
            <a:gd name="T8" fmla="*/ 0 60000 65536"/>
            <a:gd name="T9" fmla="*/ 0 w 21600"/>
            <a:gd name="T10" fmla="*/ 0 h 22841"/>
            <a:gd name="T11" fmla="*/ 21600 w 21600"/>
            <a:gd name="T12" fmla="*/ 22841 h 228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2841" fill="none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</a:path>
            <a:path w="21600" h="22841" stroke="0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  <a:lnTo>
                <a:pt x="0" y="5627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 flipV="1">
          <a:off x="0" y="48291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 flipH="1" flipV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 flipH="1">
          <a:off x="0" y="48291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4" name="Arc 6"/>
        <xdr:cNvSpPr>
          <a:spLocks/>
        </xdr:cNvSpPr>
      </xdr:nvSpPr>
      <xdr:spPr bwMode="auto">
        <a:xfrm flipV="1">
          <a:off x="0" y="4829175"/>
          <a:ext cx="0" cy="0"/>
        </a:xfrm>
        <a:custGeom>
          <a:avLst/>
          <a:gdLst>
            <a:gd name="T0" fmla="*/ 0 w 17679"/>
            <a:gd name="T1" fmla="*/ 0 h 17779"/>
            <a:gd name="T2" fmla="*/ 0 w 17679"/>
            <a:gd name="T3" fmla="*/ 0 h 17779"/>
            <a:gd name="T4" fmla="*/ 0 w 17679"/>
            <a:gd name="T5" fmla="*/ 0 h 17779"/>
            <a:gd name="T6" fmla="*/ 0 60000 65536"/>
            <a:gd name="T7" fmla="*/ 0 60000 65536"/>
            <a:gd name="T8" fmla="*/ 0 60000 65536"/>
            <a:gd name="T9" fmla="*/ 0 w 17679"/>
            <a:gd name="T10" fmla="*/ 0 h 17779"/>
            <a:gd name="T11" fmla="*/ 17679 w 17679"/>
            <a:gd name="T12" fmla="*/ 17779 h 177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7679" h="17779" fill="none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</a:path>
            <a:path w="17679" h="17779" stroke="0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  <a:lnTo>
                <a:pt x="0" y="17779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2055" name="Arc 7"/>
        <xdr:cNvSpPr>
          <a:spLocks/>
        </xdr:cNvSpPr>
      </xdr:nvSpPr>
      <xdr:spPr bwMode="auto">
        <a:xfrm>
          <a:off x="0" y="5191125"/>
          <a:ext cx="0" cy="0"/>
        </a:xfrm>
        <a:custGeom>
          <a:avLst/>
          <a:gdLst>
            <a:gd name="T0" fmla="*/ 0 w 22499"/>
            <a:gd name="T1" fmla="*/ 0 h 23105"/>
            <a:gd name="T2" fmla="*/ 0 w 22499"/>
            <a:gd name="T3" fmla="*/ 0 h 23105"/>
            <a:gd name="T4" fmla="*/ 0 w 22499"/>
            <a:gd name="T5" fmla="*/ 0 h 23105"/>
            <a:gd name="T6" fmla="*/ 0 60000 65536"/>
            <a:gd name="T7" fmla="*/ 0 60000 65536"/>
            <a:gd name="T8" fmla="*/ 0 60000 65536"/>
            <a:gd name="T9" fmla="*/ 0 w 22499"/>
            <a:gd name="T10" fmla="*/ 0 h 23105"/>
            <a:gd name="T11" fmla="*/ 22499 w 22499"/>
            <a:gd name="T12" fmla="*/ 23105 h 2310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499" h="23105" fill="none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</a:path>
            <a:path w="22499" h="23105" stroke="0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  <a:lnTo>
                <a:pt x="21600" y="1505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59" name="Line 11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0" name="Line 12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1" name="Line 13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2" name="Line 14"/>
        <xdr:cNvSpPr>
          <a:spLocks noChangeShapeType="1"/>
        </xdr:cNvSpPr>
      </xdr:nvSpPr>
      <xdr:spPr bwMode="auto">
        <a:xfrm flipH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3" name="Line 15"/>
        <xdr:cNvSpPr>
          <a:spLocks noChangeShapeType="1"/>
        </xdr:cNvSpPr>
      </xdr:nvSpPr>
      <xdr:spPr bwMode="auto">
        <a:xfrm flipH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4" name="Line 16"/>
        <xdr:cNvSpPr>
          <a:spLocks noChangeShapeType="1"/>
        </xdr:cNvSpPr>
      </xdr:nvSpPr>
      <xdr:spPr bwMode="auto">
        <a:xfrm flipH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5" name="AutoShape 17"/>
        <xdr:cNvSpPr>
          <a:spLocks noChangeArrowheads="1"/>
        </xdr:cNvSpPr>
      </xdr:nvSpPr>
      <xdr:spPr bwMode="auto">
        <a:xfrm flipH="1" flipV="1">
          <a:off x="0" y="4829175"/>
          <a:ext cx="0" cy="0"/>
        </a:xfrm>
        <a:prstGeom prst="flowChartPunchedCar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6" name="Line 18"/>
        <xdr:cNvSpPr>
          <a:spLocks noChangeShapeType="1"/>
        </xdr:cNvSpPr>
      </xdr:nvSpPr>
      <xdr:spPr bwMode="auto">
        <a:xfrm flipH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grpSp>
      <xdr:nvGrpSpPr>
        <xdr:cNvPr id="2067" name="Group 19"/>
        <xdr:cNvGrpSpPr>
          <a:grpSpLocks/>
        </xdr:cNvGrpSpPr>
      </xdr:nvGrpSpPr>
      <xdr:grpSpPr bwMode="auto">
        <a:xfrm flipH="1">
          <a:off x="0" y="4829175"/>
          <a:ext cx="0" cy="0"/>
          <a:chOff x="392" y="3277"/>
          <a:chExt cx="20" cy="11"/>
        </a:xfrm>
      </xdr:grpSpPr>
      <xdr:sp macro="" textlink="">
        <xdr:nvSpPr>
          <xdr:cNvPr id="2227" name="Line 20"/>
          <xdr:cNvSpPr>
            <a:spLocks noChangeShapeType="1"/>
          </xdr:cNvSpPr>
        </xdr:nvSpPr>
        <xdr:spPr bwMode="auto">
          <a:xfrm>
            <a:off x="392" y="3277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8" name="Line 21"/>
          <xdr:cNvSpPr>
            <a:spLocks noChangeShapeType="1"/>
          </xdr:cNvSpPr>
        </xdr:nvSpPr>
        <xdr:spPr bwMode="auto">
          <a:xfrm flipV="1">
            <a:off x="392" y="3277"/>
            <a:ext cx="0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8" name="Line 22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69" name="Line 23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0" name="Line 24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1" name="Arc 25"/>
        <xdr:cNvSpPr>
          <a:spLocks/>
        </xdr:cNvSpPr>
      </xdr:nvSpPr>
      <xdr:spPr bwMode="auto">
        <a:xfrm flipV="1">
          <a:off x="0" y="48291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2" name="Line 26"/>
        <xdr:cNvSpPr>
          <a:spLocks noChangeShapeType="1"/>
        </xdr:cNvSpPr>
      </xdr:nvSpPr>
      <xdr:spPr bwMode="auto">
        <a:xfrm flipH="1" flipV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3" name="Line 27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4" name="Line 28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5" name="Arc 29"/>
        <xdr:cNvSpPr>
          <a:spLocks/>
        </xdr:cNvSpPr>
      </xdr:nvSpPr>
      <xdr:spPr bwMode="auto">
        <a:xfrm flipV="1">
          <a:off x="0" y="48291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6" name="Arc 30"/>
        <xdr:cNvSpPr>
          <a:spLocks/>
        </xdr:cNvSpPr>
      </xdr:nvSpPr>
      <xdr:spPr bwMode="auto">
        <a:xfrm flipV="1">
          <a:off x="0" y="48291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7" name="Line 31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8" name="Line 32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79" name="Line 33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0" name="Line 34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1" name="Line 35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2" name="Line 36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3" name="Line 37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4" name="Line 38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5" name="Line 39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6" name="Line 40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7" name="Line 41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8" name="Line 42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89" name="Line 43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90" name="Line 44"/>
        <xdr:cNvSpPr>
          <a:spLocks noChangeShapeType="1"/>
        </xdr:cNvSpPr>
      </xdr:nvSpPr>
      <xdr:spPr bwMode="auto">
        <a:xfrm>
          <a:off x="0" y="4829175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2091" name="Line 45"/>
        <xdr:cNvSpPr>
          <a:spLocks noChangeShapeType="1"/>
        </xdr:cNvSpPr>
      </xdr:nvSpPr>
      <xdr:spPr bwMode="auto">
        <a:xfrm flipV="1">
          <a:off x="0" y="4829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2" name="Line 46"/>
        <xdr:cNvSpPr>
          <a:spLocks noChangeShapeType="1"/>
        </xdr:cNvSpPr>
      </xdr:nvSpPr>
      <xdr:spPr bwMode="auto">
        <a:xfrm flipH="1">
          <a:off x="0" y="71818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3" name="Arc 47"/>
        <xdr:cNvSpPr>
          <a:spLocks/>
        </xdr:cNvSpPr>
      </xdr:nvSpPr>
      <xdr:spPr bwMode="auto">
        <a:xfrm rot="293203" flipH="1">
          <a:off x="0" y="7181850"/>
          <a:ext cx="0" cy="0"/>
        </a:xfrm>
        <a:custGeom>
          <a:avLst/>
          <a:gdLst>
            <a:gd name="T0" fmla="*/ 0 w 21600"/>
            <a:gd name="T1" fmla="*/ 0 h 22841"/>
            <a:gd name="T2" fmla="*/ 0 w 21600"/>
            <a:gd name="T3" fmla="*/ 0 h 22841"/>
            <a:gd name="T4" fmla="*/ 0 w 21600"/>
            <a:gd name="T5" fmla="*/ 0 h 22841"/>
            <a:gd name="T6" fmla="*/ 0 60000 65536"/>
            <a:gd name="T7" fmla="*/ 0 60000 65536"/>
            <a:gd name="T8" fmla="*/ 0 60000 65536"/>
            <a:gd name="T9" fmla="*/ 0 w 21600"/>
            <a:gd name="T10" fmla="*/ 0 h 22841"/>
            <a:gd name="T11" fmla="*/ 21600 w 21600"/>
            <a:gd name="T12" fmla="*/ 22841 h 228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2841" fill="none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</a:path>
            <a:path w="21600" h="22841" stroke="0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  <a:lnTo>
                <a:pt x="0" y="5627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4" name="Line 48"/>
        <xdr:cNvSpPr>
          <a:spLocks noChangeShapeType="1"/>
        </xdr:cNvSpPr>
      </xdr:nvSpPr>
      <xdr:spPr bwMode="auto">
        <a:xfrm flipH="1" flipV="1">
          <a:off x="0" y="71818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5" name="Line 49"/>
        <xdr:cNvSpPr>
          <a:spLocks noChangeShapeType="1"/>
        </xdr:cNvSpPr>
      </xdr:nvSpPr>
      <xdr:spPr bwMode="auto">
        <a:xfrm flipH="1"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6" name="Line 50"/>
        <xdr:cNvSpPr>
          <a:spLocks noChangeShapeType="1"/>
        </xdr:cNvSpPr>
      </xdr:nvSpPr>
      <xdr:spPr bwMode="auto">
        <a:xfrm flipH="1">
          <a:off x="0" y="71818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7" name="Arc 51"/>
        <xdr:cNvSpPr>
          <a:spLocks/>
        </xdr:cNvSpPr>
      </xdr:nvSpPr>
      <xdr:spPr bwMode="auto">
        <a:xfrm flipV="1">
          <a:off x="0" y="7181850"/>
          <a:ext cx="0" cy="0"/>
        </a:xfrm>
        <a:custGeom>
          <a:avLst/>
          <a:gdLst>
            <a:gd name="T0" fmla="*/ 0 w 17679"/>
            <a:gd name="T1" fmla="*/ 0 h 17779"/>
            <a:gd name="T2" fmla="*/ 0 w 17679"/>
            <a:gd name="T3" fmla="*/ 0 h 17779"/>
            <a:gd name="T4" fmla="*/ 0 w 17679"/>
            <a:gd name="T5" fmla="*/ 0 h 17779"/>
            <a:gd name="T6" fmla="*/ 0 60000 65536"/>
            <a:gd name="T7" fmla="*/ 0 60000 65536"/>
            <a:gd name="T8" fmla="*/ 0 60000 65536"/>
            <a:gd name="T9" fmla="*/ 0 w 17679"/>
            <a:gd name="T10" fmla="*/ 0 h 17779"/>
            <a:gd name="T11" fmla="*/ 17679 w 17679"/>
            <a:gd name="T12" fmla="*/ 17779 h 177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7679" h="17779" fill="none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</a:path>
            <a:path w="17679" h="17779" stroke="0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  <a:lnTo>
                <a:pt x="0" y="17779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098" name="Arc 52"/>
        <xdr:cNvSpPr>
          <a:spLocks/>
        </xdr:cNvSpPr>
      </xdr:nvSpPr>
      <xdr:spPr bwMode="auto">
        <a:xfrm>
          <a:off x="0" y="8991600"/>
          <a:ext cx="0" cy="0"/>
        </a:xfrm>
        <a:custGeom>
          <a:avLst/>
          <a:gdLst>
            <a:gd name="T0" fmla="*/ 0 w 22499"/>
            <a:gd name="T1" fmla="*/ 0 h 23105"/>
            <a:gd name="T2" fmla="*/ 0 w 22499"/>
            <a:gd name="T3" fmla="*/ 0 h 23105"/>
            <a:gd name="T4" fmla="*/ 0 w 22499"/>
            <a:gd name="T5" fmla="*/ 0 h 23105"/>
            <a:gd name="T6" fmla="*/ 0 60000 65536"/>
            <a:gd name="T7" fmla="*/ 0 60000 65536"/>
            <a:gd name="T8" fmla="*/ 0 60000 65536"/>
            <a:gd name="T9" fmla="*/ 0 w 22499"/>
            <a:gd name="T10" fmla="*/ 0 h 23105"/>
            <a:gd name="T11" fmla="*/ 22499 w 22499"/>
            <a:gd name="T12" fmla="*/ 23105 h 2310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499" h="23105" fill="none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</a:path>
            <a:path w="22499" h="23105" stroke="0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  <a:lnTo>
                <a:pt x="21600" y="1505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099" name="Line 53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0" name="Line 54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1" name="Line 55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2" name="Line 56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3" name="Line 57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4" name="Line 58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5" name="Line 59"/>
        <xdr:cNvSpPr>
          <a:spLocks noChangeShapeType="1"/>
        </xdr:cNvSpPr>
      </xdr:nvSpPr>
      <xdr:spPr bwMode="auto">
        <a:xfrm flipH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6" name="Line 60"/>
        <xdr:cNvSpPr>
          <a:spLocks noChangeShapeType="1"/>
        </xdr:cNvSpPr>
      </xdr:nvSpPr>
      <xdr:spPr bwMode="auto">
        <a:xfrm flipH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7" name="Line 61"/>
        <xdr:cNvSpPr>
          <a:spLocks noChangeShapeType="1"/>
        </xdr:cNvSpPr>
      </xdr:nvSpPr>
      <xdr:spPr bwMode="auto">
        <a:xfrm flipH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8" name="AutoShape 62"/>
        <xdr:cNvSpPr>
          <a:spLocks noChangeArrowheads="1"/>
        </xdr:cNvSpPr>
      </xdr:nvSpPr>
      <xdr:spPr bwMode="auto">
        <a:xfrm flipH="1" flipV="1">
          <a:off x="0" y="7181850"/>
          <a:ext cx="0" cy="0"/>
        </a:xfrm>
        <a:prstGeom prst="flowChartPunchedCar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09" name="Line 63"/>
        <xdr:cNvSpPr>
          <a:spLocks noChangeShapeType="1"/>
        </xdr:cNvSpPr>
      </xdr:nvSpPr>
      <xdr:spPr bwMode="auto">
        <a:xfrm flipH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pSp>
      <xdr:nvGrpSpPr>
        <xdr:cNvPr id="2110" name="Group 64"/>
        <xdr:cNvGrpSpPr>
          <a:grpSpLocks/>
        </xdr:cNvGrpSpPr>
      </xdr:nvGrpSpPr>
      <xdr:grpSpPr bwMode="auto">
        <a:xfrm flipH="1">
          <a:off x="0" y="7181850"/>
          <a:ext cx="0" cy="0"/>
          <a:chOff x="392" y="3277"/>
          <a:chExt cx="20" cy="11"/>
        </a:xfrm>
      </xdr:grpSpPr>
      <xdr:sp macro="" textlink="">
        <xdr:nvSpPr>
          <xdr:cNvPr id="2225" name="Line 65"/>
          <xdr:cNvSpPr>
            <a:spLocks noChangeShapeType="1"/>
          </xdr:cNvSpPr>
        </xdr:nvSpPr>
        <xdr:spPr bwMode="auto">
          <a:xfrm>
            <a:off x="392" y="3277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6" name="Line 66"/>
          <xdr:cNvSpPr>
            <a:spLocks noChangeShapeType="1"/>
          </xdr:cNvSpPr>
        </xdr:nvSpPr>
        <xdr:spPr bwMode="auto">
          <a:xfrm flipV="1">
            <a:off x="392" y="3277"/>
            <a:ext cx="0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1" name="Line 67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2" name="Line 68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3" name="Line 69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4" name="Arc 70"/>
        <xdr:cNvSpPr>
          <a:spLocks/>
        </xdr:cNvSpPr>
      </xdr:nvSpPr>
      <xdr:spPr bwMode="auto">
        <a:xfrm flipV="1">
          <a:off x="0" y="718185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5" name="Line 71"/>
        <xdr:cNvSpPr>
          <a:spLocks noChangeShapeType="1"/>
        </xdr:cNvSpPr>
      </xdr:nvSpPr>
      <xdr:spPr bwMode="auto">
        <a:xfrm flipH="1"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6" name="Line 72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7" name="Line 73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8" name="Arc 74"/>
        <xdr:cNvSpPr>
          <a:spLocks/>
        </xdr:cNvSpPr>
      </xdr:nvSpPr>
      <xdr:spPr bwMode="auto">
        <a:xfrm flipV="1">
          <a:off x="0" y="718185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19" name="Arc 75"/>
        <xdr:cNvSpPr>
          <a:spLocks/>
        </xdr:cNvSpPr>
      </xdr:nvSpPr>
      <xdr:spPr bwMode="auto">
        <a:xfrm flipV="1">
          <a:off x="0" y="718185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0" name="Line 76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1" name="Line 77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2" name="Line 78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3" name="Line 79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4" name="Line 80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5" name="Line 81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6" name="Line 82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7" name="Line 83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8" name="Line 84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29" name="Line 85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30" name="Line 86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31" name="Line 87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32" name="Line 88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33" name="Line 89"/>
        <xdr:cNvSpPr>
          <a:spLocks noChangeShapeType="1"/>
        </xdr:cNvSpPr>
      </xdr:nvSpPr>
      <xdr:spPr bwMode="auto">
        <a:xfrm>
          <a:off x="0" y="718185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2134" name="Line 90"/>
        <xdr:cNvSpPr>
          <a:spLocks noChangeShapeType="1"/>
        </xdr:cNvSpPr>
      </xdr:nvSpPr>
      <xdr:spPr bwMode="auto">
        <a:xfrm flipV="1">
          <a:off x="0" y="7181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35" name="Line 91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36" name="Arc 92"/>
        <xdr:cNvSpPr>
          <a:spLocks/>
        </xdr:cNvSpPr>
      </xdr:nvSpPr>
      <xdr:spPr bwMode="auto">
        <a:xfrm rot="293203" flipH="1">
          <a:off x="0" y="8991600"/>
          <a:ext cx="0" cy="0"/>
        </a:xfrm>
        <a:custGeom>
          <a:avLst/>
          <a:gdLst>
            <a:gd name="T0" fmla="*/ 0 w 21600"/>
            <a:gd name="T1" fmla="*/ 0 h 22841"/>
            <a:gd name="T2" fmla="*/ 0 w 21600"/>
            <a:gd name="T3" fmla="*/ 0 h 22841"/>
            <a:gd name="T4" fmla="*/ 0 w 21600"/>
            <a:gd name="T5" fmla="*/ 0 h 22841"/>
            <a:gd name="T6" fmla="*/ 0 60000 65536"/>
            <a:gd name="T7" fmla="*/ 0 60000 65536"/>
            <a:gd name="T8" fmla="*/ 0 60000 65536"/>
            <a:gd name="T9" fmla="*/ 0 w 21600"/>
            <a:gd name="T10" fmla="*/ 0 h 22841"/>
            <a:gd name="T11" fmla="*/ 21600 w 21600"/>
            <a:gd name="T12" fmla="*/ 22841 h 228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2841" fill="none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</a:path>
            <a:path w="21600" h="22841" stroke="0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  <a:lnTo>
                <a:pt x="0" y="5627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37" name="Line 93"/>
        <xdr:cNvSpPr>
          <a:spLocks noChangeShapeType="1"/>
        </xdr:cNvSpPr>
      </xdr:nvSpPr>
      <xdr:spPr bwMode="auto">
        <a:xfrm flipH="1" flipV="1">
          <a:off x="0" y="8991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38" name="Line 94"/>
        <xdr:cNvSpPr>
          <a:spLocks noChangeShapeType="1"/>
        </xdr:cNvSpPr>
      </xdr:nvSpPr>
      <xdr:spPr bwMode="auto">
        <a:xfrm flipH="1"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39" name="Line 95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0" name="Arc 96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17679"/>
            <a:gd name="T1" fmla="*/ 0 h 17779"/>
            <a:gd name="T2" fmla="*/ 0 w 17679"/>
            <a:gd name="T3" fmla="*/ 0 h 17779"/>
            <a:gd name="T4" fmla="*/ 0 w 17679"/>
            <a:gd name="T5" fmla="*/ 0 h 17779"/>
            <a:gd name="T6" fmla="*/ 0 60000 65536"/>
            <a:gd name="T7" fmla="*/ 0 60000 65536"/>
            <a:gd name="T8" fmla="*/ 0 60000 65536"/>
            <a:gd name="T9" fmla="*/ 0 w 17679"/>
            <a:gd name="T10" fmla="*/ 0 h 17779"/>
            <a:gd name="T11" fmla="*/ 17679 w 17679"/>
            <a:gd name="T12" fmla="*/ 17779 h 177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7679" h="17779" fill="none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</a:path>
            <a:path w="17679" h="17779" stroke="0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  <a:lnTo>
                <a:pt x="0" y="17779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1" name="Arc 97"/>
        <xdr:cNvSpPr>
          <a:spLocks/>
        </xdr:cNvSpPr>
      </xdr:nvSpPr>
      <xdr:spPr bwMode="auto">
        <a:xfrm>
          <a:off x="0" y="8991600"/>
          <a:ext cx="0" cy="0"/>
        </a:xfrm>
        <a:custGeom>
          <a:avLst/>
          <a:gdLst>
            <a:gd name="T0" fmla="*/ 0 w 22499"/>
            <a:gd name="T1" fmla="*/ 0 h 23105"/>
            <a:gd name="T2" fmla="*/ 0 w 22499"/>
            <a:gd name="T3" fmla="*/ 0 h 23105"/>
            <a:gd name="T4" fmla="*/ 0 w 22499"/>
            <a:gd name="T5" fmla="*/ 0 h 23105"/>
            <a:gd name="T6" fmla="*/ 0 60000 65536"/>
            <a:gd name="T7" fmla="*/ 0 60000 65536"/>
            <a:gd name="T8" fmla="*/ 0 60000 65536"/>
            <a:gd name="T9" fmla="*/ 0 w 22499"/>
            <a:gd name="T10" fmla="*/ 0 h 23105"/>
            <a:gd name="T11" fmla="*/ 22499 w 22499"/>
            <a:gd name="T12" fmla="*/ 23105 h 2310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499" h="23105" fill="none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</a:path>
            <a:path w="22499" h="23105" stroke="0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  <a:lnTo>
                <a:pt x="21600" y="1505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2" name="Line 98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3" name="Line 99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4" name="Line 100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5" name="Line 101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6" name="Line 102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7" name="Line 103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8" name="Line 104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49" name="Line 105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0" name="Line 106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1" name="AutoShape 107"/>
        <xdr:cNvSpPr>
          <a:spLocks noChangeArrowheads="1"/>
        </xdr:cNvSpPr>
      </xdr:nvSpPr>
      <xdr:spPr bwMode="auto">
        <a:xfrm flipH="1" flipV="1">
          <a:off x="0" y="8991600"/>
          <a:ext cx="0" cy="0"/>
        </a:xfrm>
        <a:prstGeom prst="flowChartPunchedCar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2" name="Line 108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pSp>
      <xdr:nvGrpSpPr>
        <xdr:cNvPr id="2153" name="Group 109"/>
        <xdr:cNvGrpSpPr>
          <a:grpSpLocks/>
        </xdr:cNvGrpSpPr>
      </xdr:nvGrpSpPr>
      <xdr:grpSpPr bwMode="auto">
        <a:xfrm flipH="1">
          <a:off x="0" y="8991600"/>
          <a:ext cx="0" cy="0"/>
          <a:chOff x="392" y="3277"/>
          <a:chExt cx="20" cy="11"/>
        </a:xfrm>
      </xdr:grpSpPr>
      <xdr:sp macro="" textlink="">
        <xdr:nvSpPr>
          <xdr:cNvPr id="2223" name="Line 110"/>
          <xdr:cNvSpPr>
            <a:spLocks noChangeShapeType="1"/>
          </xdr:cNvSpPr>
        </xdr:nvSpPr>
        <xdr:spPr bwMode="auto">
          <a:xfrm>
            <a:off x="392" y="3277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4" name="Line 111"/>
          <xdr:cNvSpPr>
            <a:spLocks noChangeShapeType="1"/>
          </xdr:cNvSpPr>
        </xdr:nvSpPr>
        <xdr:spPr bwMode="auto">
          <a:xfrm flipV="1">
            <a:off x="392" y="3277"/>
            <a:ext cx="0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4" name="Line 112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5" name="Line 113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6" name="Line 114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7" name="Arc 115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8" name="Line 116"/>
        <xdr:cNvSpPr>
          <a:spLocks noChangeShapeType="1"/>
        </xdr:cNvSpPr>
      </xdr:nvSpPr>
      <xdr:spPr bwMode="auto">
        <a:xfrm flipH="1"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59" name="Line 117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0" name="Line 118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1" name="Arc 119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2" name="Arc 120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3" name="Line 121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4" name="Line 122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5" name="Line 123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6" name="Line 124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7" name="Line 125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8" name="Line 126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69" name="Line 127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0" name="Line 128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1" name="Line 129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2" name="Line 130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3" name="Line 131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4" name="Line 132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5" name="Line 133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6" name="Line 134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7" name="Line 135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8" name="Line 136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79" name="Arc 137"/>
        <xdr:cNvSpPr>
          <a:spLocks/>
        </xdr:cNvSpPr>
      </xdr:nvSpPr>
      <xdr:spPr bwMode="auto">
        <a:xfrm rot="293203" flipH="1">
          <a:off x="0" y="8991600"/>
          <a:ext cx="0" cy="0"/>
        </a:xfrm>
        <a:custGeom>
          <a:avLst/>
          <a:gdLst>
            <a:gd name="T0" fmla="*/ 0 w 21600"/>
            <a:gd name="T1" fmla="*/ 0 h 22841"/>
            <a:gd name="T2" fmla="*/ 0 w 21600"/>
            <a:gd name="T3" fmla="*/ 0 h 22841"/>
            <a:gd name="T4" fmla="*/ 0 w 21600"/>
            <a:gd name="T5" fmla="*/ 0 h 22841"/>
            <a:gd name="T6" fmla="*/ 0 60000 65536"/>
            <a:gd name="T7" fmla="*/ 0 60000 65536"/>
            <a:gd name="T8" fmla="*/ 0 60000 65536"/>
            <a:gd name="T9" fmla="*/ 0 w 21600"/>
            <a:gd name="T10" fmla="*/ 0 h 22841"/>
            <a:gd name="T11" fmla="*/ 21600 w 21600"/>
            <a:gd name="T12" fmla="*/ 22841 h 22841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2841" fill="none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</a:path>
            <a:path w="21600" h="22841" stroke="0" extrusionOk="0">
              <a:moveTo>
                <a:pt x="20854" y="-1"/>
              </a:moveTo>
              <a:cubicBezTo>
                <a:pt x="21349" y="1834"/>
                <a:pt x="21600" y="3726"/>
                <a:pt x="21600" y="5627"/>
              </a:cubicBezTo>
              <a:cubicBezTo>
                <a:pt x="21600" y="12387"/>
                <a:pt x="18435" y="18757"/>
                <a:pt x="13047" y="22840"/>
              </a:cubicBezTo>
              <a:lnTo>
                <a:pt x="0" y="5627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0" name="Line 138"/>
        <xdr:cNvSpPr>
          <a:spLocks noChangeShapeType="1"/>
        </xdr:cNvSpPr>
      </xdr:nvSpPr>
      <xdr:spPr bwMode="auto">
        <a:xfrm flipH="1" flipV="1">
          <a:off x="0" y="8991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1" name="Line 139"/>
        <xdr:cNvSpPr>
          <a:spLocks noChangeShapeType="1"/>
        </xdr:cNvSpPr>
      </xdr:nvSpPr>
      <xdr:spPr bwMode="auto">
        <a:xfrm flipH="1"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2" name="Line 140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3" name="Arc 141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17679"/>
            <a:gd name="T1" fmla="*/ 0 h 17779"/>
            <a:gd name="T2" fmla="*/ 0 w 17679"/>
            <a:gd name="T3" fmla="*/ 0 h 17779"/>
            <a:gd name="T4" fmla="*/ 0 w 17679"/>
            <a:gd name="T5" fmla="*/ 0 h 17779"/>
            <a:gd name="T6" fmla="*/ 0 60000 65536"/>
            <a:gd name="T7" fmla="*/ 0 60000 65536"/>
            <a:gd name="T8" fmla="*/ 0 60000 65536"/>
            <a:gd name="T9" fmla="*/ 0 w 17679"/>
            <a:gd name="T10" fmla="*/ 0 h 17779"/>
            <a:gd name="T11" fmla="*/ 17679 w 17679"/>
            <a:gd name="T12" fmla="*/ 17779 h 177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7679" h="17779" fill="none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</a:path>
            <a:path w="17679" h="17779" stroke="0" extrusionOk="0">
              <a:moveTo>
                <a:pt x="12266" y="-1"/>
              </a:moveTo>
              <a:cubicBezTo>
                <a:pt x="14374" y="1454"/>
                <a:pt x="16207" y="3272"/>
                <a:pt x="17679" y="5368"/>
              </a:cubicBezTo>
              <a:lnTo>
                <a:pt x="0" y="17779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4" name="Arc 142"/>
        <xdr:cNvSpPr>
          <a:spLocks/>
        </xdr:cNvSpPr>
      </xdr:nvSpPr>
      <xdr:spPr bwMode="auto">
        <a:xfrm>
          <a:off x="0" y="8991600"/>
          <a:ext cx="0" cy="0"/>
        </a:xfrm>
        <a:custGeom>
          <a:avLst/>
          <a:gdLst>
            <a:gd name="T0" fmla="*/ 0 w 22499"/>
            <a:gd name="T1" fmla="*/ 0 h 23105"/>
            <a:gd name="T2" fmla="*/ 0 w 22499"/>
            <a:gd name="T3" fmla="*/ 0 h 23105"/>
            <a:gd name="T4" fmla="*/ 0 w 22499"/>
            <a:gd name="T5" fmla="*/ 0 h 23105"/>
            <a:gd name="T6" fmla="*/ 0 60000 65536"/>
            <a:gd name="T7" fmla="*/ 0 60000 65536"/>
            <a:gd name="T8" fmla="*/ 0 60000 65536"/>
            <a:gd name="T9" fmla="*/ 0 w 22499"/>
            <a:gd name="T10" fmla="*/ 0 h 23105"/>
            <a:gd name="T11" fmla="*/ 22499 w 22499"/>
            <a:gd name="T12" fmla="*/ 23105 h 2310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499" h="23105" fill="none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</a:path>
            <a:path w="22499" h="23105" stroke="0" extrusionOk="0">
              <a:moveTo>
                <a:pt x="22499" y="23086"/>
              </a:moveTo>
              <a:cubicBezTo>
                <a:pt x="22199" y="23098"/>
                <a:pt x="21899" y="23104"/>
                <a:pt x="21600" y="23105"/>
              </a:cubicBezTo>
              <a:cubicBezTo>
                <a:pt x="9670" y="23105"/>
                <a:pt x="0" y="13434"/>
                <a:pt x="0" y="1505"/>
              </a:cubicBezTo>
              <a:cubicBezTo>
                <a:pt x="-1" y="1002"/>
                <a:pt x="17" y="500"/>
                <a:pt x="52" y="-1"/>
              </a:cubicBezTo>
              <a:lnTo>
                <a:pt x="21600" y="1505"/>
              </a:lnTo>
              <a:close/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5" name="Line 143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6" name="Line 144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7" name="Line 145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8" name="Line 146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89" name="Line 147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0" name="Line 148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1" name="Line 149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2" name="Line 150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3" name="Line 151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4" name="AutoShape 152"/>
        <xdr:cNvSpPr>
          <a:spLocks noChangeArrowheads="1"/>
        </xdr:cNvSpPr>
      </xdr:nvSpPr>
      <xdr:spPr bwMode="auto">
        <a:xfrm flipH="1" flipV="1">
          <a:off x="0" y="8991600"/>
          <a:ext cx="0" cy="0"/>
        </a:xfrm>
        <a:prstGeom prst="flowChartPunchedCard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5" name="Line 153"/>
        <xdr:cNvSpPr>
          <a:spLocks noChangeShapeType="1"/>
        </xdr:cNvSpPr>
      </xdr:nvSpPr>
      <xdr:spPr bwMode="auto">
        <a:xfrm flipH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pSp>
      <xdr:nvGrpSpPr>
        <xdr:cNvPr id="2196" name="Group 154"/>
        <xdr:cNvGrpSpPr>
          <a:grpSpLocks/>
        </xdr:cNvGrpSpPr>
      </xdr:nvGrpSpPr>
      <xdr:grpSpPr bwMode="auto">
        <a:xfrm flipH="1">
          <a:off x="0" y="8991600"/>
          <a:ext cx="0" cy="0"/>
          <a:chOff x="392" y="3277"/>
          <a:chExt cx="20" cy="11"/>
        </a:xfrm>
      </xdr:grpSpPr>
      <xdr:sp macro="" textlink="">
        <xdr:nvSpPr>
          <xdr:cNvPr id="2221" name="Line 155"/>
          <xdr:cNvSpPr>
            <a:spLocks noChangeShapeType="1"/>
          </xdr:cNvSpPr>
        </xdr:nvSpPr>
        <xdr:spPr bwMode="auto">
          <a:xfrm>
            <a:off x="392" y="3277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2" name="Line 156"/>
          <xdr:cNvSpPr>
            <a:spLocks noChangeShapeType="1"/>
          </xdr:cNvSpPr>
        </xdr:nvSpPr>
        <xdr:spPr bwMode="auto">
          <a:xfrm flipV="1">
            <a:off x="392" y="3277"/>
            <a:ext cx="0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7" name="Line 157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8" name="Line 158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199" name="Line 159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0" name="Arc 160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1" name="Line 161"/>
        <xdr:cNvSpPr>
          <a:spLocks noChangeShapeType="1"/>
        </xdr:cNvSpPr>
      </xdr:nvSpPr>
      <xdr:spPr bwMode="auto">
        <a:xfrm flipH="1"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2" name="Line 162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3" name="Line 163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4" name="Arc 164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5" name="Arc 165"/>
        <xdr:cNvSpPr>
          <a:spLocks/>
        </xdr:cNvSpPr>
      </xdr:nvSpPr>
      <xdr:spPr bwMode="auto">
        <a:xfrm flipV="1">
          <a:off x="0" y="8991600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6" name="Line 166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7" name="Line 167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8" name="Line 168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09" name="Line 169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0" name="Line 170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1" name="Line 171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2" name="Line 172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3" name="Line 173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4" name="Line 174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5" name="Line 175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6" name="Line 176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7" name="Line 177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8" name="Line 178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19" name="Line 179"/>
        <xdr:cNvSpPr>
          <a:spLocks noChangeShapeType="1"/>
        </xdr:cNvSpPr>
      </xdr:nvSpPr>
      <xdr:spPr bwMode="auto">
        <a:xfrm>
          <a:off x="0" y="8991600"/>
          <a:ext cx="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2220" name="Line 180"/>
        <xdr:cNvSpPr>
          <a:spLocks noChangeShapeType="1"/>
        </xdr:cNvSpPr>
      </xdr:nvSpPr>
      <xdr:spPr bwMode="auto">
        <a:xfrm flipV="1">
          <a:off x="0" y="899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3" name="Picture 1" descr="F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4" name="Picture 2" descr="F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5" name="Picture 3" descr="F08k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6" name="Picture 4" descr="F14k2Leva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7" name="Picture 5" descr="F21k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8" name="Picture 6" descr="F10k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3079" name="Picture 7" descr="770x47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38</xdr:row>
      <xdr:rowOff>114300</xdr:rowOff>
    </xdr:from>
    <xdr:to>
      <xdr:col>10</xdr:col>
      <xdr:colOff>0</xdr:colOff>
      <xdr:row>42</xdr:row>
      <xdr:rowOff>190500</xdr:rowOff>
    </xdr:to>
    <xdr:pic>
      <xdr:nvPicPr>
        <xdr:cNvPr id="3080" name="Picture 8" descr="F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"/>
          <a:ext cx="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44</xdr:row>
      <xdr:rowOff>85725</xdr:rowOff>
    </xdr:from>
    <xdr:to>
      <xdr:col>10</xdr:col>
      <xdr:colOff>0</xdr:colOff>
      <xdr:row>48</xdr:row>
      <xdr:rowOff>38100</xdr:rowOff>
    </xdr:to>
    <xdr:pic>
      <xdr:nvPicPr>
        <xdr:cNvPr id="3081" name="Picture 9" descr="F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648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50</xdr:row>
      <xdr:rowOff>142875</xdr:rowOff>
    </xdr:from>
    <xdr:to>
      <xdr:col>10</xdr:col>
      <xdr:colOff>0</xdr:colOff>
      <xdr:row>54</xdr:row>
      <xdr:rowOff>152400</xdr:rowOff>
    </xdr:to>
    <xdr:pic>
      <xdr:nvPicPr>
        <xdr:cNvPr id="3082" name="Picture 10" descr="F08k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1134725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56</xdr:row>
      <xdr:rowOff>28575</xdr:rowOff>
    </xdr:from>
    <xdr:to>
      <xdr:col>10</xdr:col>
      <xdr:colOff>0</xdr:colOff>
      <xdr:row>60</xdr:row>
      <xdr:rowOff>85725</xdr:rowOff>
    </xdr:to>
    <xdr:pic>
      <xdr:nvPicPr>
        <xdr:cNvPr id="3083" name="Picture 11" descr="F14k2Leva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2449175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62</xdr:row>
      <xdr:rowOff>142875</xdr:rowOff>
    </xdr:from>
    <xdr:to>
      <xdr:col>10</xdr:col>
      <xdr:colOff>0</xdr:colOff>
      <xdr:row>66</xdr:row>
      <xdr:rowOff>171450</xdr:rowOff>
    </xdr:to>
    <xdr:pic>
      <xdr:nvPicPr>
        <xdr:cNvPr id="3084" name="Picture 12" descr="F21k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3992225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68</xdr:row>
      <xdr:rowOff>152400</xdr:rowOff>
    </xdr:from>
    <xdr:to>
      <xdr:col>10</xdr:col>
      <xdr:colOff>0</xdr:colOff>
      <xdr:row>72</xdr:row>
      <xdr:rowOff>161925</xdr:rowOff>
    </xdr:to>
    <xdr:pic>
      <xdr:nvPicPr>
        <xdr:cNvPr id="3085" name="Picture 13" descr="F10k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5544800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74</xdr:row>
      <xdr:rowOff>209550</xdr:rowOff>
    </xdr:from>
    <xdr:to>
      <xdr:col>10</xdr:col>
      <xdr:colOff>0</xdr:colOff>
      <xdr:row>78</xdr:row>
      <xdr:rowOff>171450</xdr:rowOff>
    </xdr:to>
    <xdr:pic>
      <xdr:nvPicPr>
        <xdr:cNvPr id="3086" name="Picture 14" descr="770x47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7145000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600075</xdr:colOff>
      <xdr:row>39</xdr:row>
      <xdr:rowOff>66675</xdr:rowOff>
    </xdr:from>
    <xdr:to>
      <xdr:col>12</xdr:col>
      <xdr:colOff>1743075</xdr:colOff>
      <xdr:row>43</xdr:row>
      <xdr:rowOff>200025</xdr:rowOff>
    </xdr:to>
    <xdr:pic>
      <xdr:nvPicPr>
        <xdr:cNvPr id="3087" name="Picture 8" descr="F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8382000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609600</xdr:colOff>
      <xdr:row>45</xdr:row>
      <xdr:rowOff>66675</xdr:rowOff>
    </xdr:from>
    <xdr:to>
      <xdr:col>12</xdr:col>
      <xdr:colOff>1771650</xdr:colOff>
      <xdr:row>49</xdr:row>
      <xdr:rowOff>19050</xdr:rowOff>
    </xdr:to>
    <xdr:pic>
      <xdr:nvPicPr>
        <xdr:cNvPr id="3088" name="Picture 9" descr="F0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0" y="9867900"/>
          <a:ext cx="11620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571500</xdr:colOff>
      <xdr:row>51</xdr:row>
      <xdr:rowOff>85725</xdr:rowOff>
    </xdr:from>
    <xdr:to>
      <xdr:col>12</xdr:col>
      <xdr:colOff>1762125</xdr:colOff>
      <xdr:row>55</xdr:row>
      <xdr:rowOff>95250</xdr:rowOff>
    </xdr:to>
    <xdr:pic>
      <xdr:nvPicPr>
        <xdr:cNvPr id="3089" name="Picture 10" descr="F08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19400" y="11315700"/>
          <a:ext cx="11906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628650</xdr:colOff>
      <xdr:row>57</xdr:row>
      <xdr:rowOff>47625</xdr:rowOff>
    </xdr:from>
    <xdr:to>
      <xdr:col>12</xdr:col>
      <xdr:colOff>1743075</xdr:colOff>
      <xdr:row>61</xdr:row>
      <xdr:rowOff>104775</xdr:rowOff>
    </xdr:to>
    <xdr:pic>
      <xdr:nvPicPr>
        <xdr:cNvPr id="3090" name="Picture 11" descr="F14k2Lev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76550" y="12706350"/>
          <a:ext cx="11144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628650</xdr:colOff>
      <xdr:row>63</xdr:row>
      <xdr:rowOff>76200</xdr:rowOff>
    </xdr:from>
    <xdr:to>
      <xdr:col>12</xdr:col>
      <xdr:colOff>1847850</xdr:colOff>
      <xdr:row>67</xdr:row>
      <xdr:rowOff>219075</xdr:rowOff>
    </xdr:to>
    <xdr:pic>
      <xdr:nvPicPr>
        <xdr:cNvPr id="3091" name="Picture 12" descr="F21k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76550" y="14163675"/>
          <a:ext cx="12192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571500</xdr:colOff>
      <xdr:row>69</xdr:row>
      <xdr:rowOff>38100</xdr:rowOff>
    </xdr:from>
    <xdr:to>
      <xdr:col>12</xdr:col>
      <xdr:colOff>1866900</xdr:colOff>
      <xdr:row>73</xdr:row>
      <xdr:rowOff>47625</xdr:rowOff>
    </xdr:to>
    <xdr:pic>
      <xdr:nvPicPr>
        <xdr:cNvPr id="3092" name="Picture 13" descr="F10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19400" y="15668625"/>
          <a:ext cx="12954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409575</xdr:colOff>
      <xdr:row>75</xdr:row>
      <xdr:rowOff>133350</xdr:rowOff>
    </xdr:from>
    <xdr:to>
      <xdr:col>12</xdr:col>
      <xdr:colOff>2019300</xdr:colOff>
      <xdr:row>79</xdr:row>
      <xdr:rowOff>200025</xdr:rowOff>
    </xdr:to>
    <xdr:pic>
      <xdr:nvPicPr>
        <xdr:cNvPr id="3093" name="Picture 14" descr="770x47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657475" y="17306925"/>
          <a:ext cx="1609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266700</xdr:colOff>
      <xdr:row>93</xdr:row>
      <xdr:rowOff>161925</xdr:rowOff>
    </xdr:from>
    <xdr:to>
      <xdr:col>12</xdr:col>
      <xdr:colOff>2219325</xdr:colOff>
      <xdr:row>100</xdr:row>
      <xdr:rowOff>19050</xdr:rowOff>
    </xdr:to>
    <xdr:pic>
      <xdr:nvPicPr>
        <xdr:cNvPr id="3094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14600" y="21031200"/>
          <a:ext cx="19526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304800</xdr:colOff>
      <xdr:row>103</xdr:row>
      <xdr:rowOff>123825</xdr:rowOff>
    </xdr:from>
    <xdr:to>
      <xdr:col>12</xdr:col>
      <xdr:colOff>2247900</xdr:colOff>
      <xdr:row>109</xdr:row>
      <xdr:rowOff>142875</xdr:rowOff>
    </xdr:to>
    <xdr:pic>
      <xdr:nvPicPr>
        <xdr:cNvPr id="3095" name="Рисунок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52700" y="22736175"/>
          <a:ext cx="19431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171450</xdr:colOff>
      <xdr:row>114</xdr:row>
      <xdr:rowOff>9525</xdr:rowOff>
    </xdr:from>
    <xdr:to>
      <xdr:col>12</xdr:col>
      <xdr:colOff>2085975</xdr:colOff>
      <xdr:row>119</xdr:row>
      <xdr:rowOff>142875</xdr:rowOff>
    </xdr:to>
    <xdr:pic>
      <xdr:nvPicPr>
        <xdr:cNvPr id="3096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19350" y="24555450"/>
          <a:ext cx="19145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123</xdr:row>
      <xdr:rowOff>66675</xdr:rowOff>
    </xdr:from>
    <xdr:to>
      <xdr:col>12</xdr:col>
      <xdr:colOff>2057400</xdr:colOff>
      <xdr:row>129</xdr:row>
      <xdr:rowOff>114300</xdr:rowOff>
    </xdr:to>
    <xdr:pic>
      <xdr:nvPicPr>
        <xdr:cNvPr id="3097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43150" y="26193750"/>
          <a:ext cx="1962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257175</xdr:colOff>
      <xdr:row>131</xdr:row>
      <xdr:rowOff>85725</xdr:rowOff>
    </xdr:from>
    <xdr:to>
      <xdr:col>12</xdr:col>
      <xdr:colOff>2038350</xdr:colOff>
      <xdr:row>136</xdr:row>
      <xdr:rowOff>114300</xdr:rowOff>
    </xdr:to>
    <xdr:pic>
      <xdr:nvPicPr>
        <xdr:cNvPr id="3098" name="Рисунок 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05075" y="27612975"/>
          <a:ext cx="17811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266700</xdr:colOff>
      <xdr:row>84</xdr:row>
      <xdr:rowOff>190500</xdr:rowOff>
    </xdr:from>
    <xdr:to>
      <xdr:col>12</xdr:col>
      <xdr:colOff>2200275</xdr:colOff>
      <xdr:row>91</xdr:row>
      <xdr:rowOff>28575</xdr:rowOff>
    </xdr:to>
    <xdr:pic>
      <xdr:nvPicPr>
        <xdr:cNvPr id="3099" name="Рисунок 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14600" y="19488150"/>
          <a:ext cx="19335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53"/>
  <sheetViews>
    <sheetView tabSelected="1" view="pageBreakPreview" workbookViewId="0">
      <selection activeCell="Q18" sqref="Q18"/>
    </sheetView>
  </sheetViews>
  <sheetFormatPr defaultRowHeight="12.75" x14ac:dyDescent="0.2"/>
  <cols>
    <col min="1" max="16384" width="9.140625" style="1"/>
  </cols>
  <sheetData>
    <row r="1" spans="1:11" x14ac:dyDescent="0.2">
      <c r="A1" s="17"/>
      <c r="B1" s="18"/>
      <c r="C1" s="18"/>
      <c r="D1" s="18"/>
      <c r="E1" s="18"/>
      <c r="F1" s="18"/>
      <c r="G1" s="18"/>
      <c r="H1" s="18"/>
      <c r="I1" s="18"/>
      <c r="J1" s="19"/>
      <c r="K1" s="1">
        <v>1</v>
      </c>
    </row>
    <row r="2" spans="1:11" ht="20.25" x14ac:dyDescent="0.3">
      <c r="A2" s="20"/>
      <c r="B2" s="21"/>
      <c r="C2" s="21"/>
      <c r="D2" s="1483"/>
      <c r="F2" s="21"/>
      <c r="G2" s="21"/>
      <c r="H2" s="21"/>
      <c r="I2" s="21"/>
      <c r="J2" s="22"/>
    </row>
    <row r="3" spans="1:11" x14ac:dyDescent="0.2">
      <c r="A3" s="20"/>
      <c r="B3" s="21"/>
      <c r="C3" s="21"/>
      <c r="D3" s="21"/>
      <c r="E3" s="21"/>
      <c r="F3" s="21"/>
      <c r="G3" s="21"/>
      <c r="H3" s="21"/>
      <c r="I3" s="21"/>
      <c r="J3" s="22"/>
    </row>
    <row r="4" spans="1:11" x14ac:dyDescent="0.2">
      <c r="A4" s="20"/>
      <c r="B4" s="21"/>
      <c r="C4" s="21"/>
      <c r="D4" s="21"/>
      <c r="E4" s="21"/>
      <c r="F4" s="21"/>
      <c r="G4" s="21"/>
      <c r="H4" s="21"/>
      <c r="I4" s="21"/>
      <c r="J4" s="22"/>
    </row>
    <row r="5" spans="1:11" x14ac:dyDescent="0.2">
      <c r="A5" s="20"/>
      <c r="B5" s="21"/>
      <c r="C5" s="21"/>
      <c r="D5" s="21"/>
      <c r="E5" s="21"/>
      <c r="F5" s="21"/>
      <c r="G5" s="21"/>
      <c r="H5" s="21"/>
      <c r="I5" s="21"/>
      <c r="J5" s="22"/>
    </row>
    <row r="6" spans="1:11" x14ac:dyDescent="0.2">
      <c r="A6" s="20"/>
      <c r="B6" s="21"/>
      <c r="C6" s="21"/>
      <c r="D6" s="21"/>
      <c r="E6" s="21"/>
      <c r="F6" s="21"/>
      <c r="G6" s="21"/>
      <c r="H6" s="21"/>
      <c r="I6" s="21"/>
      <c r="J6" s="22"/>
    </row>
    <row r="7" spans="1:11" x14ac:dyDescent="0.2">
      <c r="A7" s="20"/>
      <c r="B7" s="21"/>
      <c r="C7" s="21"/>
      <c r="D7" s="21"/>
      <c r="E7" s="21"/>
      <c r="F7" s="21"/>
      <c r="G7" s="21"/>
      <c r="H7" s="21"/>
      <c r="I7" s="21"/>
      <c r="J7" s="22"/>
    </row>
    <row r="8" spans="1:11" x14ac:dyDescent="0.2">
      <c r="A8" s="20"/>
      <c r="B8" s="21"/>
      <c r="C8" s="21"/>
      <c r="D8" s="21"/>
      <c r="E8" s="21"/>
      <c r="F8" s="21"/>
      <c r="G8" s="21"/>
      <c r="H8" s="21"/>
      <c r="I8" s="21"/>
      <c r="J8" s="22"/>
    </row>
    <row r="9" spans="1:1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</row>
    <row r="10" spans="1:11" x14ac:dyDescent="0.2">
      <c r="A10" s="20"/>
      <c r="B10" s="21"/>
      <c r="C10" s="21"/>
      <c r="D10" s="21"/>
      <c r="E10" s="21"/>
      <c r="F10" s="21"/>
      <c r="G10" s="21"/>
      <c r="H10" s="21"/>
      <c r="I10" s="21"/>
      <c r="J10" s="22"/>
    </row>
    <row r="11" spans="1:11" x14ac:dyDescent="0.2">
      <c r="A11" s="20"/>
      <c r="B11" s="21"/>
      <c r="C11" s="21"/>
      <c r="D11" s="21"/>
      <c r="E11" s="21"/>
      <c r="F11" s="21"/>
      <c r="G11" s="21"/>
      <c r="H11" s="21"/>
      <c r="I11" s="21"/>
      <c r="J11" s="22"/>
    </row>
    <row r="12" spans="1:11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2"/>
    </row>
    <row r="13" spans="1:11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1" x14ac:dyDescent="0.2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1" x14ac:dyDescent="0.2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 x14ac:dyDescent="0.2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 x14ac:dyDescent="0.2">
      <c r="A19" s="20"/>
      <c r="B19" s="21"/>
      <c r="D19" s="21"/>
      <c r="F19" s="21"/>
      <c r="G19" s="21"/>
      <c r="H19" s="21"/>
      <c r="I19" s="21"/>
      <c r="J19" s="22"/>
    </row>
    <row r="20" spans="1:10" x14ac:dyDescent="0.2">
      <c r="A20" s="20"/>
      <c r="B20" s="21"/>
      <c r="C20" s="21"/>
      <c r="D20" s="21"/>
      <c r="F20" s="21"/>
      <c r="G20" s="21"/>
      <c r="H20" s="21"/>
      <c r="I20" s="21"/>
      <c r="J20" s="22"/>
    </row>
    <row r="21" spans="1:10" x14ac:dyDescent="0.2">
      <c r="A21" s="20"/>
      <c r="B21" s="21"/>
      <c r="D21" s="21"/>
      <c r="F21" s="21"/>
      <c r="G21" s="21"/>
      <c r="H21" s="21"/>
      <c r="I21" s="21"/>
      <c r="J21" s="22"/>
    </row>
    <row r="22" spans="1:10" ht="26.25" x14ac:dyDescent="0.4">
      <c r="A22" s="20"/>
      <c r="B22" s="21"/>
      <c r="C22" s="21"/>
      <c r="D22" s="21"/>
      <c r="E22" s="26" t="s">
        <v>1994</v>
      </c>
      <c r="F22" s="21"/>
      <c r="G22" s="21"/>
      <c r="H22" s="21"/>
      <c r="I22" s="21"/>
      <c r="J22" s="22"/>
    </row>
    <row r="23" spans="1:10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2"/>
    </row>
    <row r="24" spans="1:10" ht="26.25" x14ac:dyDescent="0.4">
      <c r="A24" s="20"/>
      <c r="B24" s="21"/>
      <c r="C24" s="21"/>
      <c r="D24" s="21"/>
      <c r="E24" s="26" t="s">
        <v>1660</v>
      </c>
      <c r="F24" s="21"/>
      <c r="G24" s="21"/>
      <c r="H24" s="21"/>
      <c r="I24" s="21"/>
      <c r="J24" s="22"/>
    </row>
    <row r="25" spans="1:10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2"/>
    </row>
    <row r="26" spans="1:10" x14ac:dyDescent="0.2">
      <c r="A26" s="20"/>
      <c r="B26" s="21"/>
      <c r="C26" s="21"/>
      <c r="D26" s="21"/>
      <c r="E26" s="1691" t="s">
        <v>2209</v>
      </c>
      <c r="F26" s="21"/>
      <c r="G26" s="21"/>
      <c r="H26" s="21"/>
      <c r="I26" s="21"/>
      <c r="J26" s="22"/>
    </row>
    <row r="27" spans="1:10" x14ac:dyDescent="0.2">
      <c r="A27" s="20"/>
      <c r="B27" s="21"/>
      <c r="C27" s="21"/>
      <c r="D27" s="21"/>
      <c r="E27" s="974"/>
      <c r="F27" s="21"/>
      <c r="G27" s="21"/>
      <c r="H27" s="21"/>
      <c r="I27" s="21"/>
      <c r="J27" s="22"/>
    </row>
    <row r="28" spans="1:10" x14ac:dyDescent="0.2">
      <c r="A28" s="20"/>
      <c r="B28" s="21"/>
      <c r="C28" s="21"/>
      <c r="D28" s="21"/>
      <c r="F28" s="21"/>
      <c r="G28" s="21"/>
      <c r="H28" s="21"/>
      <c r="I28" s="21"/>
      <c r="J28" s="22"/>
    </row>
    <row r="29" spans="1:10" ht="15" x14ac:dyDescent="0.2">
      <c r="A29" s="20"/>
      <c r="B29" s="21"/>
      <c r="C29" s="21"/>
      <c r="D29" s="21"/>
      <c r="E29" s="696"/>
      <c r="F29" s="21"/>
      <c r="G29" s="21"/>
      <c r="H29" s="21"/>
      <c r="I29" s="21"/>
      <c r="J29" s="22"/>
    </row>
    <row r="30" spans="1:10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2"/>
    </row>
    <row r="31" spans="1:10" x14ac:dyDescent="0.2">
      <c r="A31" s="20"/>
      <c r="B31" s="21"/>
      <c r="C31" s="21"/>
      <c r="D31" s="21"/>
      <c r="E31" s="21"/>
      <c r="F31" s="21"/>
      <c r="G31" s="21"/>
      <c r="H31" s="21"/>
      <c r="I31" s="21"/>
      <c r="J31" s="22"/>
    </row>
    <row r="32" spans="1:10" x14ac:dyDescent="0.2">
      <c r="A32" s="20"/>
      <c r="B32" s="21"/>
      <c r="C32" s="21"/>
      <c r="D32" s="21"/>
      <c r="E32" s="21"/>
      <c r="F32" s="21"/>
      <c r="G32" s="21"/>
      <c r="H32" s="21"/>
      <c r="I32" s="21"/>
      <c r="J32" s="22"/>
    </row>
    <row r="33" spans="1:10" x14ac:dyDescent="0.2">
      <c r="A33" s="20"/>
      <c r="B33" s="21"/>
      <c r="C33" s="21"/>
      <c r="D33" s="21"/>
      <c r="E33" s="21"/>
      <c r="F33" s="21"/>
      <c r="G33" s="21"/>
      <c r="H33" s="21"/>
      <c r="I33" s="21"/>
      <c r="J33" s="22"/>
    </row>
    <row r="34" spans="1:10" x14ac:dyDescent="0.2">
      <c r="A34" s="20"/>
      <c r="B34" s="21"/>
      <c r="C34" s="21"/>
      <c r="D34" s="21"/>
      <c r="E34" s="21"/>
      <c r="F34" s="21"/>
      <c r="G34" s="21"/>
      <c r="H34" s="21"/>
      <c r="I34" s="21"/>
      <c r="J34" s="22"/>
    </row>
    <row r="35" spans="1:10" x14ac:dyDescent="0.2">
      <c r="A35" s="20"/>
      <c r="B35" s="21"/>
      <c r="C35" s="21"/>
      <c r="D35" s="21"/>
      <c r="E35" s="21"/>
      <c r="F35" s="21"/>
      <c r="G35" s="21"/>
      <c r="H35" s="21"/>
      <c r="I35" s="21"/>
      <c r="J35" s="22"/>
    </row>
    <row r="36" spans="1:10" x14ac:dyDescent="0.2">
      <c r="A36" s="20"/>
      <c r="B36" s="21"/>
      <c r="C36" s="21"/>
      <c r="D36" s="21"/>
      <c r="E36" s="21"/>
      <c r="F36" s="21"/>
      <c r="G36" s="21"/>
      <c r="H36" s="21"/>
      <c r="I36" s="21"/>
      <c r="J36" s="22"/>
    </row>
    <row r="37" spans="1:10" x14ac:dyDescent="0.2">
      <c r="A37" s="20"/>
      <c r="B37" s="21"/>
      <c r="C37" s="21"/>
      <c r="D37" s="21"/>
      <c r="E37" s="21"/>
      <c r="F37" s="21"/>
      <c r="G37" s="21"/>
      <c r="H37" s="21"/>
      <c r="I37" s="21"/>
      <c r="J37" s="22"/>
    </row>
    <row r="38" spans="1:10" x14ac:dyDescent="0.2">
      <c r="A38" s="20"/>
      <c r="B38" s="21"/>
      <c r="C38" s="21"/>
      <c r="D38" s="21"/>
      <c r="E38" s="21"/>
      <c r="F38" s="21"/>
      <c r="G38" s="21"/>
      <c r="H38" s="21"/>
      <c r="I38" s="21"/>
      <c r="J38" s="22"/>
    </row>
    <row r="39" spans="1:10" x14ac:dyDescent="0.2">
      <c r="A39" s="20"/>
      <c r="B39" s="21"/>
      <c r="C39" s="21"/>
      <c r="D39" s="21"/>
      <c r="E39" s="21"/>
      <c r="F39" s="21"/>
      <c r="G39" s="21"/>
      <c r="H39" s="21"/>
      <c r="I39" s="21"/>
      <c r="J39" s="22"/>
    </row>
    <row r="40" spans="1:10" x14ac:dyDescent="0.2">
      <c r="A40" s="20"/>
      <c r="B40" s="21"/>
      <c r="C40" s="21"/>
      <c r="D40" s="21"/>
      <c r="E40" s="21"/>
      <c r="F40" s="21"/>
      <c r="G40" s="21"/>
      <c r="H40" s="21"/>
      <c r="I40" s="21"/>
      <c r="J40" s="22"/>
    </row>
    <row r="41" spans="1:10" x14ac:dyDescent="0.2">
      <c r="A41" s="20"/>
      <c r="B41" s="21"/>
      <c r="C41" s="21"/>
      <c r="D41" s="21"/>
      <c r="E41" s="21"/>
      <c r="F41" s="21"/>
      <c r="G41" s="21"/>
      <c r="H41" s="21"/>
      <c r="I41" s="21"/>
      <c r="J41" s="22"/>
    </row>
    <row r="42" spans="1:10" x14ac:dyDescent="0.2">
      <c r="A42" s="20"/>
      <c r="B42" s="21"/>
      <c r="C42" s="21"/>
      <c r="D42" s="21"/>
      <c r="E42" s="21"/>
      <c r="F42" s="21"/>
      <c r="G42" s="21"/>
      <c r="H42" s="21"/>
      <c r="I42" s="21"/>
      <c r="J42" s="22"/>
    </row>
    <row r="43" spans="1:10" x14ac:dyDescent="0.2">
      <c r="A43" s="20"/>
      <c r="B43" s="21"/>
      <c r="C43" s="21"/>
      <c r="D43" s="21"/>
      <c r="E43" s="21"/>
      <c r="F43" s="21"/>
      <c r="G43" s="21"/>
      <c r="H43" s="21"/>
      <c r="I43" s="21"/>
      <c r="J43" s="22"/>
    </row>
    <row r="44" spans="1:10" x14ac:dyDescent="0.2">
      <c r="A44" s="20"/>
      <c r="B44" s="21"/>
      <c r="C44" s="21"/>
      <c r="D44" s="21"/>
      <c r="E44" s="21"/>
      <c r="F44" s="21"/>
      <c r="G44" s="21"/>
      <c r="H44" s="21"/>
      <c r="I44" s="21"/>
      <c r="J44" s="22"/>
    </row>
    <row r="45" spans="1:10" x14ac:dyDescent="0.2">
      <c r="A45" s="20"/>
      <c r="B45" s="21"/>
      <c r="C45" s="21"/>
      <c r="D45" s="21"/>
      <c r="E45" s="21"/>
      <c r="F45" s="21"/>
      <c r="G45" s="21"/>
      <c r="H45" s="21"/>
      <c r="I45" s="21"/>
      <c r="J45" s="22"/>
    </row>
    <row r="46" spans="1:10" x14ac:dyDescent="0.2">
      <c r="A46" s="20"/>
      <c r="B46" s="21"/>
      <c r="C46" s="21"/>
      <c r="D46" s="21"/>
      <c r="E46" s="21"/>
      <c r="F46" s="21"/>
      <c r="G46" s="21"/>
      <c r="H46" s="21"/>
      <c r="I46" s="21"/>
      <c r="J46" s="22"/>
    </row>
    <row r="47" spans="1:10" x14ac:dyDescent="0.2">
      <c r="A47" s="20"/>
      <c r="B47" s="21"/>
      <c r="C47" s="21"/>
      <c r="D47" s="21"/>
      <c r="E47" s="21"/>
      <c r="F47" s="21"/>
      <c r="G47" s="21"/>
      <c r="H47" s="21"/>
      <c r="I47" s="21"/>
      <c r="J47" s="22"/>
    </row>
    <row r="48" spans="1:10" x14ac:dyDescent="0.2">
      <c r="A48" s="20"/>
      <c r="B48" s="21"/>
      <c r="C48" s="21"/>
      <c r="D48" s="21"/>
      <c r="E48" s="21"/>
      <c r="F48" s="21"/>
      <c r="G48" s="21"/>
      <c r="H48" s="21"/>
      <c r="I48" s="21"/>
      <c r="J48" s="22"/>
    </row>
    <row r="49" spans="1:10" x14ac:dyDescent="0.2">
      <c r="A49" s="20"/>
      <c r="B49" s="21"/>
      <c r="C49" s="21"/>
      <c r="D49" s="21"/>
      <c r="E49" s="21"/>
      <c r="F49" s="21"/>
      <c r="G49" s="21"/>
      <c r="H49" s="21"/>
      <c r="I49" s="21"/>
      <c r="J49" s="22"/>
    </row>
    <row r="50" spans="1:10" x14ac:dyDescent="0.2">
      <c r="A50" s="20"/>
      <c r="B50" s="21"/>
      <c r="C50" s="21"/>
      <c r="D50" s="21"/>
      <c r="E50" s="21"/>
      <c r="F50" s="21"/>
      <c r="G50" s="21"/>
      <c r="H50" s="21"/>
      <c r="I50" s="21"/>
      <c r="J50" s="22"/>
    </row>
    <row r="51" spans="1:10" x14ac:dyDescent="0.2">
      <c r="A51" s="20"/>
      <c r="B51" s="21"/>
      <c r="C51" s="21"/>
      <c r="D51" s="21"/>
      <c r="E51" s="21"/>
      <c r="F51" s="21"/>
      <c r="G51" s="21"/>
      <c r="H51" s="21"/>
      <c r="I51" s="21"/>
      <c r="J51" s="22"/>
    </row>
    <row r="52" spans="1:10" x14ac:dyDescent="0.2">
      <c r="A52" s="20"/>
      <c r="B52" s="21"/>
      <c r="C52" s="21"/>
      <c r="D52" s="21"/>
      <c r="E52" s="21"/>
      <c r="F52" s="21"/>
      <c r="G52" s="21"/>
      <c r="H52" s="21"/>
      <c r="I52" s="21"/>
      <c r="J52" s="22"/>
    </row>
    <row r="53" spans="1:10" ht="13.5" thickBot="1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5"/>
    </row>
  </sheetData>
  <phoneticPr fontId="3" type="noConversion"/>
  <pageMargins left="0.75" right="0.39" top="1" bottom="1" header="0.5" footer="0.5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46"/>
  <sheetViews>
    <sheetView view="pageBreakPreview" topLeftCell="H1" zoomScaleSheetLayoutView="100" workbookViewId="0">
      <selection activeCell="J21" sqref="J21"/>
    </sheetView>
  </sheetViews>
  <sheetFormatPr defaultRowHeight="12.75" x14ac:dyDescent="0.2"/>
  <cols>
    <col min="1" max="1" width="54" style="182" hidden="1" customWidth="1"/>
    <col min="2" max="2" width="31.28515625" style="182" hidden="1" customWidth="1"/>
    <col min="3" max="3" width="32" style="182" hidden="1" customWidth="1"/>
    <col min="4" max="4" width="15.5703125" style="182" hidden="1" customWidth="1"/>
    <col min="5" max="5" width="23.42578125" style="182" hidden="1" customWidth="1"/>
    <col min="6" max="7" width="9.140625" style="182" hidden="1" customWidth="1"/>
    <col min="8" max="8" width="50.42578125" style="182" customWidth="1"/>
    <col min="9" max="9" width="32.5703125" style="182" customWidth="1"/>
    <col min="10" max="10" width="34" style="182" customWidth="1"/>
    <col min="11" max="11" width="15.5703125" style="182" customWidth="1"/>
    <col min="12" max="12" width="23.42578125" style="182" customWidth="1"/>
    <col min="13" max="16384" width="9.140625" style="182"/>
  </cols>
  <sheetData>
    <row r="1" spans="1:15" ht="18.75" x14ac:dyDescent="0.3">
      <c r="A1" s="1601" t="s">
        <v>315</v>
      </c>
      <c r="B1" s="482"/>
      <c r="C1" s="482"/>
      <c r="D1" s="482"/>
      <c r="E1" s="482"/>
      <c r="H1" s="1601" t="s">
        <v>315</v>
      </c>
      <c r="I1" s="1602"/>
      <c r="J1" s="482"/>
      <c r="K1" s="482"/>
      <c r="L1" s="482"/>
    </row>
    <row r="2" spans="1:15" ht="15" x14ac:dyDescent="0.25">
      <c r="A2" s="694"/>
      <c r="B2" s="482"/>
      <c r="C2" s="482"/>
      <c r="D2" s="482"/>
      <c r="E2" s="482"/>
      <c r="H2" s="694"/>
      <c r="I2" s="482"/>
      <c r="J2" s="482"/>
      <c r="K2" s="482"/>
      <c r="L2" s="482"/>
    </row>
    <row r="3" spans="1:15" ht="15" x14ac:dyDescent="0.25">
      <c r="A3" s="481" t="s">
        <v>1665</v>
      </c>
      <c r="B3" s="481"/>
      <c r="C3" s="482"/>
      <c r="D3" s="482"/>
      <c r="E3" s="482"/>
      <c r="H3" s="481" t="s">
        <v>1665</v>
      </c>
      <c r="I3" s="481"/>
      <c r="J3" s="482"/>
      <c r="K3" s="482"/>
      <c r="L3" s="482"/>
    </row>
    <row r="4" spans="1:15" ht="9" customHeight="1" thickBot="1" x14ac:dyDescent="0.3">
      <c r="A4" s="482"/>
      <c r="B4" s="482"/>
      <c r="C4" s="482"/>
      <c r="D4" s="482"/>
      <c r="E4" s="482"/>
      <c r="H4" s="482"/>
      <c r="I4" s="482"/>
      <c r="J4" s="482"/>
      <c r="K4" s="482"/>
      <c r="L4" s="482"/>
    </row>
    <row r="5" spans="1:15" ht="15" thickBot="1" x14ac:dyDescent="0.25">
      <c r="A5" s="483" t="s">
        <v>1666</v>
      </c>
      <c r="B5" s="2040" t="s">
        <v>154</v>
      </c>
      <c r="C5" s="2041"/>
      <c r="D5" s="2040" t="s">
        <v>1667</v>
      </c>
      <c r="E5" s="2041"/>
      <c r="H5" s="483" t="s">
        <v>1666</v>
      </c>
      <c r="I5" s="2040" t="s">
        <v>154</v>
      </c>
      <c r="J5" s="2041"/>
      <c r="K5" s="2040" t="s">
        <v>1667</v>
      </c>
      <c r="L5" s="2041"/>
    </row>
    <row r="6" spans="1:15" ht="6.75" customHeight="1" x14ac:dyDescent="0.2">
      <c r="A6" s="2050" t="s">
        <v>1668</v>
      </c>
      <c r="B6" s="2044" t="s">
        <v>1669</v>
      </c>
      <c r="C6" s="2045"/>
      <c r="D6" s="2040"/>
      <c r="E6" s="2041"/>
      <c r="H6" s="2050" t="s">
        <v>1668</v>
      </c>
      <c r="I6" s="2044" t="s">
        <v>1669</v>
      </c>
      <c r="J6" s="2045"/>
      <c r="K6" s="2040"/>
      <c r="L6" s="2041"/>
    </row>
    <row r="7" spans="1:15" ht="14.25" x14ac:dyDescent="0.2">
      <c r="A7" s="2051"/>
      <c r="B7" s="2046"/>
      <c r="C7" s="2047"/>
      <c r="D7" s="2042" t="s">
        <v>1670</v>
      </c>
      <c r="E7" s="2043"/>
      <c r="H7" s="2051"/>
      <c r="I7" s="2046"/>
      <c r="J7" s="2047"/>
      <c r="K7" s="2042" t="s">
        <v>1670</v>
      </c>
      <c r="L7" s="2043"/>
    </row>
    <row r="8" spans="1:15" ht="7.5" customHeight="1" thickBot="1" x14ac:dyDescent="0.3">
      <c r="A8" s="2052"/>
      <c r="B8" s="2048"/>
      <c r="C8" s="2049"/>
      <c r="D8" s="482"/>
      <c r="E8" s="484"/>
      <c r="H8" s="2052"/>
      <c r="I8" s="2048"/>
      <c r="J8" s="2049"/>
      <c r="K8" s="482"/>
      <c r="L8" s="484"/>
    </row>
    <row r="9" spans="1:15" ht="15" thickBot="1" x14ac:dyDescent="0.25">
      <c r="A9" s="1045" t="s">
        <v>1671</v>
      </c>
      <c r="B9" s="1091" t="s">
        <v>1672</v>
      </c>
      <c r="C9" s="1091" t="s">
        <v>1673</v>
      </c>
      <c r="D9" s="485"/>
      <c r="E9" s="486"/>
      <c r="H9" s="1045" t="s">
        <v>1671</v>
      </c>
      <c r="I9" s="1091" t="s">
        <v>1672</v>
      </c>
      <c r="J9" s="1091" t="s">
        <v>1673</v>
      </c>
      <c r="K9" s="485"/>
      <c r="L9" s="486"/>
    </row>
    <row r="10" spans="1:15" ht="14.25" x14ac:dyDescent="0.2">
      <c r="A10" s="2044" t="s">
        <v>1674</v>
      </c>
      <c r="B10" s="1092" t="s">
        <v>143</v>
      </c>
      <c r="C10" s="1093" t="s">
        <v>142</v>
      </c>
      <c r="D10" s="2032" t="s">
        <v>1082</v>
      </c>
      <c r="E10" s="2033"/>
      <c r="H10" s="2044" t="s">
        <v>1674</v>
      </c>
      <c r="I10" s="1092" t="s">
        <v>143</v>
      </c>
      <c r="J10" s="1093" t="s">
        <v>142</v>
      </c>
      <c r="K10" s="2032" t="s">
        <v>1082</v>
      </c>
      <c r="L10" s="2033"/>
    </row>
    <row r="11" spans="1:15" ht="14.25" x14ac:dyDescent="0.2">
      <c r="A11" s="2046"/>
      <c r="B11" s="1094" t="s">
        <v>145</v>
      </c>
      <c r="C11" s="1095" t="s">
        <v>144</v>
      </c>
      <c r="D11" s="2032" t="s">
        <v>1082</v>
      </c>
      <c r="E11" s="2033"/>
      <c r="H11" s="2046"/>
      <c r="I11" s="1094" t="s">
        <v>145</v>
      </c>
      <c r="J11" s="1095" t="s">
        <v>144</v>
      </c>
      <c r="K11" s="2032" t="s">
        <v>1082</v>
      </c>
      <c r="L11" s="2033"/>
    </row>
    <row r="12" spans="1:15" ht="15.75" x14ac:dyDescent="0.25">
      <c r="A12" s="2046"/>
      <c r="B12" s="1094" t="s">
        <v>147</v>
      </c>
      <c r="C12" s="1095" t="s">
        <v>146</v>
      </c>
      <c r="D12" s="2032" t="s">
        <v>1082</v>
      </c>
      <c r="E12" s="2033"/>
      <c r="H12" s="2046"/>
      <c r="I12" s="1094" t="s">
        <v>147</v>
      </c>
      <c r="J12" s="1095" t="s">
        <v>146</v>
      </c>
      <c r="K12" s="2032" t="s">
        <v>1082</v>
      </c>
      <c r="L12" s="2033"/>
      <c r="N12" s="1100"/>
      <c r="O12" s="167"/>
    </row>
    <row r="13" spans="1:15" ht="15.75" x14ac:dyDescent="0.25">
      <c r="A13" s="2046"/>
      <c r="B13" s="1094" t="s">
        <v>149</v>
      </c>
      <c r="C13" s="1095" t="s">
        <v>148</v>
      </c>
      <c r="D13" s="2032" t="s">
        <v>1082</v>
      </c>
      <c r="E13" s="2033"/>
      <c r="H13" s="2046"/>
      <c r="I13" s="1094" t="s">
        <v>149</v>
      </c>
      <c r="J13" s="1095" t="s">
        <v>677</v>
      </c>
      <c r="K13" s="2032" t="s">
        <v>1082</v>
      </c>
      <c r="L13" s="2033"/>
      <c r="N13" s="1100"/>
      <c r="O13" s="167"/>
    </row>
    <row r="14" spans="1:15" ht="15.75" x14ac:dyDescent="0.25">
      <c r="A14" s="2046"/>
      <c r="B14" s="1094" t="s">
        <v>151</v>
      </c>
      <c r="C14" s="1095" t="s">
        <v>150</v>
      </c>
      <c r="D14" s="2032" t="s">
        <v>1082</v>
      </c>
      <c r="E14" s="2033"/>
      <c r="H14" s="2046"/>
      <c r="I14" s="1094" t="s">
        <v>151</v>
      </c>
      <c r="J14" s="1095" t="s">
        <v>150</v>
      </c>
      <c r="K14" s="2032" t="s">
        <v>1082</v>
      </c>
      <c r="L14" s="2033"/>
      <c r="N14" s="1100"/>
      <c r="O14" s="167"/>
    </row>
    <row r="15" spans="1:15" ht="16.5" thickBot="1" x14ac:dyDescent="0.3">
      <c r="A15" s="2048"/>
      <c r="B15" s="1096" t="s">
        <v>153</v>
      </c>
      <c r="C15" s="1097" t="s">
        <v>152</v>
      </c>
      <c r="D15" s="2034" t="s">
        <v>1082</v>
      </c>
      <c r="E15" s="2035"/>
      <c r="H15" s="2048"/>
      <c r="I15" s="1096" t="s">
        <v>153</v>
      </c>
      <c r="J15" s="1097" t="s">
        <v>677</v>
      </c>
      <c r="K15" s="2034" t="s">
        <v>1082</v>
      </c>
      <c r="L15" s="2035"/>
      <c r="N15" s="1100"/>
      <c r="O15" s="167"/>
    </row>
    <row r="16" spans="1:15" ht="15.75" x14ac:dyDescent="0.25">
      <c r="A16" s="636"/>
      <c r="B16" s="637"/>
      <c r="C16" s="192"/>
      <c r="D16" s="642"/>
      <c r="E16" s="642"/>
      <c r="F16" s="167"/>
      <c r="H16" s="636"/>
      <c r="I16" s="637"/>
      <c r="J16" s="192"/>
      <c r="K16" s="642"/>
      <c r="L16" s="642"/>
      <c r="M16" s="167"/>
      <c r="N16" s="1100"/>
      <c r="O16" s="167"/>
    </row>
    <row r="17" spans="1:15" ht="15.75" x14ac:dyDescent="0.25">
      <c r="A17" s="636"/>
      <c r="B17" s="637"/>
      <c r="C17" s="192"/>
      <c r="D17" s="642"/>
      <c r="E17" s="642"/>
      <c r="F17" s="167"/>
      <c r="H17" s="636"/>
      <c r="I17" s="637"/>
      <c r="J17" s="192"/>
      <c r="K17" s="642"/>
      <c r="L17" s="642"/>
      <c r="M17" s="167"/>
      <c r="N17" s="1100"/>
      <c r="O17" s="167"/>
    </row>
    <row r="18" spans="1:15" ht="15.75" x14ac:dyDescent="0.25">
      <c r="A18" s="636"/>
      <c r="B18" s="637"/>
      <c r="C18" s="192"/>
      <c r="D18" s="642"/>
      <c r="E18" s="642"/>
      <c r="F18" s="167"/>
      <c r="H18" s="636"/>
      <c r="I18" s="637"/>
      <c r="J18" s="192"/>
      <c r="K18" s="642"/>
      <c r="L18" s="642"/>
      <c r="M18" s="167"/>
      <c r="N18" s="1100"/>
      <c r="O18" s="167"/>
    </row>
    <row r="19" spans="1:15" ht="15.75" x14ac:dyDescent="0.25">
      <c r="A19" s="636"/>
      <c r="B19" s="637"/>
      <c r="C19" s="192"/>
      <c r="D19" s="642"/>
      <c r="E19" s="642"/>
      <c r="F19" s="167"/>
      <c r="H19" s="636"/>
      <c r="I19" s="637"/>
      <c r="J19" s="192"/>
      <c r="K19" s="642"/>
      <c r="L19" s="642"/>
      <c r="M19" s="167"/>
      <c r="N19" s="1100"/>
      <c r="O19" s="167"/>
    </row>
    <row r="20" spans="1:15" ht="15.75" x14ac:dyDescent="0.25">
      <c r="A20" s="636"/>
      <c r="B20" s="637"/>
      <c r="C20" s="192"/>
      <c r="D20" s="642"/>
      <c r="E20" s="642"/>
      <c r="F20" s="167"/>
      <c r="H20" s="636"/>
      <c r="I20" s="637"/>
      <c r="J20" s="192"/>
      <c r="K20" s="642"/>
      <c r="L20" s="642"/>
      <c r="M20" s="167"/>
      <c r="N20" s="1100"/>
      <c r="O20" s="167"/>
    </row>
    <row r="21" spans="1:15" ht="15.75" x14ac:dyDescent="0.25">
      <c r="A21" s="636"/>
      <c r="B21" s="637"/>
      <c r="C21" s="192"/>
      <c r="D21" s="642"/>
      <c r="E21" s="642"/>
      <c r="F21" s="167"/>
      <c r="H21" s="636"/>
      <c r="I21" s="637"/>
      <c r="J21" s="192"/>
      <c r="K21" s="642"/>
      <c r="L21" s="642"/>
      <c r="M21" s="167"/>
      <c r="N21" s="1100"/>
      <c r="O21" s="167"/>
    </row>
    <row r="22" spans="1:15" ht="15.75" x14ac:dyDescent="0.25">
      <c r="A22" s="636"/>
      <c r="B22" s="637"/>
      <c r="C22" s="192"/>
      <c r="D22" s="642"/>
      <c r="E22" s="642"/>
      <c r="F22" s="167"/>
      <c r="H22" s="636"/>
      <c r="I22" s="637"/>
      <c r="J22" s="192"/>
      <c r="K22" s="642"/>
      <c r="L22" s="642"/>
      <c r="M22" s="167"/>
      <c r="N22" s="1100"/>
      <c r="O22" s="167"/>
    </row>
    <row r="23" spans="1:15" ht="15.75" x14ac:dyDescent="0.25">
      <c r="A23" s="636"/>
      <c r="B23" s="637"/>
      <c r="C23" s="192"/>
      <c r="D23" s="642"/>
      <c r="E23" s="642"/>
      <c r="F23" s="167"/>
      <c r="H23" s="636"/>
      <c r="I23" s="637"/>
      <c r="J23" s="192"/>
      <c r="K23" s="642"/>
      <c r="L23" s="642"/>
      <c r="M23" s="167"/>
      <c r="N23" s="1100"/>
      <c r="O23" s="167"/>
    </row>
    <row r="24" spans="1:15" ht="15.75" thickBot="1" x14ac:dyDescent="0.3">
      <c r="A24" s="643"/>
      <c r="B24" s="526"/>
      <c r="C24" s="526"/>
      <c r="D24" s="490"/>
      <c r="E24" s="372"/>
      <c r="H24" s="643"/>
      <c r="I24" s="526"/>
      <c r="J24" s="526"/>
      <c r="K24" s="490"/>
      <c r="L24" s="372"/>
    </row>
    <row r="25" spans="1:15" ht="15" thickBot="1" x14ac:dyDescent="0.25">
      <c r="A25" s="2036" t="s">
        <v>728</v>
      </c>
      <c r="B25" s="2054"/>
      <c r="C25" s="2054"/>
      <c r="D25" s="2054"/>
      <c r="E25" s="2037"/>
      <c r="H25" s="2036" t="s">
        <v>728</v>
      </c>
      <c r="I25" s="2054"/>
      <c r="J25" s="2054"/>
      <c r="K25" s="2054"/>
      <c r="L25" s="2037"/>
    </row>
    <row r="26" spans="1:15" ht="15" thickBot="1" x14ac:dyDescent="0.25">
      <c r="A26" s="1076" t="s">
        <v>1315</v>
      </c>
      <c r="B26" s="2036"/>
      <c r="C26" s="2037"/>
      <c r="D26" s="2036"/>
      <c r="E26" s="2037"/>
      <c r="H26" s="1076" t="s">
        <v>1315</v>
      </c>
      <c r="I26" s="2036"/>
      <c r="J26" s="2037"/>
      <c r="K26" s="2036"/>
      <c r="L26" s="2037"/>
    </row>
    <row r="27" spans="1:15" ht="14.25" x14ac:dyDescent="0.2">
      <c r="A27" s="1092" t="s">
        <v>1213</v>
      </c>
      <c r="B27" s="2053" t="s">
        <v>729</v>
      </c>
      <c r="C27" s="2031"/>
      <c r="D27" s="2030" t="s">
        <v>732</v>
      </c>
      <c r="E27" s="2031"/>
      <c r="H27" s="1092" t="s">
        <v>1213</v>
      </c>
      <c r="I27" s="2053" t="s">
        <v>729</v>
      </c>
      <c r="J27" s="2031"/>
      <c r="K27" s="2030" t="s">
        <v>732</v>
      </c>
      <c r="L27" s="2031"/>
    </row>
    <row r="28" spans="1:15" ht="14.25" x14ac:dyDescent="0.2">
      <c r="A28" s="1094" t="s">
        <v>1214</v>
      </c>
      <c r="B28" s="2027" t="s">
        <v>730</v>
      </c>
      <c r="C28" s="2028" t="s">
        <v>730</v>
      </c>
      <c r="D28" s="2029" t="s">
        <v>732</v>
      </c>
      <c r="E28" s="2028"/>
      <c r="H28" s="1094" t="s">
        <v>1214</v>
      </c>
      <c r="I28" s="2027" t="s">
        <v>730</v>
      </c>
      <c r="J28" s="2028" t="s">
        <v>730</v>
      </c>
      <c r="K28" s="2029" t="s">
        <v>732</v>
      </c>
      <c r="L28" s="2028"/>
    </row>
    <row r="29" spans="1:15" ht="14.25" x14ac:dyDescent="0.2">
      <c r="A29" s="1094" t="s">
        <v>1215</v>
      </c>
      <c r="B29" s="2027" t="s">
        <v>731</v>
      </c>
      <c r="C29" s="2028" t="s">
        <v>731</v>
      </c>
      <c r="D29" s="2029" t="s">
        <v>732</v>
      </c>
      <c r="E29" s="2028"/>
      <c r="H29" s="1094" t="s">
        <v>1215</v>
      </c>
      <c r="I29" s="2027" t="s">
        <v>731</v>
      </c>
      <c r="J29" s="2028" t="s">
        <v>731</v>
      </c>
      <c r="K29" s="2029" t="s">
        <v>732</v>
      </c>
      <c r="L29" s="2028"/>
    </row>
    <row r="30" spans="1:15" ht="14.25" x14ac:dyDescent="0.2">
      <c r="A30" s="1094" t="s">
        <v>1216</v>
      </c>
      <c r="B30" s="2027" t="s">
        <v>733</v>
      </c>
      <c r="C30" s="2028" t="s">
        <v>733</v>
      </c>
      <c r="D30" s="2038" t="s">
        <v>732</v>
      </c>
      <c r="E30" s="2039"/>
      <c r="H30" s="1094" t="s">
        <v>1216</v>
      </c>
      <c r="I30" s="2027" t="s">
        <v>733</v>
      </c>
      <c r="J30" s="2028" t="s">
        <v>733</v>
      </c>
      <c r="K30" s="2038" t="s">
        <v>732</v>
      </c>
      <c r="L30" s="2039"/>
    </row>
    <row r="31" spans="1:15" ht="14.25" x14ac:dyDescent="0.2">
      <c r="A31" s="1094" t="s">
        <v>1217</v>
      </c>
      <c r="B31" s="2027" t="s">
        <v>734</v>
      </c>
      <c r="C31" s="2028" t="s">
        <v>734</v>
      </c>
      <c r="D31" s="2038" t="s">
        <v>732</v>
      </c>
      <c r="E31" s="2039"/>
      <c r="H31" s="1094" t="s">
        <v>1217</v>
      </c>
      <c r="I31" s="2027" t="s">
        <v>734</v>
      </c>
      <c r="J31" s="2028" t="s">
        <v>734</v>
      </c>
      <c r="K31" s="2038" t="s">
        <v>732</v>
      </c>
      <c r="L31" s="2039"/>
    </row>
    <row r="32" spans="1:15" ht="14.25" x14ac:dyDescent="0.2">
      <c r="A32" s="1094" t="s">
        <v>1218</v>
      </c>
      <c r="B32" s="2027" t="s">
        <v>735</v>
      </c>
      <c r="C32" s="2028" t="s">
        <v>735</v>
      </c>
      <c r="D32" s="2038" t="s">
        <v>732</v>
      </c>
      <c r="E32" s="2039"/>
      <c r="H32" s="1094" t="s">
        <v>1218</v>
      </c>
      <c r="I32" s="2027" t="s">
        <v>735</v>
      </c>
      <c r="J32" s="2028" t="s">
        <v>735</v>
      </c>
      <c r="K32" s="2038" t="s">
        <v>732</v>
      </c>
      <c r="L32" s="2039"/>
    </row>
    <row r="33" spans="1:13" ht="14.25" x14ac:dyDescent="0.2">
      <c r="A33" s="1094" t="s">
        <v>1219</v>
      </c>
      <c r="B33" s="2027" t="s">
        <v>2156</v>
      </c>
      <c r="C33" s="2028" t="s">
        <v>2156</v>
      </c>
      <c r="D33" s="2038" t="s">
        <v>732</v>
      </c>
      <c r="E33" s="2039"/>
      <c r="H33" s="1094" t="s">
        <v>1219</v>
      </c>
      <c r="I33" s="2027" t="s">
        <v>2156</v>
      </c>
      <c r="J33" s="2028" t="s">
        <v>2156</v>
      </c>
      <c r="K33" s="2038" t="s">
        <v>732</v>
      </c>
      <c r="L33" s="2039"/>
    </row>
    <row r="34" spans="1:13" ht="14.25" x14ac:dyDescent="0.2">
      <c r="A34" s="1094" t="s">
        <v>1220</v>
      </c>
      <c r="B34" s="2027" t="s">
        <v>2157</v>
      </c>
      <c r="C34" s="2028" t="s">
        <v>2157</v>
      </c>
      <c r="D34" s="2038" t="s">
        <v>732</v>
      </c>
      <c r="E34" s="2039"/>
      <c r="H34" s="1094" t="s">
        <v>1220</v>
      </c>
      <c r="I34" s="2027" t="s">
        <v>2157</v>
      </c>
      <c r="J34" s="2028" t="s">
        <v>2157</v>
      </c>
      <c r="K34" s="2038" t="s">
        <v>732</v>
      </c>
      <c r="L34" s="2039"/>
    </row>
    <row r="35" spans="1:13" ht="14.25" x14ac:dyDescent="0.2">
      <c r="A35" s="1094" t="s">
        <v>1221</v>
      </c>
      <c r="B35" s="2027" t="s">
        <v>544</v>
      </c>
      <c r="C35" s="2028" t="s">
        <v>544</v>
      </c>
      <c r="D35" s="2038" t="s">
        <v>732</v>
      </c>
      <c r="E35" s="2039"/>
      <c r="H35" s="1094" t="s">
        <v>1221</v>
      </c>
      <c r="I35" s="2027" t="s">
        <v>544</v>
      </c>
      <c r="J35" s="2028" t="s">
        <v>544</v>
      </c>
      <c r="K35" s="2038" t="s">
        <v>732</v>
      </c>
      <c r="L35" s="2039"/>
    </row>
    <row r="36" spans="1:13" ht="14.25" x14ac:dyDescent="0.2">
      <c r="A36" s="1094" t="s">
        <v>1222</v>
      </c>
      <c r="B36" s="2027" t="s">
        <v>429</v>
      </c>
      <c r="C36" s="2028" t="s">
        <v>429</v>
      </c>
      <c r="D36" s="2038" t="s">
        <v>732</v>
      </c>
      <c r="E36" s="2039"/>
      <c r="H36" s="1094" t="s">
        <v>1222</v>
      </c>
      <c r="I36" s="2027" t="s">
        <v>429</v>
      </c>
      <c r="J36" s="2028" t="s">
        <v>429</v>
      </c>
      <c r="K36" s="2038" t="s">
        <v>732</v>
      </c>
      <c r="L36" s="2039"/>
    </row>
    <row r="37" spans="1:13" ht="14.25" x14ac:dyDescent="0.2">
      <c r="A37" s="1094" t="s">
        <v>1223</v>
      </c>
      <c r="B37" s="2027" t="s">
        <v>545</v>
      </c>
      <c r="C37" s="2028" t="s">
        <v>545</v>
      </c>
      <c r="D37" s="2038" t="s">
        <v>732</v>
      </c>
      <c r="E37" s="2039"/>
      <c r="H37" s="1094" t="s">
        <v>1223</v>
      </c>
      <c r="I37" s="2027" t="s">
        <v>545</v>
      </c>
      <c r="J37" s="2028" t="s">
        <v>545</v>
      </c>
      <c r="K37" s="2038" t="s">
        <v>732</v>
      </c>
      <c r="L37" s="2039"/>
    </row>
    <row r="38" spans="1:13" ht="14.25" x14ac:dyDescent="0.2">
      <c r="A38" s="1094" t="s">
        <v>1224</v>
      </c>
      <c r="B38" s="2027" t="s">
        <v>170</v>
      </c>
      <c r="C38" s="2028" t="s">
        <v>451</v>
      </c>
      <c r="D38" s="2038" t="s">
        <v>732</v>
      </c>
      <c r="E38" s="2039"/>
      <c r="H38" s="1094" t="s">
        <v>1224</v>
      </c>
      <c r="I38" s="2027" t="s">
        <v>170</v>
      </c>
      <c r="J38" s="2028" t="s">
        <v>451</v>
      </c>
      <c r="K38" s="2038" t="s">
        <v>732</v>
      </c>
      <c r="L38" s="2039"/>
    </row>
    <row r="39" spans="1:13" ht="14.25" x14ac:dyDescent="0.2">
      <c r="A39" s="1094" t="s">
        <v>1225</v>
      </c>
      <c r="B39" s="2027" t="s">
        <v>171</v>
      </c>
      <c r="C39" s="2028" t="s">
        <v>488</v>
      </c>
      <c r="D39" s="2038" t="s">
        <v>1672</v>
      </c>
      <c r="E39" s="2039"/>
      <c r="F39" s="876" t="s">
        <v>91</v>
      </c>
      <c r="H39" s="1094" t="s">
        <v>1225</v>
      </c>
      <c r="I39" s="2027" t="s">
        <v>171</v>
      </c>
      <c r="J39" s="2028" t="s">
        <v>488</v>
      </c>
      <c r="K39" s="2038" t="s">
        <v>1672</v>
      </c>
      <c r="L39" s="2039"/>
      <c r="M39" s="876" t="s">
        <v>91</v>
      </c>
    </row>
    <row r="40" spans="1:13" ht="14.25" x14ac:dyDescent="0.2">
      <c r="A40" s="1094" t="s">
        <v>1226</v>
      </c>
      <c r="B40" s="2027" t="s">
        <v>489</v>
      </c>
      <c r="C40" s="2028" t="s">
        <v>489</v>
      </c>
      <c r="D40" s="2038" t="s">
        <v>732</v>
      </c>
      <c r="E40" s="2039"/>
      <c r="F40" s="876" t="s">
        <v>91</v>
      </c>
      <c r="H40" s="1094" t="s">
        <v>1226</v>
      </c>
      <c r="I40" s="2027" t="s">
        <v>489</v>
      </c>
      <c r="J40" s="2028" t="s">
        <v>489</v>
      </c>
      <c r="K40" s="2038" t="s">
        <v>732</v>
      </c>
      <c r="L40" s="2039"/>
      <c r="M40" s="876" t="s">
        <v>91</v>
      </c>
    </row>
    <row r="41" spans="1:13" ht="14.25" x14ac:dyDescent="0.2">
      <c r="A41" s="1094" t="s">
        <v>1227</v>
      </c>
      <c r="B41" s="2027" t="s">
        <v>1166</v>
      </c>
      <c r="C41" s="2028" t="s">
        <v>1166</v>
      </c>
      <c r="D41" s="2029" t="s">
        <v>732</v>
      </c>
      <c r="E41" s="2028"/>
      <c r="F41" s="876" t="s">
        <v>91</v>
      </c>
      <c r="H41" s="1094" t="s">
        <v>1227</v>
      </c>
      <c r="I41" s="2027" t="s">
        <v>1166</v>
      </c>
      <c r="J41" s="2028" t="s">
        <v>1166</v>
      </c>
      <c r="K41" s="2029" t="s">
        <v>732</v>
      </c>
      <c r="L41" s="2028"/>
      <c r="M41" s="876" t="s">
        <v>91</v>
      </c>
    </row>
    <row r="42" spans="1:13" ht="14.25" x14ac:dyDescent="0.2">
      <c r="A42" s="1094" t="s">
        <v>1228</v>
      </c>
      <c r="B42" s="2027" t="s">
        <v>168</v>
      </c>
      <c r="C42" s="2028" t="s">
        <v>1589</v>
      </c>
      <c r="D42" s="2029" t="s">
        <v>732</v>
      </c>
      <c r="E42" s="2028"/>
      <c r="F42" s="876"/>
      <c r="H42" s="1094" t="s">
        <v>1228</v>
      </c>
      <c r="I42" s="2027" t="s">
        <v>168</v>
      </c>
      <c r="J42" s="2028" t="s">
        <v>1589</v>
      </c>
      <c r="K42" s="2029" t="s">
        <v>732</v>
      </c>
      <c r="L42" s="2028"/>
      <c r="M42" s="876"/>
    </row>
    <row r="43" spans="1:13" ht="14.25" x14ac:dyDescent="0.2">
      <c r="A43" s="1094" t="s">
        <v>1229</v>
      </c>
      <c r="B43" s="2027" t="s">
        <v>1590</v>
      </c>
      <c r="C43" s="2028" t="s">
        <v>1590</v>
      </c>
      <c r="D43" s="2029" t="s">
        <v>732</v>
      </c>
      <c r="E43" s="2028"/>
      <c r="F43" s="876" t="s">
        <v>91</v>
      </c>
      <c r="H43" s="1094" t="s">
        <v>1229</v>
      </c>
      <c r="I43" s="2027" t="s">
        <v>679</v>
      </c>
      <c r="J43" s="2028" t="s">
        <v>1590</v>
      </c>
      <c r="K43" s="2029" t="s">
        <v>732</v>
      </c>
      <c r="L43" s="2028"/>
      <c r="M43" s="876" t="s">
        <v>91</v>
      </c>
    </row>
    <row r="44" spans="1:13" ht="14.25" x14ac:dyDescent="0.2">
      <c r="A44" s="1099" t="s">
        <v>1230</v>
      </c>
      <c r="B44" s="2027" t="s">
        <v>169</v>
      </c>
      <c r="C44" s="2028" t="s">
        <v>1591</v>
      </c>
      <c r="D44" s="2029" t="s">
        <v>732</v>
      </c>
      <c r="E44" s="2028"/>
      <c r="H44" s="1099" t="s">
        <v>1230</v>
      </c>
      <c r="I44" s="2027" t="s">
        <v>169</v>
      </c>
      <c r="J44" s="2028" t="s">
        <v>1591</v>
      </c>
      <c r="K44" s="2029" t="s">
        <v>732</v>
      </c>
      <c r="L44" s="2028"/>
    </row>
    <row r="45" spans="1:13" ht="14.25" x14ac:dyDescent="0.2">
      <c r="A45" s="1471" t="s">
        <v>1628</v>
      </c>
      <c r="B45" s="2027" t="s">
        <v>167</v>
      </c>
      <c r="C45" s="2028"/>
      <c r="D45" s="2029" t="s">
        <v>732</v>
      </c>
      <c r="E45" s="2028"/>
      <c r="H45" s="1471" t="s">
        <v>1628</v>
      </c>
      <c r="I45" s="2027" t="s">
        <v>167</v>
      </c>
      <c r="J45" s="2028"/>
      <c r="K45" s="2029" t="s">
        <v>732</v>
      </c>
      <c r="L45" s="2028"/>
    </row>
    <row r="46" spans="1:13" ht="14.25" x14ac:dyDescent="0.2">
      <c r="A46" s="1471" t="s">
        <v>1626</v>
      </c>
      <c r="B46" s="2027" t="s">
        <v>172</v>
      </c>
      <c r="C46" s="2028"/>
      <c r="D46" s="2029" t="s">
        <v>732</v>
      </c>
      <c r="E46" s="2028"/>
      <c r="H46" s="1471" t="s">
        <v>687</v>
      </c>
      <c r="I46" s="2027" t="s">
        <v>172</v>
      </c>
      <c r="J46" s="2028"/>
      <c r="K46" s="2029" t="s">
        <v>732</v>
      </c>
      <c r="L46" s="2028"/>
    </row>
    <row r="47" spans="1:13" ht="15" thickBot="1" x14ac:dyDescent="0.25">
      <c r="A47" s="1472" t="s">
        <v>1627</v>
      </c>
      <c r="B47" s="2069" t="s">
        <v>166</v>
      </c>
      <c r="C47" s="2068"/>
      <c r="D47" s="2067" t="s">
        <v>732</v>
      </c>
      <c r="E47" s="2068"/>
      <c r="H47" s="1472" t="s">
        <v>678</v>
      </c>
      <c r="I47" s="2069" t="s">
        <v>166</v>
      </c>
      <c r="J47" s="2068"/>
      <c r="K47" s="2067" t="s">
        <v>732</v>
      </c>
      <c r="L47" s="2068"/>
    </row>
    <row r="48" spans="1:13" s="184" customFormat="1" x14ac:dyDescent="0.2"/>
    <row r="49" spans="1:12" s="184" customFormat="1" ht="15" x14ac:dyDescent="0.25">
      <c r="A49" s="1098"/>
      <c r="B49" s="528"/>
      <c r="C49" s="528"/>
      <c r="D49" s="528"/>
      <c r="E49" s="1085"/>
      <c r="H49" s="1098"/>
      <c r="I49" s="528"/>
      <c r="J49" s="528"/>
      <c r="K49" s="528"/>
      <c r="L49" s="1085"/>
    </row>
    <row r="50" spans="1:12" ht="15" x14ac:dyDescent="0.25">
      <c r="A50" s="481"/>
      <c r="B50" s="481"/>
      <c r="C50" s="481"/>
      <c r="D50" s="481"/>
      <c r="E50" s="372"/>
      <c r="H50" s="481"/>
      <c r="I50" s="481"/>
      <c r="J50" s="481"/>
      <c r="K50" s="481"/>
      <c r="L50" s="372"/>
    </row>
    <row r="51" spans="1:12" x14ac:dyDescent="0.2">
      <c r="D51" s="184"/>
      <c r="E51" s="184"/>
      <c r="K51" s="184"/>
      <c r="L51" s="184"/>
    </row>
    <row r="52" spans="1:12" ht="15.75" x14ac:dyDescent="0.25">
      <c r="A52" s="1417" t="s">
        <v>48</v>
      </c>
      <c r="B52" s="886" t="s">
        <v>596</v>
      </c>
      <c r="D52" s="1418"/>
      <c r="E52" s="1418"/>
      <c r="H52" s="1417" t="s">
        <v>48</v>
      </c>
      <c r="I52" s="886" t="s">
        <v>596</v>
      </c>
      <c r="K52" s="1418"/>
      <c r="L52" s="1418"/>
    </row>
    <row r="53" spans="1:12" ht="15" x14ac:dyDescent="0.25">
      <c r="A53" s="656" t="s">
        <v>49</v>
      </c>
      <c r="B53" s="487"/>
      <c r="C53" s="482"/>
      <c r="E53" s="482"/>
      <c r="H53" s="656" t="s">
        <v>49</v>
      </c>
      <c r="I53" s="487"/>
      <c r="J53" s="482"/>
      <c r="L53" s="482"/>
    </row>
    <row r="54" spans="1:12" ht="15" x14ac:dyDescent="0.25">
      <c r="A54" s="491" t="s">
        <v>882</v>
      </c>
      <c r="B54" s="487"/>
      <c r="C54" s="482"/>
      <c r="D54" s="482"/>
      <c r="E54" s="482"/>
      <c r="H54" s="491" t="s">
        <v>882</v>
      </c>
      <c r="I54" s="487"/>
      <c r="J54" s="482"/>
      <c r="K54" s="482"/>
      <c r="L54" s="482"/>
    </row>
    <row r="55" spans="1:12" ht="15" x14ac:dyDescent="0.25">
      <c r="A55" s="601" t="s">
        <v>490</v>
      </c>
      <c r="B55" s="493"/>
      <c r="C55" s="482"/>
      <c r="D55" s="482"/>
      <c r="E55" s="482"/>
      <c r="H55" s="601" t="s">
        <v>490</v>
      </c>
      <c r="I55" s="493"/>
      <c r="J55" s="482"/>
      <c r="K55" s="482"/>
      <c r="L55" s="482"/>
    </row>
    <row r="56" spans="1:12" ht="15.75" x14ac:dyDescent="0.25">
      <c r="A56" s="617" t="s">
        <v>536</v>
      </c>
      <c r="B56" s="493"/>
      <c r="C56" s="482"/>
      <c r="D56" s="482"/>
      <c r="H56" s="617" t="s">
        <v>316</v>
      </c>
      <c r="I56" s="493"/>
      <c r="J56" s="482"/>
      <c r="K56" s="482"/>
    </row>
    <row r="57" spans="1:12" ht="6.75" customHeight="1" x14ac:dyDescent="0.25">
      <c r="A57" s="617"/>
      <c r="B57" s="493"/>
      <c r="C57" s="482"/>
      <c r="D57" s="482"/>
      <c r="H57" s="617"/>
      <c r="I57" s="493"/>
      <c r="J57" s="482"/>
      <c r="K57" s="482"/>
    </row>
    <row r="58" spans="1:12" ht="15.75" x14ac:dyDescent="0.25">
      <c r="A58" s="886" t="s">
        <v>883</v>
      </c>
      <c r="B58" s="887"/>
      <c r="C58" s="482"/>
      <c r="D58" s="482"/>
      <c r="H58" s="886" t="s">
        <v>883</v>
      </c>
      <c r="I58" s="887"/>
      <c r="J58" s="482"/>
      <c r="K58" s="482"/>
    </row>
    <row r="59" spans="1:12" ht="5.25" customHeight="1" x14ac:dyDescent="0.25">
      <c r="A59" s="617"/>
      <c r="B59" s="493"/>
      <c r="C59" s="482"/>
      <c r="D59" s="482"/>
      <c r="H59" s="617"/>
      <c r="I59" s="493"/>
      <c r="J59" s="482"/>
      <c r="K59" s="482"/>
    </row>
    <row r="60" spans="1:12" ht="15" x14ac:dyDescent="0.25">
      <c r="A60" s="2059" t="s">
        <v>741</v>
      </c>
      <c r="B60" s="2059"/>
      <c r="C60" s="482"/>
      <c r="D60" s="482"/>
      <c r="E60" s="482"/>
      <c r="H60" s="2059" t="s">
        <v>741</v>
      </c>
      <c r="I60" s="2059"/>
      <c r="J60" s="482"/>
      <c r="K60" s="482"/>
      <c r="L60" s="482"/>
    </row>
    <row r="61" spans="1:12" ht="15" x14ac:dyDescent="0.25">
      <c r="A61" s="2059" t="s">
        <v>742</v>
      </c>
      <c r="B61" s="2059"/>
      <c r="C61" s="482"/>
      <c r="D61" s="482"/>
      <c r="E61" s="482"/>
      <c r="H61" s="2059" t="s">
        <v>723</v>
      </c>
      <c r="I61" s="2059"/>
      <c r="J61" s="482"/>
      <c r="K61" s="482"/>
      <c r="L61" s="482"/>
    </row>
    <row r="62" spans="1:12" ht="11.25" customHeight="1" x14ac:dyDescent="0.25">
      <c r="A62" s="1044"/>
      <c r="B62" s="527"/>
      <c r="C62" s="528"/>
      <c r="D62" s="482"/>
      <c r="E62" s="482"/>
      <c r="H62" s="1044"/>
      <c r="I62" s="527"/>
      <c r="J62" s="528"/>
      <c r="K62" s="482"/>
      <c r="L62" s="482"/>
    </row>
    <row r="63" spans="1:12" ht="9.75" customHeight="1" x14ac:dyDescent="0.25">
      <c r="A63" s="492"/>
      <c r="B63" s="528"/>
      <c r="C63" s="190"/>
      <c r="D63" s="489"/>
      <c r="E63" s="489"/>
      <c r="H63" s="492"/>
      <c r="I63" s="528"/>
      <c r="J63" s="190"/>
      <c r="K63" s="489"/>
      <c r="L63" s="489"/>
    </row>
    <row r="64" spans="1:12" ht="15" x14ac:dyDescent="0.25">
      <c r="A64" s="494" t="s">
        <v>1446</v>
      </c>
      <c r="B64" s="482"/>
      <c r="C64" s="489"/>
      <c r="D64" s="489"/>
      <c r="E64" s="489"/>
      <c r="H64" s="494" t="s">
        <v>1446</v>
      </c>
      <c r="I64" s="482"/>
      <c r="J64" s="489"/>
      <c r="K64" s="489"/>
      <c r="L64" s="489"/>
    </row>
    <row r="65" spans="1:12" ht="8.25" customHeight="1" x14ac:dyDescent="0.25">
      <c r="A65" s="494"/>
      <c r="B65" s="482"/>
      <c r="C65" s="489"/>
      <c r="D65" s="489"/>
      <c r="E65" s="489"/>
      <c r="H65" s="494"/>
      <c r="I65" s="482"/>
      <c r="J65" s="489"/>
      <c r="K65" s="489"/>
      <c r="L65" s="489"/>
    </row>
    <row r="66" spans="1:12" ht="15" x14ac:dyDescent="0.25">
      <c r="A66" s="602" t="s">
        <v>2158</v>
      </c>
      <c r="B66" s="482"/>
      <c r="C66" s="489"/>
      <c r="D66" s="489"/>
      <c r="E66" s="489"/>
      <c r="H66" s="602" t="s">
        <v>2158</v>
      </c>
      <c r="I66" s="482"/>
      <c r="J66" s="489"/>
      <c r="K66" s="489"/>
      <c r="L66" s="489"/>
    </row>
    <row r="67" spans="1:12" ht="15" x14ac:dyDescent="0.25">
      <c r="A67" s="602" t="s">
        <v>452</v>
      </c>
      <c r="B67" s="482"/>
      <c r="C67" s="489"/>
      <c r="D67" s="489"/>
      <c r="E67" s="489"/>
      <c r="H67" s="602" t="s">
        <v>452</v>
      </c>
      <c r="I67" s="482"/>
      <c r="J67" s="489"/>
      <c r="K67" s="489"/>
      <c r="L67" s="489"/>
    </row>
    <row r="68" spans="1:12" ht="9.75" customHeight="1" x14ac:dyDescent="0.25">
      <c r="A68" s="494"/>
      <c r="B68" s="482"/>
      <c r="C68" s="489"/>
      <c r="D68" s="489"/>
      <c r="E68" s="489"/>
      <c r="H68" s="494"/>
      <c r="I68" s="482"/>
      <c r="J68" s="489"/>
      <c r="K68" s="489"/>
      <c r="L68" s="489"/>
    </row>
    <row r="69" spans="1:12" ht="15" x14ac:dyDescent="0.25">
      <c r="A69" s="495" t="s">
        <v>1083</v>
      </c>
      <c r="B69" s="487"/>
      <c r="C69" s="489"/>
      <c r="D69" s="489"/>
      <c r="E69" s="489"/>
      <c r="H69" s="495" t="s">
        <v>1083</v>
      </c>
      <c r="I69" s="487"/>
      <c r="J69" s="489"/>
      <c r="K69" s="489"/>
      <c r="L69" s="489"/>
    </row>
    <row r="70" spans="1:12" ht="7.5" customHeight="1" x14ac:dyDescent="0.25">
      <c r="A70" s="492"/>
      <c r="B70" s="482"/>
      <c r="C70" s="482"/>
      <c r="D70" s="482"/>
      <c r="E70" s="482"/>
      <c r="H70" s="492"/>
      <c r="I70" s="482"/>
      <c r="J70" s="482"/>
      <c r="K70" s="482"/>
      <c r="L70" s="482"/>
    </row>
    <row r="71" spans="1:12" ht="15" x14ac:dyDescent="0.25">
      <c r="A71" s="602" t="s">
        <v>160</v>
      </c>
      <c r="B71" s="482"/>
      <c r="C71" s="482"/>
      <c r="D71" s="482"/>
      <c r="E71" s="482"/>
      <c r="H71" s="602" t="s">
        <v>160</v>
      </c>
      <c r="I71" s="482"/>
      <c r="J71" s="482"/>
      <c r="K71" s="482"/>
      <c r="L71" s="482"/>
    </row>
    <row r="72" spans="1:12" ht="15" x14ac:dyDescent="0.25">
      <c r="A72" s="603" t="s">
        <v>661</v>
      </c>
      <c r="B72" s="482"/>
      <c r="C72" s="482"/>
      <c r="D72" s="482"/>
      <c r="E72" s="482"/>
      <c r="H72" s="603" t="s">
        <v>661</v>
      </c>
      <c r="I72" s="482"/>
      <c r="J72" s="482"/>
      <c r="K72" s="482"/>
      <c r="L72" s="482"/>
    </row>
    <row r="73" spans="1:12" x14ac:dyDescent="0.2">
      <c r="A73" s="489"/>
      <c r="B73" s="489"/>
      <c r="C73" s="489"/>
      <c r="D73" s="489"/>
      <c r="E73" s="489"/>
      <c r="H73" s="489"/>
      <c r="I73" s="489"/>
      <c r="J73" s="489"/>
      <c r="K73" s="489"/>
      <c r="L73" s="489"/>
    </row>
    <row r="74" spans="1:12" ht="15" x14ac:dyDescent="0.25">
      <c r="A74" s="496" t="s">
        <v>155</v>
      </c>
      <c r="B74" s="496"/>
      <c r="C74" s="496"/>
      <c r="D74" s="496"/>
      <c r="E74" s="496"/>
      <c r="H74" s="496" t="s">
        <v>155</v>
      </c>
      <c r="I74" s="496"/>
      <c r="J74" s="496"/>
      <c r="K74" s="496"/>
      <c r="L74" s="496"/>
    </row>
    <row r="75" spans="1:12" ht="15" x14ac:dyDescent="0.25">
      <c r="A75" s="496" t="s">
        <v>1099</v>
      </c>
      <c r="B75" s="496"/>
      <c r="C75" s="496"/>
      <c r="D75" s="496"/>
      <c r="E75" s="497"/>
      <c r="H75" s="496" t="s">
        <v>1099</v>
      </c>
      <c r="I75" s="496"/>
      <c r="J75" s="496"/>
      <c r="K75" s="496"/>
      <c r="L75" s="497"/>
    </row>
    <row r="76" spans="1:12" ht="15" x14ac:dyDescent="0.25">
      <c r="A76" s="496" t="s">
        <v>453</v>
      </c>
      <c r="B76" s="496"/>
      <c r="C76" s="496"/>
      <c r="D76" s="496"/>
      <c r="E76" s="497"/>
      <c r="H76" s="496" t="s">
        <v>453</v>
      </c>
      <c r="I76" s="496"/>
      <c r="J76" s="496"/>
      <c r="K76" s="496"/>
      <c r="L76" s="497"/>
    </row>
    <row r="77" spans="1:12" ht="15" x14ac:dyDescent="0.25">
      <c r="A77" s="638" t="s">
        <v>817</v>
      </c>
      <c r="B77" s="496"/>
      <c r="C77" s="496"/>
      <c r="D77" s="496"/>
      <c r="E77" s="497"/>
      <c r="H77" s="638" t="s">
        <v>817</v>
      </c>
      <c r="I77" s="496"/>
      <c r="J77" s="496"/>
      <c r="K77" s="496"/>
      <c r="L77" s="497"/>
    </row>
    <row r="78" spans="1:12" ht="15" x14ac:dyDescent="0.25">
      <c r="A78" s="496" t="s">
        <v>818</v>
      </c>
      <c r="B78" s="496"/>
      <c r="C78" s="496"/>
      <c r="D78" s="496"/>
      <c r="E78" s="497"/>
      <c r="H78" s="496" t="s">
        <v>818</v>
      </c>
      <c r="I78" s="496"/>
      <c r="J78" s="496"/>
      <c r="K78" s="496"/>
      <c r="L78" s="497"/>
    </row>
    <row r="79" spans="1:12" ht="15" x14ac:dyDescent="0.25">
      <c r="A79" s="496" t="s">
        <v>822</v>
      </c>
      <c r="B79" s="496"/>
      <c r="C79" s="496"/>
      <c r="D79" s="496"/>
      <c r="E79" s="497"/>
      <c r="H79" s="496" t="s">
        <v>822</v>
      </c>
      <c r="I79" s="496"/>
      <c r="J79" s="496"/>
      <c r="K79" s="496"/>
      <c r="L79" s="497"/>
    </row>
    <row r="80" spans="1:12" ht="15" x14ac:dyDescent="0.25">
      <c r="A80" s="496" t="s">
        <v>823</v>
      </c>
      <c r="B80" s="496"/>
      <c r="C80" s="496"/>
      <c r="D80" s="496"/>
      <c r="E80" s="497"/>
      <c r="H80" s="496" t="s">
        <v>823</v>
      </c>
      <c r="I80" s="496"/>
      <c r="J80" s="496"/>
      <c r="K80" s="496"/>
      <c r="L80" s="497"/>
    </row>
    <row r="81" spans="1:12" ht="15" x14ac:dyDescent="0.25">
      <c r="A81" s="496" t="s">
        <v>824</v>
      </c>
      <c r="B81" s="496" t="s">
        <v>819</v>
      </c>
      <c r="C81" s="496"/>
      <c r="D81" s="496"/>
      <c r="E81" s="497"/>
      <c r="H81" s="496" t="s">
        <v>824</v>
      </c>
      <c r="I81" s="496" t="s">
        <v>819</v>
      </c>
      <c r="J81" s="496"/>
      <c r="K81" s="496"/>
      <c r="L81" s="497"/>
    </row>
    <row r="82" spans="1:12" ht="15" x14ac:dyDescent="0.25">
      <c r="A82" s="496" t="s">
        <v>820</v>
      </c>
      <c r="B82" s="496"/>
      <c r="C82" s="496"/>
      <c r="D82" s="496"/>
      <c r="E82" s="496"/>
      <c r="H82" s="496" t="s">
        <v>820</v>
      </c>
      <c r="I82" s="496"/>
      <c r="J82" s="496"/>
      <c r="K82" s="496"/>
      <c r="L82" s="496"/>
    </row>
    <row r="83" spans="1:12" ht="15" x14ac:dyDescent="0.25">
      <c r="A83" s="496" t="s">
        <v>821</v>
      </c>
      <c r="B83" s="496"/>
      <c r="C83" s="496"/>
      <c r="D83" s="496"/>
      <c r="E83" s="496"/>
      <c r="H83" s="496" t="s">
        <v>821</v>
      </c>
      <c r="I83" s="496"/>
      <c r="J83" s="496"/>
      <c r="K83" s="496"/>
      <c r="L83" s="496"/>
    </row>
    <row r="84" spans="1:12" ht="5.25" customHeight="1" x14ac:dyDescent="0.25">
      <c r="A84" s="496"/>
      <c r="B84" s="496"/>
      <c r="C84" s="496"/>
      <c r="D84" s="496"/>
      <c r="E84" s="496"/>
      <c r="H84" s="496"/>
      <c r="I84" s="496"/>
      <c r="J84" s="496"/>
      <c r="K84" s="496"/>
      <c r="L84" s="496"/>
    </row>
    <row r="85" spans="1:12" ht="15" x14ac:dyDescent="0.25">
      <c r="A85" s="496" t="s">
        <v>157</v>
      </c>
      <c r="B85" s="496"/>
      <c r="C85" s="496"/>
      <c r="D85" s="496"/>
      <c r="E85" s="496"/>
      <c r="H85" s="496" t="s">
        <v>157</v>
      </c>
      <c r="I85" s="496"/>
      <c r="J85" s="496"/>
      <c r="K85" s="496"/>
      <c r="L85" s="496"/>
    </row>
    <row r="86" spans="1:12" ht="15" x14ac:dyDescent="0.25">
      <c r="A86" s="496" t="s">
        <v>663</v>
      </c>
      <c r="B86" s="496"/>
      <c r="C86" s="496"/>
      <c r="D86" s="496"/>
      <c r="E86" s="496"/>
      <c r="H86" s="496" t="s">
        <v>663</v>
      </c>
      <c r="I86" s="496"/>
      <c r="J86" s="496"/>
      <c r="K86" s="496"/>
      <c r="L86" s="496"/>
    </row>
    <row r="87" spans="1:12" ht="4.5" customHeight="1" x14ac:dyDescent="0.25">
      <c r="A87" s="496"/>
      <c r="B87" s="496"/>
      <c r="C87" s="496"/>
      <c r="D87" s="496"/>
      <c r="E87" s="496"/>
      <c r="H87" s="496"/>
      <c r="I87" s="496"/>
      <c r="J87" s="496"/>
      <c r="K87" s="496"/>
      <c r="L87" s="496"/>
    </row>
    <row r="88" spans="1:12" ht="15" x14ac:dyDescent="0.25">
      <c r="A88" s="496" t="s">
        <v>156</v>
      </c>
      <c r="B88" s="496"/>
      <c r="C88" s="496"/>
      <c r="D88" s="496"/>
      <c r="E88" s="496"/>
      <c r="H88" s="496" t="s">
        <v>156</v>
      </c>
      <c r="I88" s="496"/>
      <c r="J88" s="496"/>
      <c r="K88" s="496"/>
      <c r="L88" s="496"/>
    </row>
    <row r="89" spans="1:12" ht="15" x14ac:dyDescent="0.25">
      <c r="A89" s="496" t="s">
        <v>664</v>
      </c>
      <c r="B89" s="496"/>
      <c r="C89" s="496"/>
      <c r="D89" s="496"/>
      <c r="E89" s="496"/>
      <c r="H89" s="496" t="s">
        <v>664</v>
      </c>
      <c r="I89" s="496"/>
      <c r="J89" s="496"/>
      <c r="K89" s="496"/>
      <c r="L89" s="496"/>
    </row>
    <row r="90" spans="1:12" ht="15" x14ac:dyDescent="0.25">
      <c r="A90" s="496" t="s">
        <v>1231</v>
      </c>
      <c r="B90" s="496"/>
      <c r="C90" s="496"/>
      <c r="D90" s="496"/>
      <c r="E90" s="496"/>
      <c r="H90" s="496" t="s">
        <v>1231</v>
      </c>
      <c r="I90" s="496"/>
      <c r="J90" s="496"/>
      <c r="K90" s="496"/>
      <c r="L90" s="496"/>
    </row>
    <row r="91" spans="1:12" ht="15" x14ac:dyDescent="0.25">
      <c r="A91" s="496"/>
      <c r="B91" s="496"/>
      <c r="C91" s="496"/>
      <c r="D91" s="496"/>
      <c r="E91" s="496"/>
      <c r="H91" s="496"/>
      <c r="I91" s="496"/>
      <c r="J91" s="496"/>
      <c r="K91" s="496"/>
      <c r="L91" s="496"/>
    </row>
    <row r="92" spans="1:12" ht="15" x14ac:dyDescent="0.25">
      <c r="A92" s="498" t="s">
        <v>1232</v>
      </c>
      <c r="B92" s="498"/>
      <c r="C92" s="498"/>
      <c r="D92" s="498"/>
      <c r="E92" s="498"/>
      <c r="H92" s="498" t="s">
        <v>1232</v>
      </c>
      <c r="I92" s="498"/>
      <c r="J92" s="498"/>
      <c r="K92" s="498"/>
      <c r="L92" s="498"/>
    </row>
    <row r="93" spans="1:12" ht="15" x14ac:dyDescent="0.25">
      <c r="A93" s="498" t="s">
        <v>1233</v>
      </c>
      <c r="B93" s="498"/>
      <c r="C93" s="498"/>
      <c r="D93" s="498"/>
      <c r="E93" s="372"/>
      <c r="H93" s="498" t="s">
        <v>1233</v>
      </c>
      <c r="I93" s="498"/>
      <c r="J93" s="498"/>
      <c r="K93" s="498"/>
      <c r="L93" s="372"/>
    </row>
    <row r="94" spans="1:12" ht="14.1" customHeight="1" x14ac:dyDescent="0.25">
      <c r="A94" s="499" t="s">
        <v>51</v>
      </c>
      <c r="B94" s="500"/>
      <c r="C94" s="500"/>
      <c r="D94" s="500"/>
      <c r="E94" s="500"/>
      <c r="I94" s="500"/>
      <c r="J94" s="500"/>
      <c r="K94" s="500"/>
      <c r="L94" s="500"/>
    </row>
    <row r="95" spans="1:12" ht="14.1" customHeight="1" thickBot="1" x14ac:dyDescent="0.3">
      <c r="A95" s="501"/>
      <c r="B95" s="500"/>
      <c r="C95" s="500"/>
      <c r="D95" s="500"/>
      <c r="E95" s="500"/>
      <c r="H95" s="499" t="s">
        <v>51</v>
      </c>
      <c r="I95" s="500"/>
      <c r="J95" s="500"/>
      <c r="K95" s="500"/>
      <c r="L95" s="500"/>
    </row>
    <row r="96" spans="1:12" ht="73.5" customHeight="1" x14ac:dyDescent="0.25">
      <c r="A96" s="644">
        <v>1</v>
      </c>
      <c r="B96" s="645" t="s">
        <v>158</v>
      </c>
      <c r="C96" s="693" t="s">
        <v>161</v>
      </c>
      <c r="D96" s="1014">
        <v>140</v>
      </c>
      <c r="E96" s="502"/>
      <c r="H96" s="644">
        <v>1</v>
      </c>
      <c r="I96" s="1637" t="s">
        <v>158</v>
      </c>
      <c r="J96" s="693" t="s">
        <v>680</v>
      </c>
      <c r="K96" s="1014">
        <f>D96*заглавие!$K$1</f>
        <v>140</v>
      </c>
      <c r="L96" s="502"/>
    </row>
    <row r="97" spans="1:12" ht="73.5" customHeight="1" thickBot="1" x14ac:dyDescent="0.3">
      <c r="A97" s="646">
        <v>2</v>
      </c>
      <c r="B97" s="647" t="s">
        <v>159</v>
      </c>
      <c r="C97" s="1077" t="s">
        <v>162</v>
      </c>
      <c r="D97" s="1015">
        <v>150</v>
      </c>
      <c r="E97" s="502"/>
      <c r="H97" s="646">
        <v>2</v>
      </c>
      <c r="I97" s="1638" t="s">
        <v>159</v>
      </c>
      <c r="J97" s="1077" t="s">
        <v>162</v>
      </c>
      <c r="K97" s="1015">
        <f>D97*заглавие!$K$1</f>
        <v>150</v>
      </c>
      <c r="L97" s="502"/>
    </row>
    <row r="98" spans="1:12" ht="15" customHeight="1" x14ac:dyDescent="0.25">
      <c r="A98" s="644">
        <v>3</v>
      </c>
      <c r="B98" s="1089" t="s">
        <v>2121</v>
      </c>
      <c r="C98" s="658" t="s">
        <v>163</v>
      </c>
      <c r="D98" s="607">
        <v>230.05</v>
      </c>
      <c r="E98" s="502"/>
      <c r="H98" s="644">
        <v>3</v>
      </c>
      <c r="I98" s="1089" t="s">
        <v>2121</v>
      </c>
      <c r="J98" s="658" t="s">
        <v>163</v>
      </c>
      <c r="K98" s="607">
        <f>D98*заглавие!$K$1</f>
        <v>230.05</v>
      </c>
      <c r="L98" s="502"/>
    </row>
    <row r="99" spans="1:12" ht="13.5" customHeight="1" x14ac:dyDescent="0.25">
      <c r="A99" s="646">
        <v>4</v>
      </c>
      <c r="B99" s="1103" t="s">
        <v>2122</v>
      </c>
      <c r="C99" s="1104"/>
      <c r="D99" s="608">
        <v>230.05</v>
      </c>
      <c r="E99" s="502"/>
      <c r="H99" s="646">
        <v>4</v>
      </c>
      <c r="I99" s="1103" t="s">
        <v>2122</v>
      </c>
      <c r="J99" s="1473"/>
      <c r="K99" s="608">
        <f>D99*заглавие!$K$1</f>
        <v>230.05</v>
      </c>
      <c r="L99" s="502"/>
    </row>
    <row r="100" spans="1:12" ht="13.5" customHeight="1" x14ac:dyDescent="0.25">
      <c r="A100" s="646">
        <v>5</v>
      </c>
      <c r="B100" s="1103" t="s">
        <v>1629</v>
      </c>
      <c r="C100" s="1104"/>
      <c r="D100" s="608">
        <v>230</v>
      </c>
      <c r="E100" s="502"/>
      <c r="H100" s="646">
        <v>5</v>
      </c>
      <c r="I100" s="1103" t="s">
        <v>1629</v>
      </c>
      <c r="J100" s="1107" t="s">
        <v>163</v>
      </c>
      <c r="K100" s="608">
        <f>D100*заглавие!$K$1</f>
        <v>230</v>
      </c>
      <c r="L100" s="502"/>
    </row>
    <row r="101" spans="1:12" ht="14.25" customHeight="1" x14ac:dyDescent="0.25">
      <c r="A101" s="646">
        <v>6</v>
      </c>
      <c r="B101" s="1103" t="s">
        <v>1006</v>
      </c>
      <c r="C101" s="1112" t="s">
        <v>52</v>
      </c>
      <c r="D101" s="608">
        <v>230.05</v>
      </c>
      <c r="E101" s="502"/>
      <c r="H101" s="646">
        <v>6</v>
      </c>
      <c r="I101" s="1103" t="s">
        <v>1006</v>
      </c>
      <c r="J101" s="1112" t="s">
        <v>52</v>
      </c>
      <c r="K101" s="608">
        <f>D101*заглавие!$K$1</f>
        <v>230.05</v>
      </c>
      <c r="L101" s="502"/>
    </row>
    <row r="102" spans="1:12" ht="14.25" customHeight="1" thickBot="1" x14ac:dyDescent="0.3">
      <c r="A102" s="1108">
        <v>7</v>
      </c>
      <c r="B102" s="1109" t="s">
        <v>1007</v>
      </c>
      <c r="C102" s="1110" t="s">
        <v>52</v>
      </c>
      <c r="D102" s="1111">
        <v>288</v>
      </c>
      <c r="E102" s="502"/>
      <c r="H102" s="1108">
        <v>7</v>
      </c>
      <c r="I102" s="1109" t="s">
        <v>1007</v>
      </c>
      <c r="J102" s="1110" t="s">
        <v>52</v>
      </c>
      <c r="K102" s="1113">
        <f>D102*заглавие!$K$1</f>
        <v>288</v>
      </c>
      <c r="L102" s="1603" t="s">
        <v>317</v>
      </c>
    </row>
    <row r="103" spans="1:12" ht="13.5" customHeight="1" x14ac:dyDescent="0.25">
      <c r="A103" s="644">
        <v>8</v>
      </c>
      <c r="B103" s="648" t="s">
        <v>53</v>
      </c>
      <c r="C103" s="612" t="s">
        <v>54</v>
      </c>
      <c r="D103" s="1016">
        <v>164.78000000000003</v>
      </c>
      <c r="E103" s="502"/>
      <c r="H103" s="644">
        <v>8</v>
      </c>
      <c r="I103" s="648" t="s">
        <v>53</v>
      </c>
      <c r="J103" s="612" t="s">
        <v>54</v>
      </c>
      <c r="K103" s="1016">
        <f>D103*заглавие!$K$1</f>
        <v>164.78000000000003</v>
      </c>
      <c r="L103" s="502"/>
    </row>
    <row r="104" spans="1:12" ht="13.5" customHeight="1" thickBot="1" x14ac:dyDescent="0.3">
      <c r="A104" s="649">
        <v>9</v>
      </c>
      <c r="B104" s="650" t="s">
        <v>570</v>
      </c>
      <c r="C104" s="613" t="s">
        <v>54</v>
      </c>
      <c r="D104" s="1017">
        <v>139.98506666666668</v>
      </c>
      <c r="E104" s="502"/>
      <c r="H104" s="649">
        <v>9</v>
      </c>
      <c r="I104" s="650" t="s">
        <v>570</v>
      </c>
      <c r="J104" s="613" t="s">
        <v>54</v>
      </c>
      <c r="K104" s="1017">
        <f>D104*заглавие!$K$1</f>
        <v>139.98506666666668</v>
      </c>
      <c r="L104" s="502"/>
    </row>
    <row r="105" spans="1:12" ht="13.5" customHeight="1" x14ac:dyDescent="0.25">
      <c r="A105" s="644">
        <v>10</v>
      </c>
      <c r="B105" s="648" t="s">
        <v>53</v>
      </c>
      <c r="C105" s="612" t="s">
        <v>571</v>
      </c>
      <c r="D105" s="1016">
        <v>174.92624999999998</v>
      </c>
      <c r="E105" s="502"/>
      <c r="H105" s="644">
        <v>10</v>
      </c>
      <c r="I105" s="648" t="s">
        <v>53</v>
      </c>
      <c r="J105" s="612" t="s">
        <v>571</v>
      </c>
      <c r="K105" s="1016">
        <f>D105*заглавие!$K$1</f>
        <v>174.92624999999998</v>
      </c>
      <c r="L105" s="502"/>
    </row>
    <row r="106" spans="1:12" ht="16.5" thickBot="1" x14ac:dyDescent="0.3">
      <c r="A106" s="649">
        <v>11</v>
      </c>
      <c r="B106" s="650" t="s">
        <v>570</v>
      </c>
      <c r="C106" s="613" t="s">
        <v>571</v>
      </c>
      <c r="D106" s="1017">
        <v>149.89440000000002</v>
      </c>
      <c r="E106" s="502"/>
      <c r="H106" s="649">
        <v>11</v>
      </c>
      <c r="I106" s="650" t="s">
        <v>570</v>
      </c>
      <c r="J106" s="613" t="s">
        <v>571</v>
      </c>
      <c r="K106" s="1017">
        <f>D106*заглавие!$K$1</f>
        <v>149.89440000000002</v>
      </c>
      <c r="L106" s="502"/>
    </row>
    <row r="107" spans="1:12" s="184" customFormat="1" ht="27" customHeight="1" x14ac:dyDescent="0.2">
      <c r="A107" s="659">
        <v>12</v>
      </c>
      <c r="B107" s="657" t="s">
        <v>1236</v>
      </c>
      <c r="C107" s="658" t="s">
        <v>164</v>
      </c>
      <c r="D107" s="1016">
        <v>180.2954</v>
      </c>
      <c r="E107" s="859" t="s">
        <v>662</v>
      </c>
      <c r="H107" s="659">
        <v>12</v>
      </c>
      <c r="I107" s="657" t="s">
        <v>1236</v>
      </c>
      <c r="J107" s="658" t="s">
        <v>164</v>
      </c>
      <c r="K107" s="1016">
        <f>D107*заглавие!$K$1</f>
        <v>180.2954</v>
      </c>
      <c r="L107" s="859" t="s">
        <v>662</v>
      </c>
    </row>
    <row r="108" spans="1:12" s="184" customFormat="1" ht="27" customHeight="1" thickBot="1" x14ac:dyDescent="0.25">
      <c r="A108" s="651">
        <v>13</v>
      </c>
      <c r="B108" s="652" t="s">
        <v>1237</v>
      </c>
      <c r="C108" s="1101" t="s">
        <v>164</v>
      </c>
      <c r="D108" s="609">
        <v>155.4</v>
      </c>
      <c r="E108" s="859" t="s">
        <v>662</v>
      </c>
      <c r="H108" s="651">
        <v>13</v>
      </c>
      <c r="I108" s="652" t="s">
        <v>1237</v>
      </c>
      <c r="J108" s="1101" t="s">
        <v>164</v>
      </c>
      <c r="K108" s="609">
        <f>D108*заглавие!$K$1</f>
        <v>155.4</v>
      </c>
      <c r="L108" s="859" t="s">
        <v>662</v>
      </c>
    </row>
    <row r="109" spans="1:12" s="184" customFormat="1" ht="27" customHeight="1" x14ac:dyDescent="0.25">
      <c r="A109" s="659">
        <v>14</v>
      </c>
      <c r="B109" s="1105" t="s">
        <v>2123</v>
      </c>
      <c r="C109" s="1106" t="s">
        <v>165</v>
      </c>
      <c r="D109" s="1016">
        <v>270.08</v>
      </c>
      <c r="E109" s="502"/>
      <c r="H109" s="659">
        <v>14</v>
      </c>
      <c r="I109" s="1105" t="s">
        <v>2123</v>
      </c>
      <c r="J109" s="1106" t="s">
        <v>165</v>
      </c>
      <c r="K109" s="610">
        <f>D109*заглавие!$K$1</f>
        <v>270.08</v>
      </c>
      <c r="L109" s="502"/>
    </row>
    <row r="110" spans="1:12" s="184" customFormat="1" ht="27" customHeight="1" x14ac:dyDescent="0.25">
      <c r="A110" s="653">
        <v>15</v>
      </c>
      <c r="B110" s="654" t="s">
        <v>2124</v>
      </c>
      <c r="C110" s="1107" t="s">
        <v>165</v>
      </c>
      <c r="D110" s="611">
        <v>299.60000000000002</v>
      </c>
      <c r="E110" s="502"/>
      <c r="H110" s="653">
        <v>15</v>
      </c>
      <c r="I110" s="654" t="s">
        <v>2124</v>
      </c>
      <c r="J110" s="1107" t="s">
        <v>165</v>
      </c>
      <c r="K110" s="611">
        <f>D110*заглавие!$K$1</f>
        <v>299.60000000000002</v>
      </c>
      <c r="L110" s="502"/>
    </row>
    <row r="111" spans="1:12" ht="27" customHeight="1" thickBot="1" x14ac:dyDescent="0.3">
      <c r="A111" s="655">
        <v>16</v>
      </c>
      <c r="B111" s="652" t="s">
        <v>2125</v>
      </c>
      <c r="C111" s="1102" t="s">
        <v>165</v>
      </c>
      <c r="D111" s="609">
        <v>299.60000000000002</v>
      </c>
      <c r="E111" s="502"/>
      <c r="H111" s="655">
        <v>16</v>
      </c>
      <c r="I111" s="652" t="s">
        <v>2125</v>
      </c>
      <c r="J111" s="1102" t="s">
        <v>165</v>
      </c>
      <c r="K111" s="609">
        <f>D111*заглавие!$K$1</f>
        <v>299.60000000000002</v>
      </c>
      <c r="L111" s="502"/>
    </row>
    <row r="112" spans="1:12" ht="6" customHeight="1" thickBot="1" x14ac:dyDescent="0.3">
      <c r="A112" s="500"/>
      <c r="B112" s="500"/>
      <c r="C112" s="500"/>
      <c r="D112" s="503"/>
      <c r="E112" s="500"/>
      <c r="H112" s="500"/>
      <c r="I112" s="500"/>
      <c r="J112" s="500"/>
      <c r="K112" s="503"/>
      <c r="L112" s="500"/>
    </row>
    <row r="113" spans="1:12" ht="13.5" customHeight="1" x14ac:dyDescent="0.25">
      <c r="A113" s="504" t="s">
        <v>1635</v>
      </c>
      <c r="B113" s="504"/>
      <c r="C113" s="504"/>
      <c r="D113" s="2060">
        <v>20</v>
      </c>
      <c r="E113" s="504"/>
      <c r="H113" s="504" t="s">
        <v>1635</v>
      </c>
      <c r="I113" s="504"/>
      <c r="K113" s="2060">
        <f>D113*заглавие!$K$1</f>
        <v>20</v>
      </c>
    </row>
    <row r="114" spans="1:12" ht="13.5" customHeight="1" x14ac:dyDescent="0.25">
      <c r="A114" s="1604" t="s">
        <v>318</v>
      </c>
      <c r="B114" s="1605" t="s">
        <v>317</v>
      </c>
      <c r="C114" s="287"/>
      <c r="D114" s="2061"/>
      <c r="H114" s="1604" t="s">
        <v>318</v>
      </c>
      <c r="I114" s="1605" t="s">
        <v>317</v>
      </c>
      <c r="K114" s="2061">
        <v>0</v>
      </c>
    </row>
    <row r="115" spans="1:12" ht="13.5" customHeight="1" thickBot="1" x14ac:dyDescent="0.3">
      <c r="A115" s="1604" t="s">
        <v>319</v>
      </c>
      <c r="B115" s="1605" t="s">
        <v>320</v>
      </c>
      <c r="C115" s="287"/>
      <c r="D115" s="2062"/>
      <c r="H115" s="1604" t="s">
        <v>319</v>
      </c>
      <c r="I115" s="1605" t="s">
        <v>320</v>
      </c>
      <c r="K115" s="2062">
        <v>0</v>
      </c>
    </row>
    <row r="116" spans="1:12" x14ac:dyDescent="0.2">
      <c r="A116" s="1606" t="s">
        <v>91</v>
      </c>
      <c r="B116" s="1607"/>
      <c r="C116" s="1607"/>
      <c r="D116" s="1607"/>
      <c r="E116" s="1607"/>
      <c r="H116" s="1606" t="s">
        <v>91</v>
      </c>
      <c r="I116" s="1607"/>
      <c r="J116" s="1607"/>
      <c r="K116" s="1607"/>
    </row>
    <row r="117" spans="1:12" x14ac:dyDescent="0.2">
      <c r="A117" s="902"/>
      <c r="B117" s="190"/>
      <c r="C117" s="190"/>
      <c r="D117" s="190"/>
      <c r="E117" s="489"/>
      <c r="H117" s="902"/>
      <c r="I117" s="190"/>
      <c r="J117" s="190"/>
      <c r="K117" s="190"/>
      <c r="L117" s="489"/>
    </row>
    <row r="118" spans="1:12" x14ac:dyDescent="0.2">
      <c r="A118" s="902"/>
      <c r="B118" s="190"/>
      <c r="C118" s="190"/>
      <c r="D118" s="190"/>
      <c r="E118" s="489"/>
      <c r="H118" s="902"/>
      <c r="I118" s="190"/>
      <c r="J118" s="190"/>
      <c r="K118" s="190"/>
      <c r="L118" s="489"/>
    </row>
    <row r="119" spans="1:12" x14ac:dyDescent="0.2">
      <c r="A119" s="519"/>
      <c r="B119" s="520"/>
      <c r="C119" s="531"/>
      <c r="D119" s="531"/>
      <c r="E119" s="285"/>
      <c r="H119" s="519"/>
      <c r="I119" s="520"/>
      <c r="J119" s="531"/>
      <c r="K119" s="531"/>
      <c r="L119" s="285"/>
    </row>
    <row r="120" spans="1:12" x14ac:dyDescent="0.2">
      <c r="A120" s="536" t="s">
        <v>572</v>
      </c>
      <c r="B120" s="506"/>
      <c r="C120" s="507"/>
      <c r="D120" s="285"/>
      <c r="E120" s="285"/>
      <c r="F120" s="285"/>
      <c r="H120" s="536" t="s">
        <v>572</v>
      </c>
      <c r="I120" s="506"/>
      <c r="J120" s="507"/>
      <c r="K120" s="285"/>
      <c r="L120" s="285"/>
    </row>
    <row r="121" spans="1:12" ht="13.5" thickBot="1" x14ac:dyDescent="0.25">
      <c r="A121" s="507"/>
      <c r="B121" s="506"/>
      <c r="C121" s="285" t="s">
        <v>1673</v>
      </c>
      <c r="D121" s="285" t="s">
        <v>1672</v>
      </c>
      <c r="E121" s="285"/>
      <c r="F121" s="285"/>
      <c r="H121" s="507"/>
      <c r="I121" s="506"/>
      <c r="J121" s="285" t="s">
        <v>1673</v>
      </c>
      <c r="K121" s="285" t="s">
        <v>1672</v>
      </c>
      <c r="L121" s="285"/>
    </row>
    <row r="122" spans="1:12" ht="13.5" thickBot="1" x14ac:dyDescent="0.25">
      <c r="A122" s="865" t="s">
        <v>1524</v>
      </c>
      <c r="B122" s="534" t="s">
        <v>573</v>
      </c>
      <c r="C122" s="534" t="s">
        <v>574</v>
      </c>
      <c r="D122" s="864" t="s">
        <v>574</v>
      </c>
      <c r="E122" s="285"/>
      <c r="F122" s="285"/>
      <c r="H122" s="865" t="s">
        <v>1524</v>
      </c>
      <c r="I122" s="534" t="s">
        <v>573</v>
      </c>
      <c r="J122" s="534" t="s">
        <v>574</v>
      </c>
      <c r="K122" s="864" t="s">
        <v>574</v>
      </c>
      <c r="L122" s="285"/>
    </row>
    <row r="123" spans="1:12" x14ac:dyDescent="0.2">
      <c r="A123" s="514" t="s">
        <v>575</v>
      </c>
      <c r="B123" s="522" t="s">
        <v>212</v>
      </c>
      <c r="C123" s="1966">
        <v>77.333333333333329</v>
      </c>
      <c r="D123" s="1967"/>
      <c r="E123" s="873" t="s">
        <v>2057</v>
      </c>
      <c r="F123" s="873"/>
      <c r="H123" s="514" t="s">
        <v>575</v>
      </c>
      <c r="I123" s="522" t="s">
        <v>212</v>
      </c>
      <c r="J123" s="1966">
        <f>C123*заглавие!$K$1</f>
        <v>77.333333333333329</v>
      </c>
      <c r="K123" s="1967"/>
      <c r="L123" s="873" t="s">
        <v>2057</v>
      </c>
    </row>
    <row r="124" spans="1:12" ht="13.5" thickBot="1" x14ac:dyDescent="0.25">
      <c r="A124" s="516" t="s">
        <v>576</v>
      </c>
      <c r="B124" s="523" t="s">
        <v>212</v>
      </c>
      <c r="C124" s="1970">
        <v>65.333333333333329</v>
      </c>
      <c r="D124" s="1971"/>
      <c r="E124" s="873" t="s">
        <v>2057</v>
      </c>
      <c r="F124" s="873"/>
      <c r="H124" s="516" t="s">
        <v>576</v>
      </c>
      <c r="I124" s="523" t="s">
        <v>212</v>
      </c>
      <c r="J124" s="1970">
        <f>C124*заглавие!$K$1</f>
        <v>65.333333333333329</v>
      </c>
      <c r="K124" s="1971"/>
      <c r="L124" s="873" t="s">
        <v>2057</v>
      </c>
    </row>
    <row r="125" spans="1:12" x14ac:dyDescent="0.2">
      <c r="A125" s="514" t="s">
        <v>577</v>
      </c>
      <c r="B125" s="522" t="s">
        <v>212</v>
      </c>
      <c r="C125" s="1966">
        <v>172</v>
      </c>
      <c r="D125" s="1967"/>
      <c r="E125" s="873" t="s">
        <v>2057</v>
      </c>
      <c r="F125" s="873"/>
      <c r="H125" s="514" t="s">
        <v>577</v>
      </c>
      <c r="I125" s="522" t="s">
        <v>212</v>
      </c>
      <c r="J125" s="1966">
        <f>C125*заглавие!$K$1</f>
        <v>172</v>
      </c>
      <c r="K125" s="1967"/>
      <c r="L125" s="873" t="s">
        <v>2057</v>
      </c>
    </row>
    <row r="126" spans="1:12" x14ac:dyDescent="0.2">
      <c r="A126" s="524" t="s">
        <v>1088</v>
      </c>
      <c r="B126" s="862" t="s">
        <v>212</v>
      </c>
      <c r="C126" s="1964">
        <v>142.66666666666666</v>
      </c>
      <c r="D126" s="1965"/>
      <c r="E126" s="873" t="s">
        <v>2057</v>
      </c>
      <c r="F126" s="873"/>
      <c r="H126" s="524" t="s">
        <v>1088</v>
      </c>
      <c r="I126" s="862" t="s">
        <v>212</v>
      </c>
      <c r="J126" s="1964">
        <f>C126*заглавие!$K$1</f>
        <v>142.66666666666666</v>
      </c>
      <c r="K126" s="1965"/>
      <c r="L126" s="873" t="s">
        <v>2057</v>
      </c>
    </row>
    <row r="127" spans="1:12" ht="13.5" thickBot="1" x14ac:dyDescent="0.25">
      <c r="A127" s="780" t="s">
        <v>578</v>
      </c>
      <c r="B127" s="523" t="s">
        <v>212</v>
      </c>
      <c r="C127" s="1970">
        <v>113.33333333333333</v>
      </c>
      <c r="D127" s="1971"/>
      <c r="E127" s="873" t="s">
        <v>2057</v>
      </c>
      <c r="F127" s="873"/>
      <c r="H127" s="780" t="s">
        <v>578</v>
      </c>
      <c r="I127" s="523" t="s">
        <v>212</v>
      </c>
      <c r="J127" s="1970">
        <f>C127*заглавие!$K$1</f>
        <v>113.33333333333333</v>
      </c>
      <c r="K127" s="1971"/>
      <c r="L127" s="873" t="s">
        <v>2057</v>
      </c>
    </row>
    <row r="128" spans="1:12" x14ac:dyDescent="0.2">
      <c r="A128" s="510" t="s">
        <v>579</v>
      </c>
      <c r="B128" s="860" t="s">
        <v>212</v>
      </c>
      <c r="C128" s="1976">
        <v>60</v>
      </c>
      <c r="D128" s="1977"/>
      <c r="E128" s="873" t="s">
        <v>2057</v>
      </c>
      <c r="F128" s="873"/>
      <c r="H128" s="510" t="s">
        <v>579</v>
      </c>
      <c r="I128" s="860" t="s">
        <v>212</v>
      </c>
      <c r="J128" s="1976">
        <f>C128*заглавие!$K$1</f>
        <v>60</v>
      </c>
      <c r="K128" s="1977"/>
      <c r="L128" s="873" t="s">
        <v>2057</v>
      </c>
    </row>
    <row r="129" spans="1:12" ht="13.5" thickBot="1" x14ac:dyDescent="0.25">
      <c r="A129" s="512" t="s">
        <v>580</v>
      </c>
      <c r="B129" s="861" t="s">
        <v>212</v>
      </c>
      <c r="C129" s="1980">
        <v>41.333333333333329</v>
      </c>
      <c r="D129" s="1981"/>
      <c r="E129" s="873" t="s">
        <v>2057</v>
      </c>
      <c r="F129" s="873"/>
      <c r="H129" s="512" t="s">
        <v>580</v>
      </c>
      <c r="I129" s="861" t="s">
        <v>212</v>
      </c>
      <c r="J129" s="1980">
        <f>C129*заглавие!$K$1</f>
        <v>41.333333333333329</v>
      </c>
      <c r="K129" s="1981"/>
      <c r="L129" s="873" t="s">
        <v>2057</v>
      </c>
    </row>
    <row r="130" spans="1:12" x14ac:dyDescent="0.2">
      <c r="A130" s="514" t="s">
        <v>55</v>
      </c>
      <c r="B130" s="522" t="s">
        <v>212</v>
      </c>
      <c r="C130" s="1966">
        <v>225.33333333333331</v>
      </c>
      <c r="D130" s="1967"/>
      <c r="E130" s="873" t="s">
        <v>2057</v>
      </c>
      <c r="F130" s="873"/>
      <c r="H130" s="514" t="s">
        <v>55</v>
      </c>
      <c r="I130" s="522" t="s">
        <v>212</v>
      </c>
      <c r="J130" s="1966">
        <f>C130*заглавие!$K$1</f>
        <v>225.33333333333331</v>
      </c>
      <c r="K130" s="1967"/>
      <c r="L130" s="873" t="s">
        <v>2057</v>
      </c>
    </row>
    <row r="131" spans="1:12" ht="13.5" thickBot="1" x14ac:dyDescent="0.25">
      <c r="A131" s="516" t="s">
        <v>56</v>
      </c>
      <c r="B131" s="523" t="s">
        <v>212</v>
      </c>
      <c r="C131" s="1970">
        <v>201.33333333333331</v>
      </c>
      <c r="D131" s="1971"/>
      <c r="E131" s="873" t="s">
        <v>2057</v>
      </c>
      <c r="F131" s="873"/>
      <c r="H131" s="516" t="s">
        <v>56</v>
      </c>
      <c r="I131" s="523" t="s">
        <v>212</v>
      </c>
      <c r="J131" s="1970">
        <f>C131*заглавие!$K$1</f>
        <v>201.33333333333331</v>
      </c>
      <c r="K131" s="1971"/>
      <c r="L131" s="873" t="s">
        <v>2057</v>
      </c>
    </row>
    <row r="132" spans="1:12" x14ac:dyDescent="0.2">
      <c r="A132" s="510" t="s">
        <v>57</v>
      </c>
      <c r="B132" s="860" t="s">
        <v>212</v>
      </c>
      <c r="C132" s="1976">
        <v>201.33333333333331</v>
      </c>
      <c r="D132" s="1977"/>
      <c r="E132" s="873" t="s">
        <v>2057</v>
      </c>
      <c r="F132" s="873"/>
      <c r="H132" s="510" t="s">
        <v>57</v>
      </c>
      <c r="I132" s="860" t="s">
        <v>212</v>
      </c>
      <c r="J132" s="1976">
        <f>C132*заглавие!$K$1</f>
        <v>201.33333333333331</v>
      </c>
      <c r="K132" s="1977"/>
      <c r="L132" s="873" t="s">
        <v>2057</v>
      </c>
    </row>
    <row r="133" spans="1:12" ht="13.5" thickBot="1" x14ac:dyDescent="0.25">
      <c r="A133" s="512" t="s">
        <v>58</v>
      </c>
      <c r="B133" s="861" t="s">
        <v>212</v>
      </c>
      <c r="C133" s="1980">
        <v>182.66666666666666</v>
      </c>
      <c r="D133" s="1981"/>
      <c r="E133" s="873" t="s">
        <v>2057</v>
      </c>
      <c r="F133" s="873"/>
      <c r="H133" s="512" t="s">
        <v>58</v>
      </c>
      <c r="I133" s="861" t="s">
        <v>212</v>
      </c>
      <c r="J133" s="1980">
        <f>C133*заглавие!$K$1</f>
        <v>182.66666666666666</v>
      </c>
      <c r="K133" s="1981"/>
      <c r="L133" s="873" t="s">
        <v>2057</v>
      </c>
    </row>
    <row r="134" spans="1:12" x14ac:dyDescent="0.2">
      <c r="A134" s="514" t="s">
        <v>59</v>
      </c>
      <c r="B134" s="522" t="s">
        <v>212</v>
      </c>
      <c r="C134" s="1966">
        <v>284</v>
      </c>
      <c r="D134" s="1967"/>
      <c r="E134" s="873" t="s">
        <v>2057</v>
      </c>
      <c r="F134" s="873"/>
      <c r="H134" s="514" t="s">
        <v>59</v>
      </c>
      <c r="I134" s="522" t="s">
        <v>212</v>
      </c>
      <c r="J134" s="1966">
        <f>C134*заглавие!$K$1</f>
        <v>284</v>
      </c>
      <c r="K134" s="1967"/>
      <c r="L134" s="873" t="s">
        <v>2057</v>
      </c>
    </row>
    <row r="135" spans="1:12" ht="13.5" thickBot="1" x14ac:dyDescent="0.25">
      <c r="A135" s="516" t="s">
        <v>60</v>
      </c>
      <c r="B135" s="523" t="s">
        <v>212</v>
      </c>
      <c r="C135" s="1970">
        <v>253.33333333333331</v>
      </c>
      <c r="D135" s="1971"/>
      <c r="E135" s="873" t="s">
        <v>2057</v>
      </c>
      <c r="F135" s="873"/>
      <c r="H135" s="516" t="s">
        <v>60</v>
      </c>
      <c r="I135" s="523" t="s">
        <v>212</v>
      </c>
      <c r="J135" s="1970">
        <f>C135*заглавие!$K$1</f>
        <v>253.33333333333331</v>
      </c>
      <c r="K135" s="1971"/>
      <c r="L135" s="873" t="s">
        <v>2057</v>
      </c>
    </row>
    <row r="136" spans="1:12" x14ac:dyDescent="0.2">
      <c r="A136" s="297" t="s">
        <v>61</v>
      </c>
      <c r="B136" s="860" t="s">
        <v>212</v>
      </c>
      <c r="C136" s="2065">
        <v>83.333333333333329</v>
      </c>
      <c r="D136" s="2066"/>
      <c r="E136" s="873" t="s">
        <v>2057</v>
      </c>
      <c r="F136" s="873"/>
      <c r="H136" s="297" t="s">
        <v>61</v>
      </c>
      <c r="I136" s="860" t="s">
        <v>212</v>
      </c>
      <c r="J136" s="1976">
        <f>C136*заглавие!$K$1</f>
        <v>83.333333333333329</v>
      </c>
      <c r="K136" s="1977"/>
      <c r="L136" s="873" t="s">
        <v>2057</v>
      </c>
    </row>
    <row r="137" spans="1:12" x14ac:dyDescent="0.2">
      <c r="A137" s="293" t="s">
        <v>62</v>
      </c>
      <c r="B137" s="862" t="s">
        <v>212</v>
      </c>
      <c r="C137" s="2055">
        <v>153.33333333333331</v>
      </c>
      <c r="D137" s="2056"/>
      <c r="E137" s="873" t="s">
        <v>2057</v>
      </c>
      <c r="F137" s="873"/>
      <c r="H137" s="293" t="s">
        <v>62</v>
      </c>
      <c r="I137" s="862" t="s">
        <v>212</v>
      </c>
      <c r="J137" s="1964">
        <f>C137*заглавие!$K$1</f>
        <v>153.33333333333331</v>
      </c>
      <c r="K137" s="1965"/>
      <c r="L137" s="873" t="s">
        <v>2057</v>
      </c>
    </row>
    <row r="138" spans="1:12" x14ac:dyDescent="0.2">
      <c r="A138" s="293" t="s">
        <v>63</v>
      </c>
      <c r="B138" s="862" t="s">
        <v>212</v>
      </c>
      <c r="C138" s="2055">
        <v>223.33333333333331</v>
      </c>
      <c r="D138" s="2056"/>
      <c r="E138" s="873" t="s">
        <v>2057</v>
      </c>
      <c r="F138" s="873"/>
      <c r="H138" s="293" t="s">
        <v>63</v>
      </c>
      <c r="I138" s="862" t="s">
        <v>212</v>
      </c>
      <c r="J138" s="1964">
        <f>C138*заглавие!$K$1</f>
        <v>223.33333333333331</v>
      </c>
      <c r="K138" s="1965"/>
      <c r="L138" s="873" t="s">
        <v>2057</v>
      </c>
    </row>
    <row r="139" spans="1:12" ht="13.5" thickBot="1" x14ac:dyDescent="0.25">
      <c r="A139" s="298" t="s">
        <v>64</v>
      </c>
      <c r="B139" s="861" t="s">
        <v>212</v>
      </c>
      <c r="C139" s="2057">
        <v>293.33333333333331</v>
      </c>
      <c r="D139" s="2058"/>
      <c r="E139" s="873" t="s">
        <v>2057</v>
      </c>
      <c r="F139" s="873"/>
      <c r="H139" s="298" t="s">
        <v>64</v>
      </c>
      <c r="I139" s="861" t="s">
        <v>212</v>
      </c>
      <c r="J139" s="1980">
        <f>C139*заглавие!$K$1</f>
        <v>293.33333333333331</v>
      </c>
      <c r="K139" s="1981"/>
      <c r="L139" s="873" t="s">
        <v>2057</v>
      </c>
    </row>
    <row r="140" spans="1:12" x14ac:dyDescent="0.2">
      <c r="A140" s="292" t="s">
        <v>2126</v>
      </c>
      <c r="B140" s="522" t="s">
        <v>212</v>
      </c>
      <c r="C140" s="1966">
        <v>213.33333333333331</v>
      </c>
      <c r="D140" s="1967"/>
      <c r="E140" s="873" t="s">
        <v>2057</v>
      </c>
      <c r="F140" s="873"/>
      <c r="H140" s="292" t="s">
        <v>2126</v>
      </c>
      <c r="I140" s="522" t="s">
        <v>212</v>
      </c>
      <c r="J140" s="1966">
        <f>C140*заглавие!$K$1</f>
        <v>213.33333333333331</v>
      </c>
      <c r="K140" s="1967"/>
      <c r="L140" s="873" t="s">
        <v>2057</v>
      </c>
    </row>
    <row r="141" spans="1:12" x14ac:dyDescent="0.2">
      <c r="A141" s="293" t="s">
        <v>1953</v>
      </c>
      <c r="B141" s="862" t="s">
        <v>212</v>
      </c>
      <c r="C141" s="1964">
        <v>293.33333333333331</v>
      </c>
      <c r="D141" s="1965"/>
      <c r="E141" s="873" t="s">
        <v>2058</v>
      </c>
      <c r="F141" s="873"/>
      <c r="H141" s="293" t="s">
        <v>1953</v>
      </c>
      <c r="I141" s="862" t="s">
        <v>212</v>
      </c>
      <c r="J141" s="1964">
        <f>C141*заглавие!$K$1</f>
        <v>293.33333333333331</v>
      </c>
      <c r="K141" s="1965"/>
      <c r="L141" s="873" t="s">
        <v>2058</v>
      </c>
    </row>
    <row r="142" spans="1:12" ht="13.5" thickBot="1" x14ac:dyDescent="0.25">
      <c r="A142" s="296" t="s">
        <v>1954</v>
      </c>
      <c r="B142" s="523" t="s">
        <v>212</v>
      </c>
      <c r="C142" s="1970">
        <v>200</v>
      </c>
      <c r="D142" s="1971"/>
      <c r="E142" s="873" t="s">
        <v>2058</v>
      </c>
      <c r="F142" s="873"/>
      <c r="H142" s="296" t="s">
        <v>1954</v>
      </c>
      <c r="I142" s="523" t="s">
        <v>212</v>
      </c>
      <c r="J142" s="1970">
        <f>C142*заглавие!$K$1</f>
        <v>200</v>
      </c>
      <c r="K142" s="1971"/>
      <c r="L142" s="873" t="s">
        <v>2058</v>
      </c>
    </row>
    <row r="143" spans="1:12" ht="13.5" thickBot="1" x14ac:dyDescent="0.25">
      <c r="A143" s="660" t="s">
        <v>1955</v>
      </c>
      <c r="B143" s="866" t="s">
        <v>212</v>
      </c>
      <c r="C143" s="2020">
        <v>654</v>
      </c>
      <c r="D143" s="2021"/>
      <c r="E143" s="873" t="s">
        <v>2058</v>
      </c>
      <c r="F143" s="873"/>
      <c r="H143" s="660" t="s">
        <v>1955</v>
      </c>
      <c r="I143" s="866" t="s">
        <v>212</v>
      </c>
      <c r="J143" s="2020">
        <f>C143*заглавие!$K$1</f>
        <v>654</v>
      </c>
      <c r="K143" s="2021"/>
      <c r="L143" s="873" t="s">
        <v>2058</v>
      </c>
    </row>
    <row r="144" spans="1:12" ht="12.75" customHeight="1" x14ac:dyDescent="0.2">
      <c r="A144" s="568" t="s">
        <v>1956</v>
      </c>
      <c r="B144" s="863" t="s">
        <v>212</v>
      </c>
      <c r="C144" s="1966">
        <v>1450</v>
      </c>
      <c r="D144" s="1967"/>
      <c r="E144" s="873" t="s">
        <v>2058</v>
      </c>
      <c r="F144" s="873"/>
      <c r="H144" s="568" t="s">
        <v>1956</v>
      </c>
      <c r="I144" s="863" t="s">
        <v>212</v>
      </c>
      <c r="J144" s="1966">
        <f>C144*заглавие!$K$1</f>
        <v>1450</v>
      </c>
      <c r="K144" s="1967"/>
      <c r="L144" s="873" t="s">
        <v>2058</v>
      </c>
    </row>
    <row r="145" spans="1:12" ht="12.75" customHeight="1" x14ac:dyDescent="0.2">
      <c r="A145" s="140" t="s">
        <v>1957</v>
      </c>
      <c r="B145" s="457" t="s">
        <v>212</v>
      </c>
      <c r="C145" s="1964">
        <v>1070</v>
      </c>
      <c r="D145" s="1965"/>
      <c r="E145" s="873" t="s">
        <v>2058</v>
      </c>
      <c r="F145" s="873"/>
      <c r="H145" s="140" t="s">
        <v>1957</v>
      </c>
      <c r="I145" s="457" t="s">
        <v>212</v>
      </c>
      <c r="J145" s="1964">
        <f>C145*заглавие!$K$1</f>
        <v>1070</v>
      </c>
      <c r="K145" s="1965"/>
      <c r="L145" s="873" t="s">
        <v>2058</v>
      </c>
    </row>
    <row r="146" spans="1:12" ht="12.75" customHeight="1" thickBot="1" x14ac:dyDescent="0.25">
      <c r="A146" s="141" t="s">
        <v>884</v>
      </c>
      <c r="B146" s="463" t="s">
        <v>212</v>
      </c>
      <c r="C146" s="1970">
        <v>870</v>
      </c>
      <c r="D146" s="1971"/>
      <c r="E146" s="873" t="s">
        <v>2058</v>
      </c>
      <c r="F146" s="873"/>
      <c r="H146" s="141" t="s">
        <v>884</v>
      </c>
      <c r="I146" s="463" t="s">
        <v>212</v>
      </c>
      <c r="J146" s="1970">
        <f>C146*заглавие!$K$1</f>
        <v>870</v>
      </c>
      <c r="K146" s="1971"/>
      <c r="L146" s="873" t="s">
        <v>2058</v>
      </c>
    </row>
    <row r="147" spans="1:12" s="184" customFormat="1" ht="12.75" customHeight="1" thickBot="1" x14ac:dyDescent="0.25">
      <c r="A147" s="141" t="s">
        <v>1234</v>
      </c>
      <c r="B147" s="463" t="s">
        <v>212</v>
      </c>
      <c r="C147" s="1970">
        <v>1190</v>
      </c>
      <c r="D147" s="1971"/>
      <c r="E147" s="1078" t="s">
        <v>2058</v>
      </c>
      <c r="H147" s="141" t="s">
        <v>1234</v>
      </c>
      <c r="I147" s="463" t="s">
        <v>212</v>
      </c>
      <c r="J147" s="1970">
        <f>C147*заглавие!$K$1</f>
        <v>1190</v>
      </c>
      <c r="K147" s="1971"/>
      <c r="L147" s="1078" t="s">
        <v>2058</v>
      </c>
    </row>
    <row r="148" spans="1:12" s="184" customFormat="1" ht="12.75" customHeight="1" thickBot="1" x14ac:dyDescent="0.25">
      <c r="A148" s="1610" t="s">
        <v>321</v>
      </c>
      <c r="B148" s="1608" t="s">
        <v>212</v>
      </c>
      <c r="C148" s="2063">
        <v>496</v>
      </c>
      <c r="D148" s="2064"/>
      <c r="E148" s="1078" t="s">
        <v>322</v>
      </c>
      <c r="F148" s="1078"/>
      <c r="H148" s="1610" t="s">
        <v>681</v>
      </c>
      <c r="I148" s="1608" t="s">
        <v>212</v>
      </c>
      <c r="J148" s="2063">
        <f>C148*заглавие!$K$1</f>
        <v>496</v>
      </c>
      <c r="K148" s="2064"/>
      <c r="L148" s="1078" t="s">
        <v>322</v>
      </c>
    </row>
    <row r="149" spans="1:12" s="184" customFormat="1" ht="13.5" thickBot="1" x14ac:dyDescent="0.25">
      <c r="A149" s="1611" t="s">
        <v>572</v>
      </c>
      <c r="B149" s="520"/>
      <c r="C149" s="1982"/>
      <c r="D149" s="1983"/>
      <c r="E149" s="285"/>
      <c r="F149" s="285"/>
      <c r="H149" s="536" t="s">
        <v>572</v>
      </c>
      <c r="I149" s="520"/>
      <c r="J149" s="1982"/>
      <c r="K149" s="1983"/>
      <c r="L149" s="285"/>
    </row>
    <row r="150" spans="1:12" s="184" customFormat="1" x14ac:dyDescent="0.2">
      <c r="A150" s="514" t="s">
        <v>854</v>
      </c>
      <c r="B150" s="522" t="s">
        <v>212</v>
      </c>
      <c r="C150" s="1958">
        <v>224</v>
      </c>
      <c r="D150" s="1959"/>
      <c r="E150" s="1078" t="s">
        <v>2058</v>
      </c>
      <c r="F150" s="1078"/>
      <c r="H150" s="514" t="s">
        <v>854</v>
      </c>
      <c r="I150" s="522" t="s">
        <v>212</v>
      </c>
      <c r="J150" s="1958">
        <f>C150*заглавие!$K$1</f>
        <v>224</v>
      </c>
      <c r="K150" s="1959"/>
      <c r="L150" s="1078" t="s">
        <v>2058</v>
      </c>
    </row>
    <row r="151" spans="1:12" s="184" customFormat="1" ht="13.5" thickBot="1" x14ac:dyDescent="0.25">
      <c r="A151" s="516" t="s">
        <v>855</v>
      </c>
      <c r="B151" s="523" t="s">
        <v>212</v>
      </c>
      <c r="C151" s="1956">
        <v>188</v>
      </c>
      <c r="D151" s="1957"/>
      <c r="E151" s="1078" t="s">
        <v>2058</v>
      </c>
      <c r="F151" s="1078"/>
      <c r="H151" s="516" t="s">
        <v>855</v>
      </c>
      <c r="I151" s="523" t="s">
        <v>212</v>
      </c>
      <c r="J151" s="1956">
        <f>C151*заглавие!$K$1</f>
        <v>188</v>
      </c>
      <c r="K151" s="1957"/>
      <c r="L151" s="1078" t="s">
        <v>2058</v>
      </c>
    </row>
    <row r="152" spans="1:12" s="184" customFormat="1" ht="13.5" thickBot="1" x14ac:dyDescent="0.25">
      <c r="A152" s="1084" t="s">
        <v>323</v>
      </c>
      <c r="B152" s="889" t="s">
        <v>212</v>
      </c>
      <c r="C152" s="1974">
        <v>607</v>
      </c>
      <c r="D152" s="1975"/>
      <c r="E152" s="1078" t="s">
        <v>2058</v>
      </c>
      <c r="H152" s="1084" t="s">
        <v>323</v>
      </c>
      <c r="I152" s="889" t="s">
        <v>212</v>
      </c>
      <c r="J152" s="1974">
        <f>C152*заглавие!$K$1</f>
        <v>607</v>
      </c>
      <c r="K152" s="1975"/>
      <c r="L152" s="1078" t="s">
        <v>2058</v>
      </c>
    </row>
    <row r="153" spans="1:12" ht="14.25" thickBot="1" x14ac:dyDescent="0.3">
      <c r="A153" s="1609" t="s">
        <v>2085</v>
      </c>
      <c r="B153" s="889" t="s">
        <v>212</v>
      </c>
      <c r="C153" s="2063">
        <v>25</v>
      </c>
      <c r="D153" s="2064"/>
      <c r="E153" s="285"/>
      <c r="F153" s="285"/>
      <c r="H153" s="1612" t="s">
        <v>2085</v>
      </c>
      <c r="I153" s="889" t="s">
        <v>212</v>
      </c>
      <c r="J153" s="2063">
        <f>C153*заглавие!$K$1</f>
        <v>25</v>
      </c>
      <c r="K153" s="2064"/>
      <c r="L153" s="285"/>
    </row>
    <row r="154" spans="1:12" x14ac:dyDescent="0.2">
      <c r="A154" s="519"/>
      <c r="B154" s="520"/>
      <c r="C154" s="531"/>
      <c r="D154" s="531"/>
      <c r="E154" s="285"/>
      <c r="H154" s="519"/>
      <c r="I154" s="520"/>
      <c r="J154" s="531"/>
      <c r="K154" s="531"/>
      <c r="L154" s="285"/>
    </row>
    <row r="155" spans="1:12" x14ac:dyDescent="0.2">
      <c r="A155" s="519"/>
      <c r="B155" s="520"/>
      <c r="C155" s="531"/>
      <c r="D155" s="531"/>
      <c r="E155" s="285"/>
      <c r="H155" s="519"/>
      <c r="I155" s="520"/>
      <c r="J155" s="531"/>
      <c r="K155" s="531"/>
      <c r="L155" s="285"/>
    </row>
    <row r="156" spans="1:12" x14ac:dyDescent="0.2">
      <c r="A156" s="519"/>
      <c r="B156" s="520"/>
      <c r="C156" s="531"/>
      <c r="D156" s="531"/>
      <c r="E156" s="285"/>
      <c r="H156" s="519"/>
      <c r="I156" s="520"/>
      <c r="J156" s="531"/>
      <c r="K156" s="531"/>
      <c r="L156" s="285"/>
    </row>
    <row r="157" spans="1:12" x14ac:dyDescent="0.2">
      <c r="A157" s="519"/>
      <c r="B157" s="520"/>
      <c r="C157" s="531"/>
      <c r="D157" s="531"/>
      <c r="E157" s="285"/>
      <c r="H157" s="519"/>
      <c r="I157" s="520"/>
      <c r="J157" s="531"/>
      <c r="K157" s="531"/>
      <c r="L157" s="285"/>
    </row>
    <row r="158" spans="1:12" ht="13.5" x14ac:dyDescent="0.25">
      <c r="A158" s="519"/>
      <c r="B158" s="520"/>
      <c r="C158" s="521"/>
      <c r="D158" s="521"/>
      <c r="E158" s="372"/>
      <c r="H158" s="519"/>
      <c r="I158" s="520"/>
      <c r="J158" s="521"/>
      <c r="K158" s="521"/>
      <c r="L158" s="372"/>
    </row>
    <row r="159" spans="1:12" ht="13.5" customHeight="1" thickBot="1" x14ac:dyDescent="0.25">
      <c r="A159" s="507"/>
      <c r="B159" s="506"/>
      <c r="C159" s="285" t="s">
        <v>1673</v>
      </c>
      <c r="D159" s="285" t="s">
        <v>1672</v>
      </c>
      <c r="E159" s="285"/>
      <c r="H159" s="505" t="s">
        <v>572</v>
      </c>
      <c r="I159" s="506"/>
      <c r="J159" s="285" t="s">
        <v>1673</v>
      </c>
      <c r="K159" s="285" t="s">
        <v>1672</v>
      </c>
      <c r="L159" s="285"/>
    </row>
    <row r="160" spans="1:12" ht="13.5" customHeight="1" thickBot="1" x14ac:dyDescent="0.25">
      <c r="A160" s="678" t="s">
        <v>1524</v>
      </c>
      <c r="B160" s="508" t="s">
        <v>573</v>
      </c>
      <c r="C160" s="508" t="s">
        <v>574</v>
      </c>
      <c r="D160" s="509" t="s">
        <v>574</v>
      </c>
      <c r="E160" s="285"/>
      <c r="H160" s="678" t="s">
        <v>1524</v>
      </c>
      <c r="I160" s="508" t="s">
        <v>573</v>
      </c>
      <c r="J160" s="508" t="s">
        <v>574</v>
      </c>
      <c r="K160" s="509" t="s">
        <v>574</v>
      </c>
      <c r="L160" s="285"/>
    </row>
    <row r="161" spans="1:12" ht="13.5" customHeight="1" x14ac:dyDescent="0.2">
      <c r="A161" s="662" t="s">
        <v>67</v>
      </c>
      <c r="B161" s="515" t="s">
        <v>65</v>
      </c>
      <c r="C161" s="1958">
        <v>60</v>
      </c>
      <c r="D161" s="1959"/>
      <c r="E161" s="285"/>
      <c r="H161" s="662" t="s">
        <v>67</v>
      </c>
      <c r="I161" s="1629" t="s">
        <v>65</v>
      </c>
      <c r="J161" s="1958">
        <f>C161*заглавие!$K$1</f>
        <v>60</v>
      </c>
      <c r="K161" s="1959"/>
      <c r="L161" s="285"/>
    </row>
    <row r="162" spans="1:12" ht="13.5" customHeight="1" x14ac:dyDescent="0.2">
      <c r="A162" s="663" t="s">
        <v>2127</v>
      </c>
      <c r="B162" s="641" t="s">
        <v>212</v>
      </c>
      <c r="C162" s="1952">
        <v>106.66666666666666</v>
      </c>
      <c r="D162" s="1953"/>
      <c r="E162" s="285"/>
      <c r="H162" s="663" t="s">
        <v>2127</v>
      </c>
      <c r="I162" s="641" t="s">
        <v>212</v>
      </c>
      <c r="J162" s="1952">
        <f>C162*заглавие!$K$1</f>
        <v>106.66666666666666</v>
      </c>
      <c r="K162" s="1953"/>
      <c r="L162" s="285"/>
    </row>
    <row r="163" spans="1:12" ht="13.5" customHeight="1" x14ac:dyDescent="0.2">
      <c r="A163" s="664" t="s">
        <v>844</v>
      </c>
      <c r="B163" s="640" t="s">
        <v>212</v>
      </c>
      <c r="C163" s="1962">
        <v>150</v>
      </c>
      <c r="D163" s="1963"/>
      <c r="E163" s="282"/>
      <c r="H163" s="664" t="s">
        <v>844</v>
      </c>
      <c r="I163" s="640" t="s">
        <v>212</v>
      </c>
      <c r="J163" s="1962">
        <f>C163*заглавие!$K$1</f>
        <v>150</v>
      </c>
      <c r="K163" s="1963"/>
      <c r="L163" s="282"/>
    </row>
    <row r="164" spans="1:12" ht="13.5" customHeight="1" x14ac:dyDescent="0.2">
      <c r="A164" s="1018" t="s">
        <v>2059</v>
      </c>
      <c r="B164" s="1079" t="s">
        <v>212</v>
      </c>
      <c r="C164" s="1952">
        <v>185</v>
      </c>
      <c r="D164" s="1953"/>
      <c r="E164" s="282"/>
      <c r="H164" s="1018" t="s">
        <v>2059</v>
      </c>
      <c r="I164" s="640" t="s">
        <v>212</v>
      </c>
      <c r="J164" s="1962">
        <f>C164*заглавие!$K$1</f>
        <v>185</v>
      </c>
      <c r="K164" s="1963"/>
      <c r="L164" s="282"/>
    </row>
    <row r="165" spans="1:12" ht="13.5" customHeight="1" x14ac:dyDescent="0.2">
      <c r="A165" s="664" t="s">
        <v>1235</v>
      </c>
      <c r="B165" s="511" t="s">
        <v>65</v>
      </c>
      <c r="C165" s="1962">
        <v>150</v>
      </c>
      <c r="D165" s="1963"/>
      <c r="E165" s="282"/>
      <c r="H165" s="664" t="s">
        <v>1235</v>
      </c>
      <c r="I165" s="1628" t="s">
        <v>65</v>
      </c>
      <c r="J165" s="1962">
        <f>C165*заглавие!$K$1</f>
        <v>150</v>
      </c>
      <c r="K165" s="1963"/>
      <c r="L165" s="282"/>
    </row>
    <row r="166" spans="1:12" s="184" customFormat="1" ht="13.5" customHeight="1" thickBot="1" x14ac:dyDescent="0.25">
      <c r="A166" s="1018" t="s">
        <v>324</v>
      </c>
      <c r="B166" s="640" t="s">
        <v>212</v>
      </c>
      <c r="C166" s="1962">
        <v>150</v>
      </c>
      <c r="D166" s="1963"/>
      <c r="E166" s="282"/>
      <c r="F166" s="282"/>
      <c r="H166" s="1018" t="s">
        <v>324</v>
      </c>
      <c r="I166" s="640" t="s">
        <v>212</v>
      </c>
      <c r="J166" s="1962">
        <f>C166*заглавие!$K$1</f>
        <v>150</v>
      </c>
      <c r="K166" s="1963"/>
      <c r="L166" s="282"/>
    </row>
    <row r="167" spans="1:12" ht="13.5" customHeight="1" thickBot="1" x14ac:dyDescent="0.25">
      <c r="A167" s="665" t="s">
        <v>68</v>
      </c>
      <c r="B167" s="515" t="s">
        <v>212</v>
      </c>
      <c r="C167" s="1958">
        <v>40</v>
      </c>
      <c r="D167" s="1959"/>
      <c r="E167" s="285"/>
      <c r="F167" s="285"/>
      <c r="H167" s="665" t="s">
        <v>68</v>
      </c>
      <c r="I167" s="515" t="s">
        <v>212</v>
      </c>
      <c r="J167" s="1958">
        <f>C167*заглавие!$K$1</f>
        <v>40</v>
      </c>
      <c r="K167" s="1959"/>
      <c r="L167" s="285"/>
    </row>
    <row r="168" spans="1:12" ht="13.5" customHeight="1" x14ac:dyDescent="0.2">
      <c r="A168" s="666" t="s">
        <v>78</v>
      </c>
      <c r="B168" s="534" t="s">
        <v>212</v>
      </c>
      <c r="C168" s="1958">
        <v>46.666666666666664</v>
      </c>
      <c r="D168" s="1959"/>
      <c r="E168" s="285"/>
      <c r="F168" s="285"/>
      <c r="H168" s="666" t="s">
        <v>78</v>
      </c>
      <c r="I168" s="534" t="s">
        <v>212</v>
      </c>
      <c r="J168" s="1958">
        <f>C168*заглавие!$K$1</f>
        <v>46.666666666666664</v>
      </c>
      <c r="K168" s="1959"/>
      <c r="L168" s="285"/>
    </row>
    <row r="169" spans="1:12" ht="13.5" customHeight="1" x14ac:dyDescent="0.2">
      <c r="A169" s="667" t="s">
        <v>1790</v>
      </c>
      <c r="B169" s="294" t="s">
        <v>212</v>
      </c>
      <c r="C169" s="1962">
        <v>70</v>
      </c>
      <c r="D169" s="1963"/>
      <c r="E169" s="282"/>
      <c r="F169" s="282"/>
      <c r="H169" s="667" t="s">
        <v>1790</v>
      </c>
      <c r="I169" s="294" t="s">
        <v>212</v>
      </c>
      <c r="J169" s="1962">
        <f>C169*заглавие!$K$1</f>
        <v>70</v>
      </c>
      <c r="K169" s="1963"/>
      <c r="L169" s="282"/>
    </row>
    <row r="170" spans="1:12" ht="13.5" customHeight="1" thickBot="1" x14ac:dyDescent="0.25">
      <c r="A170" s="1636" t="s">
        <v>325</v>
      </c>
      <c r="B170" s="294" t="s">
        <v>212</v>
      </c>
      <c r="C170" s="1962">
        <v>70</v>
      </c>
      <c r="D170" s="1963"/>
      <c r="E170" s="282"/>
      <c r="F170" s="282"/>
      <c r="H170" s="1636" t="s">
        <v>325</v>
      </c>
      <c r="I170" s="294" t="s">
        <v>212</v>
      </c>
      <c r="J170" s="1962">
        <f>C170*заглавие!$K$1</f>
        <v>70</v>
      </c>
      <c r="K170" s="1963"/>
      <c r="L170" s="282"/>
    </row>
    <row r="171" spans="1:12" ht="13.5" customHeight="1" x14ac:dyDescent="0.2">
      <c r="A171" s="665" t="s">
        <v>887</v>
      </c>
      <c r="B171" s="515" t="s">
        <v>212</v>
      </c>
      <c r="C171" s="1958">
        <v>46.666666666666664</v>
      </c>
      <c r="D171" s="1959"/>
      <c r="E171" s="285"/>
      <c r="F171" s="285"/>
      <c r="H171" s="665" t="s">
        <v>887</v>
      </c>
      <c r="I171" s="515" t="s">
        <v>212</v>
      </c>
      <c r="J171" s="1958">
        <f>C171*заглавие!$K$1</f>
        <v>46.666666666666664</v>
      </c>
      <c r="K171" s="1959"/>
      <c r="L171" s="285"/>
    </row>
    <row r="172" spans="1:12" ht="13.5" customHeight="1" thickBot="1" x14ac:dyDescent="0.25">
      <c r="A172" s="668" t="s">
        <v>888</v>
      </c>
      <c r="B172" s="517" t="s">
        <v>212</v>
      </c>
      <c r="C172" s="1956">
        <v>53.333333333333329</v>
      </c>
      <c r="D172" s="1957"/>
      <c r="E172" s="285"/>
      <c r="F172" s="285"/>
      <c r="H172" s="668" t="s">
        <v>888</v>
      </c>
      <c r="I172" s="517" t="s">
        <v>212</v>
      </c>
      <c r="J172" s="1956">
        <f>C172*заглавие!$K$1</f>
        <v>53.333333333333329</v>
      </c>
      <c r="K172" s="1957"/>
      <c r="L172" s="285"/>
    </row>
    <row r="173" spans="1:12" ht="13.5" customHeight="1" x14ac:dyDescent="0.2">
      <c r="A173" s="669" t="s">
        <v>889</v>
      </c>
      <c r="B173" s="534" t="s">
        <v>212</v>
      </c>
      <c r="C173" s="1958">
        <v>46.666666666666664</v>
      </c>
      <c r="D173" s="1959"/>
      <c r="E173" s="285"/>
      <c r="F173" s="285"/>
      <c r="H173" s="669" t="s">
        <v>889</v>
      </c>
      <c r="I173" s="534" t="s">
        <v>212</v>
      </c>
      <c r="J173" s="1958">
        <f>C173*заглавие!$K$1</f>
        <v>46.666666666666664</v>
      </c>
      <c r="K173" s="1959"/>
      <c r="L173" s="285"/>
    </row>
    <row r="174" spans="1:12" ht="13.5" customHeight="1" thickBot="1" x14ac:dyDescent="0.25">
      <c r="A174" s="668" t="s">
        <v>427</v>
      </c>
      <c r="B174" s="517" t="s">
        <v>212</v>
      </c>
      <c r="C174" s="1956">
        <v>53.333333333333329</v>
      </c>
      <c r="D174" s="1957"/>
      <c r="E174" s="285"/>
      <c r="F174" s="285"/>
      <c r="H174" s="668" t="s">
        <v>427</v>
      </c>
      <c r="I174" s="517" t="s">
        <v>212</v>
      </c>
      <c r="J174" s="1956">
        <f>C174*заглавие!$K$1</f>
        <v>53.333333333333329</v>
      </c>
      <c r="K174" s="1957"/>
      <c r="L174" s="285"/>
    </row>
    <row r="175" spans="1:12" ht="13.5" customHeight="1" x14ac:dyDescent="0.2">
      <c r="A175" s="670" t="s">
        <v>428</v>
      </c>
      <c r="B175" s="518" t="s">
        <v>212</v>
      </c>
      <c r="C175" s="1958">
        <v>46.666666666666664</v>
      </c>
      <c r="D175" s="1959"/>
      <c r="E175" s="285"/>
      <c r="F175" s="285"/>
      <c r="H175" s="670" t="s">
        <v>428</v>
      </c>
      <c r="I175" s="518" t="s">
        <v>212</v>
      </c>
      <c r="J175" s="1958">
        <f>C175*заглавие!$K$1</f>
        <v>46.666666666666664</v>
      </c>
      <c r="K175" s="1959"/>
      <c r="L175" s="285"/>
    </row>
    <row r="176" spans="1:12" ht="13.5" customHeight="1" x14ac:dyDescent="0.2">
      <c r="A176" s="670" t="s">
        <v>410</v>
      </c>
      <c r="B176" s="518" t="s">
        <v>212</v>
      </c>
      <c r="C176" s="1952">
        <v>58.666666666666664</v>
      </c>
      <c r="D176" s="1953"/>
      <c r="E176" s="285"/>
      <c r="F176" s="285"/>
      <c r="H176" s="670" t="s">
        <v>410</v>
      </c>
      <c r="I176" s="518" t="s">
        <v>212</v>
      </c>
      <c r="J176" s="1952">
        <f>C176*заглавие!$K$1</f>
        <v>58.666666666666664</v>
      </c>
      <c r="K176" s="1953"/>
      <c r="L176" s="285"/>
    </row>
    <row r="177" spans="1:13" ht="13.5" customHeight="1" x14ac:dyDescent="0.2">
      <c r="A177" s="670" t="s">
        <v>411</v>
      </c>
      <c r="B177" s="518" t="s">
        <v>212</v>
      </c>
      <c r="C177" s="1952">
        <v>70.666666666666657</v>
      </c>
      <c r="D177" s="1953"/>
      <c r="E177" s="285"/>
      <c r="F177" s="285"/>
      <c r="H177" s="670" t="s">
        <v>411</v>
      </c>
      <c r="I177" s="518" t="s">
        <v>212</v>
      </c>
      <c r="J177" s="1952">
        <f>C177*заглавие!$K$1</f>
        <v>70.666666666666657</v>
      </c>
      <c r="K177" s="1953"/>
      <c r="L177" s="285"/>
    </row>
    <row r="178" spans="1:13" ht="13.5" customHeight="1" x14ac:dyDescent="0.2">
      <c r="A178" s="670" t="s">
        <v>412</v>
      </c>
      <c r="B178" s="518" t="s">
        <v>212</v>
      </c>
      <c r="C178" s="1952">
        <v>82.666666666666657</v>
      </c>
      <c r="D178" s="1953"/>
      <c r="E178" s="285"/>
      <c r="F178" s="285"/>
      <c r="H178" s="670" t="s">
        <v>412</v>
      </c>
      <c r="I178" s="518" t="s">
        <v>212</v>
      </c>
      <c r="J178" s="1952">
        <f>C178*заглавие!$K$1</f>
        <v>82.666666666666657</v>
      </c>
      <c r="K178" s="1953"/>
      <c r="L178" s="285"/>
    </row>
    <row r="179" spans="1:13" ht="13.5" customHeight="1" thickBot="1" x14ac:dyDescent="0.25">
      <c r="A179" s="671" t="s">
        <v>430</v>
      </c>
      <c r="B179" s="535" t="s">
        <v>212</v>
      </c>
      <c r="C179" s="1956">
        <v>94</v>
      </c>
      <c r="D179" s="1957"/>
      <c r="H179" s="671" t="s">
        <v>430</v>
      </c>
      <c r="I179" s="535" t="s">
        <v>212</v>
      </c>
      <c r="J179" s="1956">
        <f>C179*заглавие!$K$1</f>
        <v>94</v>
      </c>
      <c r="K179" s="1957"/>
    </row>
    <row r="180" spans="1:13" ht="13.5" customHeight="1" x14ac:dyDescent="0.2">
      <c r="A180" s="665" t="s">
        <v>376</v>
      </c>
      <c r="B180" s="515" t="s">
        <v>212</v>
      </c>
      <c r="C180" s="1958">
        <v>32.533333333333331</v>
      </c>
      <c r="D180" s="1959"/>
      <c r="E180" s="285"/>
      <c r="F180" s="285"/>
      <c r="H180" s="665" t="s">
        <v>376</v>
      </c>
      <c r="I180" s="515" t="s">
        <v>212</v>
      </c>
      <c r="J180" s="1958">
        <f>C180*заглавие!$K$1</f>
        <v>32.533333333333331</v>
      </c>
      <c r="K180" s="1959"/>
      <c r="L180" s="285"/>
    </row>
    <row r="181" spans="1:13" ht="13.5" customHeight="1" thickBot="1" x14ac:dyDescent="0.25">
      <c r="A181" s="672" t="s">
        <v>377</v>
      </c>
      <c r="B181" s="513" t="s">
        <v>212</v>
      </c>
      <c r="C181" s="1960">
        <v>41.666666666666664</v>
      </c>
      <c r="D181" s="1961"/>
      <c r="E181" s="1613" t="s">
        <v>326</v>
      </c>
      <c r="F181" s="1613"/>
      <c r="H181" s="672" t="s">
        <v>377</v>
      </c>
      <c r="I181" s="513" t="s">
        <v>212</v>
      </c>
      <c r="J181" s="1960">
        <f>C181*заглавие!$K$1</f>
        <v>41.666666666666664</v>
      </c>
      <c r="K181" s="1961"/>
      <c r="L181" s="1613" t="s">
        <v>326</v>
      </c>
    </row>
    <row r="182" spans="1:13" ht="13.5" customHeight="1" x14ac:dyDescent="0.2">
      <c r="A182" s="665" t="s">
        <v>378</v>
      </c>
      <c r="B182" s="515" t="s">
        <v>212</v>
      </c>
      <c r="C182" s="1958">
        <v>41.666666666666664</v>
      </c>
      <c r="D182" s="1959"/>
      <c r="E182" s="1614" t="s">
        <v>885</v>
      </c>
      <c r="F182" s="1614"/>
      <c r="H182" s="665" t="s">
        <v>378</v>
      </c>
      <c r="I182" s="515" t="s">
        <v>212</v>
      </c>
      <c r="J182" s="1958">
        <f>C182*заглавие!$K$1</f>
        <v>41.666666666666664</v>
      </c>
      <c r="K182" s="1959"/>
      <c r="L182" s="1614" t="s">
        <v>885</v>
      </c>
    </row>
    <row r="183" spans="1:13" ht="13.5" customHeight="1" thickBot="1" x14ac:dyDescent="0.25">
      <c r="A183" s="668" t="s">
        <v>379</v>
      </c>
      <c r="B183" s="517" t="s">
        <v>212</v>
      </c>
      <c r="C183" s="1956">
        <v>50</v>
      </c>
      <c r="D183" s="1957"/>
      <c r="E183" s="1614" t="s">
        <v>885</v>
      </c>
      <c r="F183" s="1614"/>
      <c r="H183" s="668" t="s">
        <v>379</v>
      </c>
      <c r="I183" s="517" t="s">
        <v>212</v>
      </c>
      <c r="J183" s="1956">
        <f>C183*заглавие!$K$1</f>
        <v>50</v>
      </c>
      <c r="K183" s="1957"/>
      <c r="L183" s="1614" t="s">
        <v>885</v>
      </c>
    </row>
    <row r="184" spans="1:13" ht="13.5" customHeight="1" x14ac:dyDescent="0.2">
      <c r="A184" s="1080" t="s">
        <v>380</v>
      </c>
      <c r="B184" s="661" t="s">
        <v>212</v>
      </c>
      <c r="C184" s="1962">
        <v>50</v>
      </c>
      <c r="D184" s="1963"/>
      <c r="E184" s="1614"/>
      <c r="F184" s="1614"/>
      <c r="H184" s="1080" t="s">
        <v>380</v>
      </c>
      <c r="I184" s="661" t="s">
        <v>212</v>
      </c>
      <c r="J184" s="1962">
        <f>C184*заглавие!$K$1</f>
        <v>50</v>
      </c>
      <c r="K184" s="1963"/>
      <c r="L184" s="1614"/>
    </row>
    <row r="185" spans="1:13" ht="13.5" customHeight="1" thickBot="1" x14ac:dyDescent="0.25">
      <c r="A185" s="1080" t="s">
        <v>682</v>
      </c>
      <c r="B185" s="513" t="s">
        <v>212</v>
      </c>
      <c r="C185" s="1952">
        <v>60</v>
      </c>
      <c r="D185" s="1953"/>
      <c r="E185" s="1613" t="s">
        <v>529</v>
      </c>
      <c r="F185" s="1614"/>
      <c r="H185" s="1080" t="s">
        <v>682</v>
      </c>
      <c r="I185" s="513" t="s">
        <v>212</v>
      </c>
      <c r="J185" s="1952">
        <f>C185*заглавие!$K$1</f>
        <v>60</v>
      </c>
      <c r="K185" s="1953"/>
      <c r="L185" s="1613" t="s">
        <v>529</v>
      </c>
    </row>
    <row r="186" spans="1:13" ht="13.5" customHeight="1" x14ac:dyDescent="0.2">
      <c r="A186" s="665" t="s">
        <v>1958</v>
      </c>
      <c r="B186" s="515" t="s">
        <v>212</v>
      </c>
      <c r="C186" s="1958">
        <v>40</v>
      </c>
      <c r="D186" s="1959"/>
      <c r="E186" s="285" t="s">
        <v>886</v>
      </c>
      <c r="F186" s="285"/>
      <c r="H186" s="665" t="s">
        <v>1958</v>
      </c>
      <c r="I186" s="515" t="s">
        <v>212</v>
      </c>
      <c r="J186" s="1958">
        <f>C186*заглавие!$K$1</f>
        <v>40</v>
      </c>
      <c r="K186" s="1959"/>
      <c r="L186" s="285" t="s">
        <v>886</v>
      </c>
    </row>
    <row r="187" spans="1:13" ht="13.5" customHeight="1" x14ac:dyDescent="0.2">
      <c r="A187" s="670" t="s">
        <v>1959</v>
      </c>
      <c r="B187" s="518" t="s">
        <v>212</v>
      </c>
      <c r="C187" s="1952">
        <v>34.666666666666664</v>
      </c>
      <c r="D187" s="1953"/>
      <c r="E187" s="285" t="s">
        <v>886</v>
      </c>
      <c r="F187" s="285"/>
      <c r="H187" s="670" t="s">
        <v>1959</v>
      </c>
      <c r="I187" s="518" t="s">
        <v>212</v>
      </c>
      <c r="J187" s="1952">
        <f>C187*заглавие!$K$1</f>
        <v>34.666666666666664</v>
      </c>
      <c r="K187" s="1953"/>
      <c r="L187" s="285" t="s">
        <v>886</v>
      </c>
    </row>
    <row r="188" spans="1:13" ht="13.5" customHeight="1" thickBot="1" x14ac:dyDescent="0.25">
      <c r="A188" s="672" t="s">
        <v>1960</v>
      </c>
      <c r="B188" s="513" t="s">
        <v>212</v>
      </c>
      <c r="C188" s="1956">
        <v>60</v>
      </c>
      <c r="D188" s="1957"/>
      <c r="E188" s="285" t="s">
        <v>886</v>
      </c>
      <c r="F188" s="285"/>
      <c r="H188" s="672" t="s">
        <v>1960</v>
      </c>
      <c r="I188" s="513" t="s">
        <v>212</v>
      </c>
      <c r="J188" s="1956">
        <f>C188*заглавие!$K$1</f>
        <v>60</v>
      </c>
      <c r="K188" s="1957"/>
      <c r="L188" s="285" t="s">
        <v>886</v>
      </c>
    </row>
    <row r="189" spans="1:13" ht="13.5" customHeight="1" x14ac:dyDescent="0.2">
      <c r="A189" s="677" t="s">
        <v>2061</v>
      </c>
      <c r="B189" s="288" t="s">
        <v>212</v>
      </c>
      <c r="C189" s="1954">
        <v>432</v>
      </c>
      <c r="D189" s="1955"/>
      <c r="E189" s="893"/>
      <c r="F189" s="893"/>
      <c r="H189" s="677" t="s">
        <v>2061</v>
      </c>
      <c r="I189" s="288" t="s">
        <v>212</v>
      </c>
      <c r="J189" s="1954">
        <f>C189*заглавие!$K$1</f>
        <v>432</v>
      </c>
      <c r="K189" s="1955"/>
      <c r="L189" s="893"/>
    </row>
    <row r="190" spans="1:13" ht="13.5" customHeight="1" thickBot="1" x14ac:dyDescent="0.25">
      <c r="A190" s="878" t="s">
        <v>2060</v>
      </c>
      <c r="B190" s="290" t="s">
        <v>65</v>
      </c>
      <c r="C190" s="1946">
        <v>120</v>
      </c>
      <c r="D190" s="1947"/>
      <c r="E190" s="282"/>
      <c r="F190" s="282"/>
      <c r="H190" s="878" t="s">
        <v>2060</v>
      </c>
      <c r="I190" s="290" t="s">
        <v>65</v>
      </c>
      <c r="J190" s="1946">
        <f>C190*заглавие!$K$1</f>
        <v>120</v>
      </c>
      <c r="K190" s="1947"/>
      <c r="L190" s="282"/>
    </row>
    <row r="191" spans="1:13" ht="13.5" customHeight="1" x14ac:dyDescent="0.2">
      <c r="A191" s="874" t="s">
        <v>1961</v>
      </c>
      <c r="B191" s="875" t="s">
        <v>212</v>
      </c>
      <c r="C191" s="1954">
        <v>550</v>
      </c>
      <c r="D191" s="1955"/>
      <c r="E191" s="282"/>
      <c r="F191" s="282"/>
      <c r="G191" s="1615"/>
      <c r="H191" s="874" t="s">
        <v>1961</v>
      </c>
      <c r="I191" s="875" t="s">
        <v>212</v>
      </c>
      <c r="J191" s="1954">
        <f>C191*заглавие!$K$1</f>
        <v>550</v>
      </c>
      <c r="K191" s="1955"/>
      <c r="L191" s="282"/>
      <c r="M191" s="1615"/>
    </row>
    <row r="192" spans="1:13" ht="13.5" customHeight="1" x14ac:dyDescent="0.25">
      <c r="A192" s="667" t="s">
        <v>2067</v>
      </c>
      <c r="B192" s="877" t="s">
        <v>212</v>
      </c>
      <c r="C192" s="1948">
        <v>100</v>
      </c>
      <c r="D192" s="1949"/>
      <c r="E192" s="488"/>
      <c r="F192" s="488"/>
      <c r="G192" s="1615"/>
      <c r="H192" s="667" t="s">
        <v>2067</v>
      </c>
      <c r="I192" s="877" t="s">
        <v>212</v>
      </c>
      <c r="J192" s="1948">
        <f>C192*заглавие!$K$1</f>
        <v>100</v>
      </c>
      <c r="K192" s="1949"/>
      <c r="L192" s="488"/>
      <c r="M192" s="1615"/>
    </row>
    <row r="193" spans="1:13" ht="13.5" customHeight="1" thickBot="1" x14ac:dyDescent="0.25">
      <c r="A193" s="1082" t="s">
        <v>2062</v>
      </c>
      <c r="B193" s="676" t="s">
        <v>65</v>
      </c>
      <c r="C193" s="1946">
        <v>150</v>
      </c>
      <c r="D193" s="1947"/>
      <c r="E193" s="282"/>
      <c r="F193" s="282"/>
      <c r="G193" s="1615"/>
      <c r="H193" s="1082" t="s">
        <v>2062</v>
      </c>
      <c r="I193" s="676" t="s">
        <v>65</v>
      </c>
      <c r="J193" s="1946">
        <f>C193*заглавие!$K$1</f>
        <v>150</v>
      </c>
      <c r="K193" s="1947"/>
      <c r="L193" s="282"/>
      <c r="M193" s="1615"/>
    </row>
    <row r="194" spans="1:13" ht="13.5" customHeight="1" x14ac:dyDescent="0.2">
      <c r="A194" s="677" t="s">
        <v>1964</v>
      </c>
      <c r="B194" s="288" t="s">
        <v>212</v>
      </c>
      <c r="C194" s="1954">
        <v>225</v>
      </c>
      <c r="D194" s="1955"/>
      <c r="E194" s="282"/>
      <c r="F194" s="282"/>
      <c r="H194" s="677" t="s">
        <v>1964</v>
      </c>
      <c r="I194" s="288" t="s">
        <v>212</v>
      </c>
      <c r="J194" s="1954">
        <f>C194*заглавие!$K$1</f>
        <v>225</v>
      </c>
      <c r="K194" s="1955"/>
      <c r="L194" s="282"/>
    </row>
    <row r="195" spans="1:13" ht="13.5" customHeight="1" x14ac:dyDescent="0.2">
      <c r="A195" s="1083" t="s">
        <v>2063</v>
      </c>
      <c r="B195" s="294" t="s">
        <v>65</v>
      </c>
      <c r="C195" s="1948">
        <v>160</v>
      </c>
      <c r="D195" s="1949"/>
      <c r="E195" s="282"/>
      <c r="F195" s="282"/>
      <c r="H195" s="1083" t="s">
        <v>2063</v>
      </c>
      <c r="I195" s="294" t="s">
        <v>65</v>
      </c>
      <c r="J195" s="1948">
        <f>C195*заглавие!$K$1</f>
        <v>160</v>
      </c>
      <c r="K195" s="1949"/>
      <c r="L195" s="282"/>
    </row>
    <row r="196" spans="1:13" ht="13.5" customHeight="1" thickBot="1" x14ac:dyDescent="0.25">
      <c r="A196" s="878" t="s">
        <v>1963</v>
      </c>
      <c r="B196" s="290" t="s">
        <v>212</v>
      </c>
      <c r="C196" s="1946">
        <v>385</v>
      </c>
      <c r="D196" s="1947"/>
      <c r="E196" s="282"/>
      <c r="F196" s="282"/>
      <c r="H196" s="878" t="s">
        <v>1963</v>
      </c>
      <c r="I196" s="290" t="s">
        <v>212</v>
      </c>
      <c r="J196" s="1946">
        <f>C196*заглавие!$K$1</f>
        <v>385</v>
      </c>
      <c r="K196" s="1947"/>
      <c r="L196" s="282"/>
    </row>
    <row r="197" spans="1:13" ht="13.5" customHeight="1" x14ac:dyDescent="0.2">
      <c r="A197" s="874" t="s">
        <v>1965</v>
      </c>
      <c r="B197" s="875" t="s">
        <v>212</v>
      </c>
      <c r="C197" s="1954">
        <v>450</v>
      </c>
      <c r="D197" s="1955"/>
      <c r="E197" s="282"/>
      <c r="F197" s="282"/>
      <c r="H197" s="874" t="s">
        <v>1965</v>
      </c>
      <c r="I197" s="875" t="s">
        <v>212</v>
      </c>
      <c r="J197" s="1954">
        <f>C197*заглавие!$K$1</f>
        <v>450</v>
      </c>
      <c r="K197" s="1955"/>
      <c r="L197" s="282"/>
    </row>
    <row r="198" spans="1:13" ht="13.5" customHeight="1" x14ac:dyDescent="0.2">
      <c r="A198" s="1083" t="s">
        <v>2064</v>
      </c>
      <c r="B198" s="294" t="s">
        <v>65</v>
      </c>
      <c r="C198" s="1948">
        <v>200</v>
      </c>
      <c r="D198" s="1949"/>
      <c r="E198" s="282"/>
      <c r="F198" s="282"/>
      <c r="H198" s="1083" t="s">
        <v>2064</v>
      </c>
      <c r="I198" s="294" t="s">
        <v>65</v>
      </c>
      <c r="J198" s="1948">
        <f>C198*заглавие!$K$1</f>
        <v>200</v>
      </c>
      <c r="K198" s="1949"/>
      <c r="L198" s="282"/>
    </row>
    <row r="199" spans="1:13" ht="13.5" customHeight="1" thickBot="1" x14ac:dyDescent="0.25">
      <c r="A199" s="892" t="s">
        <v>2065</v>
      </c>
      <c r="B199" s="294" t="s">
        <v>212</v>
      </c>
      <c r="C199" s="1948">
        <v>778</v>
      </c>
      <c r="D199" s="1949"/>
      <c r="E199" s="282"/>
      <c r="F199" s="282"/>
      <c r="H199" s="892" t="s">
        <v>2065</v>
      </c>
      <c r="I199" s="294" t="s">
        <v>212</v>
      </c>
      <c r="J199" s="1948">
        <f>C199*заглавие!$K$1</f>
        <v>778</v>
      </c>
      <c r="K199" s="1949"/>
      <c r="L199" s="282"/>
    </row>
    <row r="200" spans="1:13" ht="13.5" customHeight="1" thickBot="1" x14ac:dyDescent="0.25">
      <c r="A200" s="1616" t="s">
        <v>2070</v>
      </c>
      <c r="B200" s="1617" t="s">
        <v>65</v>
      </c>
      <c r="C200" s="1950">
        <v>148.83720930232556</v>
      </c>
      <c r="D200" s="1951"/>
      <c r="E200" s="282"/>
      <c r="F200" s="282"/>
      <c r="H200" s="1616" t="s">
        <v>2070</v>
      </c>
      <c r="I200" s="1617" t="s">
        <v>65</v>
      </c>
      <c r="J200" s="1950">
        <f>C200*заглавие!$K$1</f>
        <v>148.83720930232556</v>
      </c>
      <c r="K200" s="1951"/>
      <c r="L200" s="282"/>
    </row>
    <row r="201" spans="1:13" ht="12.75" customHeight="1" x14ac:dyDescent="0.2">
      <c r="A201" s="1633" t="s">
        <v>327</v>
      </c>
      <c r="B201" s="1937" t="s">
        <v>65</v>
      </c>
      <c r="C201" s="1940">
        <v>170</v>
      </c>
      <c r="D201" s="1941"/>
      <c r="E201" s="282"/>
      <c r="F201" s="282"/>
      <c r="H201" s="1633" t="s">
        <v>327</v>
      </c>
      <c r="I201" s="1937" t="s">
        <v>65</v>
      </c>
      <c r="J201" s="1940">
        <f>C201*заглавие!$K$1</f>
        <v>170</v>
      </c>
      <c r="K201" s="1941"/>
      <c r="L201" s="282"/>
    </row>
    <row r="202" spans="1:13" ht="12.75" customHeight="1" x14ac:dyDescent="0.2">
      <c r="A202" s="1634" t="s">
        <v>328</v>
      </c>
      <c r="B202" s="1938"/>
      <c r="C202" s="1942"/>
      <c r="D202" s="1943"/>
      <c r="E202" s="1618" t="s">
        <v>329</v>
      </c>
      <c r="F202" s="1618"/>
      <c r="H202" s="1634" t="s">
        <v>328</v>
      </c>
      <c r="I202" s="1938"/>
      <c r="J202" s="1942">
        <f>C202*заглавие!$K$1</f>
        <v>0</v>
      </c>
      <c r="K202" s="1943"/>
      <c r="L202" s="1618" t="s">
        <v>329</v>
      </c>
    </row>
    <row r="203" spans="1:13" ht="12.75" customHeight="1" x14ac:dyDescent="0.2">
      <c r="A203" s="1634" t="s">
        <v>330</v>
      </c>
      <c r="B203" s="1938"/>
      <c r="C203" s="1942"/>
      <c r="D203" s="1943"/>
      <c r="E203" s="1618" t="s">
        <v>331</v>
      </c>
      <c r="F203" s="1618"/>
      <c r="H203" s="1634" t="s">
        <v>330</v>
      </c>
      <c r="I203" s="1938"/>
      <c r="J203" s="1942">
        <f>C203*заглавие!$K$1</f>
        <v>0</v>
      </c>
      <c r="K203" s="1943"/>
      <c r="L203" s="1618" t="s">
        <v>331</v>
      </c>
    </row>
    <row r="204" spans="1:13" ht="12.75" customHeight="1" x14ac:dyDescent="0.2">
      <c r="A204" s="1634" t="s">
        <v>332</v>
      </c>
      <c r="B204" s="1938"/>
      <c r="C204" s="1942"/>
      <c r="D204" s="1943"/>
      <c r="E204" s="1618" t="s">
        <v>333</v>
      </c>
      <c r="F204" s="1618"/>
      <c r="H204" s="1634" t="s">
        <v>332</v>
      </c>
      <c r="I204" s="1938"/>
      <c r="J204" s="1942">
        <f>C204*заглавие!$K$1</f>
        <v>0</v>
      </c>
      <c r="K204" s="1943"/>
      <c r="L204" s="1618" t="s">
        <v>333</v>
      </c>
    </row>
    <row r="205" spans="1:13" ht="12.75" customHeight="1" thickBot="1" x14ac:dyDescent="0.25">
      <c r="A205" s="1635" t="s">
        <v>334</v>
      </c>
      <c r="B205" s="1939"/>
      <c r="C205" s="1944"/>
      <c r="D205" s="1945"/>
      <c r="E205" s="1618" t="s">
        <v>335</v>
      </c>
      <c r="F205" s="1618"/>
      <c r="H205" s="1635" t="s">
        <v>334</v>
      </c>
      <c r="I205" s="1939"/>
      <c r="J205" s="1944">
        <f>C205*заглавие!$K$1</f>
        <v>0</v>
      </c>
      <c r="K205" s="1945"/>
      <c r="L205" s="1618" t="s">
        <v>335</v>
      </c>
    </row>
    <row r="206" spans="1:13" ht="13.5" customHeight="1" x14ac:dyDescent="0.25">
      <c r="A206" s="1619" t="s">
        <v>1447</v>
      </c>
      <c r="B206" s="511" t="s">
        <v>212</v>
      </c>
      <c r="C206" s="1962">
        <v>93.333333333333329</v>
      </c>
      <c r="D206" s="1963"/>
      <c r="E206" s="488"/>
      <c r="F206" s="488"/>
      <c r="H206" s="1619" t="s">
        <v>1447</v>
      </c>
      <c r="I206" s="511" t="s">
        <v>212</v>
      </c>
      <c r="J206" s="1962">
        <f>C206*заглавие!$K$1</f>
        <v>93.333333333333329</v>
      </c>
      <c r="K206" s="1963"/>
      <c r="L206" s="488"/>
    </row>
    <row r="207" spans="1:13" ht="13.5" customHeight="1" x14ac:dyDescent="0.25">
      <c r="A207" s="673" t="s">
        <v>1777</v>
      </c>
      <c r="B207" s="518" t="s">
        <v>212</v>
      </c>
      <c r="C207" s="1972">
        <v>80</v>
      </c>
      <c r="D207" s="1973"/>
      <c r="E207" s="488"/>
      <c r="F207" s="488"/>
      <c r="H207" s="673" t="s">
        <v>1777</v>
      </c>
      <c r="I207" s="518" t="s">
        <v>212</v>
      </c>
      <c r="J207" s="1972">
        <f>C207*заглавие!$K$1</f>
        <v>80</v>
      </c>
      <c r="K207" s="1973"/>
      <c r="L207" s="488"/>
    </row>
    <row r="208" spans="1:13" ht="13.5" customHeight="1" x14ac:dyDescent="0.25">
      <c r="A208" s="673" t="s">
        <v>1316</v>
      </c>
      <c r="B208" s="518" t="s">
        <v>212</v>
      </c>
      <c r="C208" s="1952">
        <v>66.666666666666657</v>
      </c>
      <c r="D208" s="1953"/>
      <c r="E208" s="488"/>
      <c r="F208" s="488"/>
      <c r="H208" s="673" t="s">
        <v>1316</v>
      </c>
      <c r="I208" s="518" t="s">
        <v>212</v>
      </c>
      <c r="J208" s="1952">
        <f>C208*заглавие!$K$1</f>
        <v>66.666666666666657</v>
      </c>
      <c r="K208" s="1953"/>
      <c r="L208" s="488"/>
    </row>
    <row r="209" spans="1:14" ht="13.5" customHeight="1" x14ac:dyDescent="0.25">
      <c r="A209" s="673" t="s">
        <v>1317</v>
      </c>
      <c r="B209" s="518" t="s">
        <v>212</v>
      </c>
      <c r="C209" s="1960">
        <v>80</v>
      </c>
      <c r="D209" s="1961"/>
      <c r="E209" s="488"/>
      <c r="F209" s="488"/>
      <c r="H209" s="673" t="s">
        <v>1317</v>
      </c>
      <c r="I209" s="518" t="s">
        <v>212</v>
      </c>
      <c r="J209" s="1960">
        <f>C209*заглавие!$K$1</f>
        <v>80</v>
      </c>
      <c r="K209" s="1961"/>
      <c r="L209" s="488"/>
    </row>
    <row r="210" spans="1:14" ht="13.5" customHeight="1" x14ac:dyDescent="0.25">
      <c r="A210" s="673" t="s">
        <v>336</v>
      </c>
      <c r="B210" s="518" t="s">
        <v>212</v>
      </c>
      <c r="C210" s="1960">
        <v>95</v>
      </c>
      <c r="D210" s="1961"/>
      <c r="E210" s="488"/>
      <c r="F210" s="488"/>
      <c r="H210" s="673" t="s">
        <v>336</v>
      </c>
      <c r="I210" s="518" t="s">
        <v>212</v>
      </c>
      <c r="J210" s="1960">
        <f>C210*заглавие!$K$1</f>
        <v>95</v>
      </c>
      <c r="K210" s="1961"/>
      <c r="L210" s="488"/>
    </row>
    <row r="211" spans="1:14" ht="13.5" customHeight="1" x14ac:dyDescent="0.2">
      <c r="A211" s="667" t="s">
        <v>1791</v>
      </c>
      <c r="B211" s="294" t="s">
        <v>212</v>
      </c>
      <c r="C211" s="1964">
        <v>110</v>
      </c>
      <c r="D211" s="1965"/>
      <c r="E211" s="282"/>
      <c r="F211" s="282"/>
      <c r="H211" s="667" t="s">
        <v>1791</v>
      </c>
      <c r="I211" s="294" t="s">
        <v>212</v>
      </c>
      <c r="J211" s="1964">
        <f>C211*заглавие!$K$1</f>
        <v>110</v>
      </c>
      <c r="K211" s="1965"/>
      <c r="L211" s="282"/>
    </row>
    <row r="212" spans="1:14" ht="13.5" customHeight="1" thickBot="1" x14ac:dyDescent="0.25">
      <c r="A212" s="675" t="s">
        <v>337</v>
      </c>
      <c r="B212" s="290" t="s">
        <v>212</v>
      </c>
      <c r="C212" s="1970">
        <v>132</v>
      </c>
      <c r="D212" s="1971"/>
      <c r="E212" s="282"/>
      <c r="F212" s="282"/>
      <c r="H212" s="675" t="s">
        <v>337</v>
      </c>
      <c r="I212" s="290" t="s">
        <v>212</v>
      </c>
      <c r="J212" s="1970">
        <f>C212*заглавие!$K$1</f>
        <v>132</v>
      </c>
      <c r="K212" s="1971"/>
      <c r="L212" s="282"/>
    </row>
    <row r="213" spans="1:14" ht="13.5" customHeight="1" thickBot="1" x14ac:dyDescent="0.3">
      <c r="A213" s="674" t="s">
        <v>2066</v>
      </c>
      <c r="B213" s="533" t="s">
        <v>212</v>
      </c>
      <c r="C213" s="1974">
        <v>13.333333333333332</v>
      </c>
      <c r="D213" s="1975"/>
      <c r="E213" s="488"/>
      <c r="F213" s="488"/>
      <c r="H213" s="674" t="s">
        <v>2066</v>
      </c>
      <c r="I213" s="533" t="s">
        <v>212</v>
      </c>
      <c r="J213" s="1974">
        <f>C213*заглавие!$K$1</f>
        <v>13.333333333333332</v>
      </c>
      <c r="K213" s="1975"/>
      <c r="L213" s="488"/>
    </row>
    <row r="214" spans="1:14" ht="13.5" customHeight="1" thickBot="1" x14ac:dyDescent="0.3">
      <c r="A214" s="674" t="s">
        <v>338</v>
      </c>
      <c r="B214" s="533" t="s">
        <v>212</v>
      </c>
      <c r="C214" s="1974">
        <v>182</v>
      </c>
      <c r="D214" s="1975"/>
      <c r="E214" s="1620"/>
      <c r="F214" s="1620"/>
      <c r="H214" s="674" t="s">
        <v>338</v>
      </c>
      <c r="I214" s="533" t="s">
        <v>212</v>
      </c>
      <c r="J214" s="1974">
        <f>C214*заглавие!$K$1</f>
        <v>182</v>
      </c>
      <c r="K214" s="1975"/>
      <c r="L214" s="1620"/>
    </row>
    <row r="215" spans="1:14" ht="13.5" customHeight="1" thickBot="1" x14ac:dyDescent="0.3">
      <c r="A215" s="675" t="s">
        <v>535</v>
      </c>
      <c r="B215" s="616" t="s">
        <v>212</v>
      </c>
      <c r="C215" s="1968">
        <v>125</v>
      </c>
      <c r="D215" s="1969"/>
      <c r="E215" s="282"/>
      <c r="F215" s="282"/>
      <c r="H215" s="675" t="s">
        <v>535</v>
      </c>
      <c r="I215" s="616" t="s">
        <v>212</v>
      </c>
      <c r="J215" s="1968">
        <f>C215*заглавие!$K$1</f>
        <v>125</v>
      </c>
      <c r="K215" s="1969"/>
      <c r="L215" s="282"/>
    </row>
    <row r="217" spans="1:14" ht="17.25" customHeight="1" x14ac:dyDescent="0.25">
      <c r="A217" s="282"/>
      <c r="B217" s="525"/>
      <c r="C217" s="537"/>
      <c r="D217" s="537"/>
      <c r="E217" s="488"/>
      <c r="H217" s="282"/>
      <c r="I217" s="525"/>
      <c r="J217" s="537"/>
      <c r="K217" s="537"/>
      <c r="L217" s="488"/>
    </row>
    <row r="218" spans="1:14" ht="17.25" customHeight="1" x14ac:dyDescent="0.25">
      <c r="A218" s="282"/>
      <c r="B218" s="525"/>
      <c r="C218" s="526"/>
      <c r="D218" s="526"/>
      <c r="E218" s="372"/>
      <c r="H218" s="282"/>
      <c r="I218" s="525"/>
      <c r="J218" s="526"/>
      <c r="K218" s="526"/>
      <c r="L218" s="372"/>
    </row>
    <row r="219" spans="1:14" ht="15" x14ac:dyDescent="0.25">
      <c r="A219" s="888" t="s">
        <v>2087</v>
      </c>
      <c r="B219" s="482"/>
      <c r="C219" s="482"/>
      <c r="D219" s="482"/>
      <c r="E219" s="372"/>
      <c r="G219" s="307"/>
      <c r="H219" s="888" t="s">
        <v>2087</v>
      </c>
      <c r="I219" s="482"/>
      <c r="J219" s="482"/>
      <c r="K219" s="482"/>
      <c r="L219" s="372"/>
      <c r="N219" s="307"/>
    </row>
    <row r="220" spans="1:14" ht="15.75" thickBot="1" x14ac:dyDescent="0.3">
      <c r="A220" s="482"/>
      <c r="B220" s="482"/>
      <c r="C220" s="482"/>
      <c r="D220" s="482"/>
      <c r="E220" s="482"/>
      <c r="H220" s="482"/>
      <c r="I220" s="482"/>
      <c r="J220" s="482"/>
      <c r="K220" s="482"/>
      <c r="L220" s="482"/>
    </row>
    <row r="221" spans="1:14" ht="13.5" customHeight="1" x14ac:dyDescent="0.2">
      <c r="A221" s="292" t="s">
        <v>242</v>
      </c>
      <c r="B221" s="515" t="s">
        <v>65</v>
      </c>
      <c r="C221" s="1958">
        <v>31.68</v>
      </c>
      <c r="D221" s="1959"/>
      <c r="E221" s="285" t="s">
        <v>69</v>
      </c>
      <c r="H221" s="292" t="s">
        <v>242</v>
      </c>
      <c r="I221" s="515" t="s">
        <v>65</v>
      </c>
      <c r="J221" s="1966">
        <f>C221*заглавие!$K$1</f>
        <v>31.68</v>
      </c>
      <c r="K221" s="1967"/>
      <c r="L221" s="285" t="s">
        <v>69</v>
      </c>
    </row>
    <row r="222" spans="1:14" s="184" customFormat="1" ht="13.5" customHeight="1" x14ac:dyDescent="0.2">
      <c r="A222" s="293" t="s">
        <v>1631</v>
      </c>
      <c r="B222" s="518" t="s">
        <v>65</v>
      </c>
      <c r="C222" s="1962">
        <v>59.586666666666673</v>
      </c>
      <c r="D222" s="1963"/>
      <c r="E222" s="285" t="s">
        <v>69</v>
      </c>
      <c r="H222" s="293" t="s">
        <v>1631</v>
      </c>
      <c r="I222" s="518" t="s">
        <v>65</v>
      </c>
      <c r="J222" s="1964">
        <f>C222*заглавие!$K$1</f>
        <v>59.586666666666673</v>
      </c>
      <c r="K222" s="1965"/>
      <c r="L222" s="285" t="s">
        <v>69</v>
      </c>
    </row>
    <row r="223" spans="1:14" s="184" customFormat="1" ht="13.5" customHeight="1" x14ac:dyDescent="0.2">
      <c r="A223" s="293" t="s">
        <v>2075</v>
      </c>
      <c r="B223" s="518" t="s">
        <v>65</v>
      </c>
      <c r="C223" s="1952">
        <v>59.586666666666673</v>
      </c>
      <c r="D223" s="1953"/>
      <c r="E223" s="285" t="s">
        <v>69</v>
      </c>
      <c r="H223" s="293" t="s">
        <v>2075</v>
      </c>
      <c r="I223" s="518" t="s">
        <v>65</v>
      </c>
      <c r="J223" s="1964">
        <f>C223*заглавие!$K$1</f>
        <v>59.586666666666673</v>
      </c>
      <c r="K223" s="1965"/>
      <c r="L223" s="285" t="s">
        <v>69</v>
      </c>
    </row>
    <row r="224" spans="1:14" s="184" customFormat="1" ht="13.5" customHeight="1" x14ac:dyDescent="0.2">
      <c r="A224" s="293" t="s">
        <v>1630</v>
      </c>
      <c r="B224" s="518" t="s">
        <v>65</v>
      </c>
      <c r="C224" s="1962">
        <v>64</v>
      </c>
      <c r="D224" s="1963"/>
      <c r="E224" s="858" t="s">
        <v>1962</v>
      </c>
      <c r="H224" s="293" t="s">
        <v>1630</v>
      </c>
      <c r="I224" s="518" t="s">
        <v>65</v>
      </c>
      <c r="J224" s="1964">
        <f>C224*заглавие!$K$1</f>
        <v>64</v>
      </c>
      <c r="K224" s="1965"/>
      <c r="L224" s="285" t="s">
        <v>1962</v>
      </c>
    </row>
    <row r="225" spans="1:12" s="184" customFormat="1" ht="13.5" customHeight="1" thickBot="1" x14ac:dyDescent="0.25">
      <c r="A225" s="1480" t="s">
        <v>371</v>
      </c>
      <c r="B225" s="517" t="s">
        <v>65</v>
      </c>
      <c r="C225" s="1956">
        <v>70</v>
      </c>
      <c r="D225" s="1957"/>
      <c r="E225" s="858"/>
      <c r="H225" s="1480" t="s">
        <v>371</v>
      </c>
      <c r="I225" s="517" t="s">
        <v>65</v>
      </c>
      <c r="J225" s="1956">
        <f>C225*заглавие!$K$1</f>
        <v>70</v>
      </c>
      <c r="K225" s="1957"/>
      <c r="L225" s="285" t="s">
        <v>1962</v>
      </c>
    </row>
    <row r="226" spans="1:12" s="184" customFormat="1" ht="13.5" customHeight="1" x14ac:dyDescent="0.2">
      <c r="A226" s="1478" t="s">
        <v>372</v>
      </c>
      <c r="B226" s="515" t="s">
        <v>65</v>
      </c>
      <c r="C226" s="1976">
        <v>114.58666666666666</v>
      </c>
      <c r="D226" s="1977"/>
      <c r="E226" s="858" t="s">
        <v>1962</v>
      </c>
      <c r="H226" s="1478" t="s">
        <v>372</v>
      </c>
      <c r="I226" s="515" t="s">
        <v>65</v>
      </c>
      <c r="J226" s="1966">
        <f>C226*заглавие!$K$1</f>
        <v>114.58666666666666</v>
      </c>
      <c r="K226" s="1967"/>
      <c r="L226" s="285" t="s">
        <v>1962</v>
      </c>
    </row>
    <row r="227" spans="1:12" s="184" customFormat="1" ht="13.5" customHeight="1" x14ac:dyDescent="0.2">
      <c r="A227" s="293" t="s">
        <v>2077</v>
      </c>
      <c r="B227" s="518" t="s">
        <v>65</v>
      </c>
      <c r="C227" s="1982">
        <v>114.58666666666666</v>
      </c>
      <c r="D227" s="1983"/>
      <c r="E227" s="858" t="s">
        <v>1962</v>
      </c>
      <c r="H227" s="293" t="s">
        <v>2077</v>
      </c>
      <c r="I227" s="518" t="s">
        <v>65</v>
      </c>
      <c r="J227" s="1964">
        <f>C227*заглавие!$K$1</f>
        <v>114.58666666666666</v>
      </c>
      <c r="K227" s="1965"/>
      <c r="L227" s="285" t="s">
        <v>1962</v>
      </c>
    </row>
    <row r="228" spans="1:12" s="184" customFormat="1" ht="13.5" customHeight="1" x14ac:dyDescent="0.2">
      <c r="A228" s="1479" t="s">
        <v>725</v>
      </c>
      <c r="B228" s="518" t="s">
        <v>65</v>
      </c>
      <c r="C228" s="1964">
        <v>114.58666666666666</v>
      </c>
      <c r="D228" s="1965"/>
      <c r="E228" s="858" t="s">
        <v>1962</v>
      </c>
      <c r="H228" s="1479" t="s">
        <v>1853</v>
      </c>
      <c r="I228" s="518" t="s">
        <v>65</v>
      </c>
      <c r="J228" s="1964">
        <f>C228*заглавие!$K$1</f>
        <v>114.58666666666666</v>
      </c>
      <c r="K228" s="1965"/>
      <c r="L228" s="285" t="s">
        <v>1962</v>
      </c>
    </row>
    <row r="229" spans="1:12" s="184" customFormat="1" ht="13.5" customHeight="1" x14ac:dyDescent="0.2">
      <c r="A229" s="1479" t="s">
        <v>373</v>
      </c>
      <c r="B229" s="518" t="s">
        <v>65</v>
      </c>
      <c r="C229" s="1964">
        <v>119</v>
      </c>
      <c r="D229" s="1965"/>
      <c r="E229" s="858" t="s">
        <v>1962</v>
      </c>
      <c r="H229" s="1479" t="s">
        <v>373</v>
      </c>
      <c r="I229" s="518" t="s">
        <v>65</v>
      </c>
      <c r="J229" s="1964">
        <f>C229*заглавие!$K$1</f>
        <v>119</v>
      </c>
      <c r="K229" s="1965"/>
      <c r="L229" s="285" t="s">
        <v>1962</v>
      </c>
    </row>
    <row r="230" spans="1:12" s="184" customFormat="1" ht="13.5" customHeight="1" thickBot="1" x14ac:dyDescent="0.25">
      <c r="A230" s="1480" t="s">
        <v>374</v>
      </c>
      <c r="B230" s="517" t="s">
        <v>65</v>
      </c>
      <c r="C230" s="1980">
        <v>119</v>
      </c>
      <c r="D230" s="1981"/>
      <c r="E230" s="858" t="s">
        <v>1962</v>
      </c>
      <c r="H230" s="1480" t="s">
        <v>374</v>
      </c>
      <c r="I230" s="517" t="s">
        <v>65</v>
      </c>
      <c r="J230" s="1970">
        <f>C230*заглавие!$K$1</f>
        <v>119</v>
      </c>
      <c r="K230" s="1971"/>
      <c r="L230" s="285" t="s">
        <v>1962</v>
      </c>
    </row>
    <row r="231" spans="1:12" ht="13.5" customHeight="1" thickBot="1" x14ac:dyDescent="0.25">
      <c r="A231" s="1478" t="s">
        <v>1318</v>
      </c>
      <c r="B231" s="515" t="s">
        <v>212</v>
      </c>
      <c r="C231" s="1956">
        <v>49.933333333333337</v>
      </c>
      <c r="D231" s="1957"/>
      <c r="E231" s="285"/>
      <c r="H231" s="1478" t="s">
        <v>1318</v>
      </c>
      <c r="I231" s="515" t="s">
        <v>212</v>
      </c>
      <c r="J231" s="1966">
        <f>C231*заглавие!$K$1</f>
        <v>49.933333333333337</v>
      </c>
      <c r="K231" s="1967"/>
      <c r="L231" s="285"/>
    </row>
    <row r="232" spans="1:12" s="184" customFormat="1" ht="13.5" customHeight="1" x14ac:dyDescent="0.2">
      <c r="A232" s="1479" t="s">
        <v>1319</v>
      </c>
      <c r="B232" s="518" t="s">
        <v>212</v>
      </c>
      <c r="C232" s="1960">
        <v>74.900000000000006</v>
      </c>
      <c r="D232" s="1961"/>
      <c r="E232" s="285"/>
      <c r="H232" s="1479" t="s">
        <v>1319</v>
      </c>
      <c r="I232" s="518" t="s">
        <v>212</v>
      </c>
      <c r="J232" s="1964">
        <f>C232*заглавие!$K$1</f>
        <v>74.900000000000006</v>
      </c>
      <c r="K232" s="1965"/>
      <c r="L232" s="285"/>
    </row>
    <row r="233" spans="1:12" s="184" customFormat="1" ht="13.5" customHeight="1" x14ac:dyDescent="0.2">
      <c r="A233" s="293" t="s">
        <v>243</v>
      </c>
      <c r="B233" s="518" t="s">
        <v>212</v>
      </c>
      <c r="C233" s="1964">
        <v>74.900000000000006</v>
      </c>
      <c r="D233" s="1965"/>
      <c r="E233" s="285"/>
      <c r="H233" s="293" t="s">
        <v>243</v>
      </c>
      <c r="I233" s="518" t="s">
        <v>212</v>
      </c>
      <c r="J233" s="1964">
        <f>C233*заглавие!$K$1</f>
        <v>74.900000000000006</v>
      </c>
      <c r="K233" s="1965"/>
      <c r="L233" s="285"/>
    </row>
    <row r="234" spans="1:12" s="184" customFormat="1" ht="13.5" customHeight="1" thickBot="1" x14ac:dyDescent="0.25">
      <c r="A234" s="296" t="s">
        <v>244</v>
      </c>
      <c r="B234" s="517" t="s">
        <v>212</v>
      </c>
      <c r="C234" s="1952">
        <v>90.13333333333334</v>
      </c>
      <c r="D234" s="1953"/>
      <c r="E234" s="858"/>
      <c r="H234" s="296" t="s">
        <v>244</v>
      </c>
      <c r="I234" s="517" t="s">
        <v>212</v>
      </c>
      <c r="J234" s="1970">
        <f>C234*заглавие!$K$1</f>
        <v>90.13333333333334</v>
      </c>
      <c r="K234" s="1971"/>
      <c r="L234" s="285"/>
    </row>
    <row r="235" spans="1:12" s="184" customFormat="1" ht="13.5" customHeight="1" x14ac:dyDescent="0.2">
      <c r="A235" s="292" t="s">
        <v>2170</v>
      </c>
      <c r="B235" s="515" t="s">
        <v>212</v>
      </c>
      <c r="C235" s="1958">
        <v>8</v>
      </c>
      <c r="D235" s="1959"/>
      <c r="E235" s="285"/>
      <c r="H235" s="292" t="s">
        <v>2170</v>
      </c>
      <c r="I235" s="515" t="s">
        <v>212</v>
      </c>
      <c r="J235" s="1966">
        <f>C235*заглавие!$K$1</f>
        <v>8</v>
      </c>
      <c r="K235" s="1967"/>
      <c r="L235" s="285"/>
    </row>
    <row r="236" spans="1:12" s="184" customFormat="1" ht="13.5" customHeight="1" thickBot="1" x14ac:dyDescent="0.25">
      <c r="A236" s="296" t="s">
        <v>2171</v>
      </c>
      <c r="B236" s="517" t="s">
        <v>212</v>
      </c>
      <c r="C236" s="1956">
        <v>16</v>
      </c>
      <c r="D236" s="1957"/>
      <c r="E236" s="285"/>
      <c r="H236" s="296" t="s">
        <v>2171</v>
      </c>
      <c r="I236" s="517" t="s">
        <v>212</v>
      </c>
      <c r="J236" s="1970">
        <f>C236*заглавие!$K$1</f>
        <v>16</v>
      </c>
      <c r="K236" s="1971"/>
      <c r="L236" s="285"/>
    </row>
    <row r="237" spans="1:12" s="184" customFormat="1" ht="13.5" customHeight="1" x14ac:dyDescent="0.2">
      <c r="A237" s="292" t="s">
        <v>240</v>
      </c>
      <c r="B237" s="515" t="s">
        <v>212</v>
      </c>
      <c r="C237" s="1962">
        <v>10</v>
      </c>
      <c r="D237" s="1963"/>
      <c r="E237" s="858"/>
      <c r="H237" s="292" t="s">
        <v>240</v>
      </c>
      <c r="I237" s="515" t="s">
        <v>212</v>
      </c>
      <c r="J237" s="1966">
        <f>C237*заглавие!$K$1</f>
        <v>10</v>
      </c>
      <c r="K237" s="1967"/>
      <c r="L237" s="285"/>
    </row>
    <row r="238" spans="1:12" s="184" customFormat="1" ht="13.5" customHeight="1" thickBot="1" x14ac:dyDescent="0.25">
      <c r="A238" s="296" t="s">
        <v>241</v>
      </c>
      <c r="B238" s="517" t="s">
        <v>212</v>
      </c>
      <c r="C238" s="1956">
        <v>20</v>
      </c>
      <c r="D238" s="1957"/>
      <c r="E238" s="879"/>
      <c r="H238" s="296" t="s">
        <v>241</v>
      </c>
      <c r="I238" s="517" t="s">
        <v>212</v>
      </c>
      <c r="J238" s="1970">
        <f>C238*заглавие!$K$1</f>
        <v>20</v>
      </c>
      <c r="K238" s="1971"/>
      <c r="L238" s="1482"/>
    </row>
    <row r="239" spans="1:12" s="184" customFormat="1" ht="13.5" customHeight="1" thickBot="1" x14ac:dyDescent="0.25">
      <c r="A239" s="1481" t="s">
        <v>1789</v>
      </c>
      <c r="B239" s="639" t="s">
        <v>212</v>
      </c>
      <c r="C239" s="1968">
        <v>120</v>
      </c>
      <c r="D239" s="1969"/>
      <c r="E239" s="165"/>
      <c r="H239" s="1481" t="s">
        <v>1789</v>
      </c>
      <c r="I239" s="639" t="s">
        <v>212</v>
      </c>
      <c r="J239" s="1990">
        <f>C239*заглавие!$K$1</f>
        <v>120</v>
      </c>
      <c r="K239" s="1991"/>
      <c r="L239" s="165"/>
    </row>
    <row r="240" spans="1:12" s="184" customFormat="1" ht="13.5" customHeight="1" thickBot="1" x14ac:dyDescent="0.25">
      <c r="A240" s="292" t="s">
        <v>70</v>
      </c>
      <c r="B240" s="515" t="s">
        <v>65</v>
      </c>
      <c r="C240" s="1958">
        <v>44.373333333333335</v>
      </c>
      <c r="D240" s="1959"/>
      <c r="E240" s="285" t="s">
        <v>69</v>
      </c>
      <c r="H240" s="292" t="s">
        <v>70</v>
      </c>
      <c r="I240" s="515" t="s">
        <v>65</v>
      </c>
      <c r="J240" s="1966">
        <f>C240*заглавие!$K$1</f>
        <v>44.373333333333335</v>
      </c>
      <c r="K240" s="1967"/>
      <c r="L240" s="285" t="s">
        <v>69</v>
      </c>
    </row>
    <row r="241" spans="1:12" s="184" customFormat="1" ht="13.5" customHeight="1" x14ac:dyDescent="0.2">
      <c r="A241" s="293" t="s">
        <v>1089</v>
      </c>
      <c r="B241" s="518" t="s">
        <v>65</v>
      </c>
      <c r="C241" s="1958">
        <v>40</v>
      </c>
      <c r="D241" s="1959"/>
      <c r="E241" s="285" t="s">
        <v>69</v>
      </c>
      <c r="H241" s="293" t="s">
        <v>1089</v>
      </c>
      <c r="I241" s="518" t="s">
        <v>65</v>
      </c>
      <c r="J241" s="1964">
        <f>C241*заглавие!$K$1</f>
        <v>40</v>
      </c>
      <c r="K241" s="1965"/>
      <c r="L241" s="285" t="s">
        <v>69</v>
      </c>
    </row>
    <row r="242" spans="1:12" s="184" customFormat="1" ht="13.5" customHeight="1" thickBot="1" x14ac:dyDescent="0.25">
      <c r="A242" s="293" t="s">
        <v>1686</v>
      </c>
      <c r="B242" s="518" t="s">
        <v>65</v>
      </c>
      <c r="C242" s="1956">
        <v>55</v>
      </c>
      <c r="D242" s="1957"/>
      <c r="E242" s="858" t="s">
        <v>1962</v>
      </c>
      <c r="H242" s="293" t="s">
        <v>1686</v>
      </c>
      <c r="I242" s="518" t="s">
        <v>65</v>
      </c>
      <c r="J242" s="1964">
        <f>C242*заглавие!$K$1</f>
        <v>55</v>
      </c>
      <c r="K242" s="1965"/>
      <c r="L242" s="285" t="s">
        <v>1962</v>
      </c>
    </row>
    <row r="243" spans="1:12" s="184" customFormat="1" ht="13.5" customHeight="1" thickBot="1" x14ac:dyDescent="0.25">
      <c r="A243" s="296" t="s">
        <v>724</v>
      </c>
      <c r="B243" s="517" t="s">
        <v>65</v>
      </c>
      <c r="C243" s="1956">
        <v>55</v>
      </c>
      <c r="D243" s="1957"/>
      <c r="E243" s="858" t="s">
        <v>1962</v>
      </c>
      <c r="H243" s="296" t="s">
        <v>724</v>
      </c>
      <c r="I243" s="517" t="s">
        <v>65</v>
      </c>
      <c r="J243" s="1970">
        <f>C243*заглавие!$K$1</f>
        <v>55</v>
      </c>
      <c r="K243" s="1971"/>
      <c r="L243" s="285" t="s">
        <v>1962</v>
      </c>
    </row>
    <row r="244" spans="1:12" s="184" customFormat="1" ht="13.5" customHeight="1" x14ac:dyDescent="0.2">
      <c r="A244" s="297" t="s">
        <v>1320</v>
      </c>
      <c r="B244" s="511" t="s">
        <v>212</v>
      </c>
      <c r="C244" s="1958">
        <v>55.466666666666669</v>
      </c>
      <c r="D244" s="1959"/>
      <c r="E244" s="285"/>
      <c r="H244" s="297" t="s">
        <v>1320</v>
      </c>
      <c r="I244" s="511" t="s">
        <v>212</v>
      </c>
      <c r="J244" s="1976">
        <f>C244*заглавие!$K$1</f>
        <v>55.466666666666669</v>
      </c>
      <c r="K244" s="1977"/>
      <c r="L244" s="285"/>
    </row>
    <row r="245" spans="1:12" s="184" customFormat="1" ht="13.5" customHeight="1" thickBot="1" x14ac:dyDescent="0.25">
      <c r="A245" s="296" t="s">
        <v>1321</v>
      </c>
      <c r="B245" s="517" t="s">
        <v>212</v>
      </c>
      <c r="C245" s="1988">
        <v>55.466666666666669</v>
      </c>
      <c r="D245" s="1989"/>
      <c r="E245" s="285"/>
      <c r="H245" s="296" t="s">
        <v>1321</v>
      </c>
      <c r="I245" s="517" t="s">
        <v>212</v>
      </c>
      <c r="J245" s="1970">
        <f>C245*заглавие!$K$1</f>
        <v>55.466666666666669</v>
      </c>
      <c r="K245" s="1971"/>
      <c r="L245" s="285"/>
    </row>
    <row r="246" spans="1:12" ht="13.5" customHeight="1" thickBot="1" x14ac:dyDescent="0.25">
      <c r="A246" s="891" t="s">
        <v>2086</v>
      </c>
      <c r="B246" s="890"/>
      <c r="C246" s="884"/>
      <c r="D246" s="885"/>
      <c r="E246" s="858"/>
      <c r="H246" s="1474" t="s">
        <v>2086</v>
      </c>
      <c r="I246" s="1475"/>
      <c r="J246" s="1476"/>
      <c r="K246" s="1477"/>
      <c r="L246" s="858"/>
    </row>
    <row r="247" spans="1:12" ht="13.5" customHeight="1" x14ac:dyDescent="0.2">
      <c r="A247" s="297" t="s">
        <v>72</v>
      </c>
      <c r="B247" s="511" t="s">
        <v>212</v>
      </c>
      <c r="C247" s="1984">
        <v>1.4666666666666668</v>
      </c>
      <c r="D247" s="1985"/>
      <c r="E247" s="285" t="s">
        <v>73</v>
      </c>
      <c r="H247" s="297" t="s">
        <v>72</v>
      </c>
      <c r="I247" s="511" t="s">
        <v>212</v>
      </c>
      <c r="J247" s="1984">
        <f>C247*заглавие!$K$1</f>
        <v>1.4666666666666668</v>
      </c>
      <c r="K247" s="1985"/>
      <c r="L247" s="285" t="s">
        <v>73</v>
      </c>
    </row>
    <row r="248" spans="1:12" ht="13.5" customHeight="1" x14ac:dyDescent="0.2">
      <c r="A248" s="293" t="s">
        <v>74</v>
      </c>
      <c r="B248" s="518" t="s">
        <v>212</v>
      </c>
      <c r="C248" s="1986">
        <v>3.5</v>
      </c>
      <c r="D248" s="1987"/>
      <c r="E248" s="285" t="s">
        <v>75</v>
      </c>
      <c r="H248" s="293" t="s">
        <v>74</v>
      </c>
      <c r="I248" s="518" t="s">
        <v>212</v>
      </c>
      <c r="J248" s="1986">
        <f>C248*заглавие!$K$1</f>
        <v>3.5</v>
      </c>
      <c r="K248" s="1987"/>
      <c r="L248" s="285" t="s">
        <v>75</v>
      </c>
    </row>
    <row r="249" spans="1:12" ht="13.5" customHeight="1" thickBot="1" x14ac:dyDescent="0.25">
      <c r="A249" s="296" t="s">
        <v>76</v>
      </c>
      <c r="B249" s="517" t="s">
        <v>212</v>
      </c>
      <c r="C249" s="1978">
        <v>3.5</v>
      </c>
      <c r="D249" s="1979"/>
      <c r="E249" s="285" t="s">
        <v>75</v>
      </c>
      <c r="H249" s="296" t="s">
        <v>76</v>
      </c>
      <c r="I249" s="517" t="s">
        <v>212</v>
      </c>
      <c r="J249" s="1978">
        <f>C249*заглавие!$K$1</f>
        <v>3.5</v>
      </c>
      <c r="K249" s="1979"/>
      <c r="L249" s="285" t="s">
        <v>75</v>
      </c>
    </row>
    <row r="250" spans="1:12" ht="13.5" customHeight="1" x14ac:dyDescent="0.2">
      <c r="A250" s="292" t="s">
        <v>72</v>
      </c>
      <c r="B250" s="300" t="s">
        <v>825</v>
      </c>
      <c r="C250" s="1958">
        <v>26.666666666666664</v>
      </c>
      <c r="D250" s="1959"/>
      <c r="E250" s="285"/>
      <c r="H250" s="292" t="s">
        <v>72</v>
      </c>
      <c r="I250" s="300" t="s">
        <v>825</v>
      </c>
      <c r="J250" s="1958">
        <f>C250*заглавие!$K$1</f>
        <v>26.666666666666664</v>
      </c>
      <c r="K250" s="1959"/>
      <c r="L250" s="285"/>
    </row>
    <row r="251" spans="1:12" ht="13.5" customHeight="1" thickBot="1" x14ac:dyDescent="0.25">
      <c r="A251" s="298" t="s">
        <v>72</v>
      </c>
      <c r="B251" s="301" t="s">
        <v>892</v>
      </c>
      <c r="C251" s="1956">
        <v>29.333333333333332</v>
      </c>
      <c r="D251" s="1957"/>
      <c r="E251" s="285"/>
      <c r="H251" s="298" t="s">
        <v>72</v>
      </c>
      <c r="I251" s="301" t="s">
        <v>892</v>
      </c>
      <c r="J251" s="1956">
        <f>C251*заглавие!$K$1</f>
        <v>29.333333333333332</v>
      </c>
      <c r="K251" s="1957"/>
      <c r="L251" s="285"/>
    </row>
    <row r="252" spans="1:12" ht="13.5" customHeight="1" x14ac:dyDescent="0.2">
      <c r="A252" s="299" t="s">
        <v>77</v>
      </c>
      <c r="B252" s="300" t="s">
        <v>825</v>
      </c>
      <c r="C252" s="1958">
        <v>36</v>
      </c>
      <c r="D252" s="1959"/>
      <c r="E252" s="282"/>
      <c r="H252" s="299" t="s">
        <v>683</v>
      </c>
      <c r="I252" s="300" t="s">
        <v>825</v>
      </c>
      <c r="J252" s="1958">
        <f>C252*заглавие!$K$1</f>
        <v>36</v>
      </c>
      <c r="K252" s="1959"/>
      <c r="L252" s="282"/>
    </row>
    <row r="253" spans="1:12" ht="13.5" customHeight="1" thickBot="1" x14ac:dyDescent="0.25">
      <c r="A253" s="302" t="s">
        <v>77</v>
      </c>
      <c r="B253" s="303" t="s">
        <v>892</v>
      </c>
      <c r="C253" s="1956">
        <v>41.333333333333329</v>
      </c>
      <c r="D253" s="1957"/>
      <c r="E253" s="282"/>
      <c r="H253" s="302" t="s">
        <v>683</v>
      </c>
      <c r="I253" s="303" t="s">
        <v>892</v>
      </c>
      <c r="J253" s="1956">
        <f>C253*заглавие!$K$1</f>
        <v>41.333333333333329</v>
      </c>
      <c r="K253" s="1957"/>
      <c r="L253" s="282"/>
    </row>
    <row r="254" spans="1:12" ht="13.5" customHeight="1" thickBot="1" x14ac:dyDescent="0.25">
      <c r="A254" s="882"/>
      <c r="B254" s="883"/>
      <c r="C254" s="884"/>
      <c r="D254" s="885"/>
      <c r="E254" s="282"/>
      <c r="H254" s="882"/>
      <c r="I254" s="883"/>
      <c r="J254" s="884"/>
      <c r="K254" s="885"/>
      <c r="L254" s="282"/>
    </row>
    <row r="255" spans="1:12" ht="13.5" customHeight="1" x14ac:dyDescent="0.2">
      <c r="A255" s="297" t="s">
        <v>71</v>
      </c>
      <c r="B255" s="511" t="s">
        <v>212</v>
      </c>
      <c r="C255" s="1958">
        <v>53.333333333333329</v>
      </c>
      <c r="D255" s="1959"/>
      <c r="E255" s="285"/>
      <c r="H255" s="297" t="s">
        <v>71</v>
      </c>
      <c r="I255" s="511" t="s">
        <v>212</v>
      </c>
      <c r="J255" s="1958">
        <f>C255*заглавие!$K$1</f>
        <v>53.333333333333329</v>
      </c>
      <c r="K255" s="1959"/>
      <c r="L255" s="285"/>
    </row>
    <row r="256" spans="1:12" ht="13.5" customHeight="1" thickBot="1" x14ac:dyDescent="0.25">
      <c r="A256" s="298" t="s">
        <v>1574</v>
      </c>
      <c r="B256" s="513" t="s">
        <v>65</v>
      </c>
      <c r="C256" s="1956">
        <v>53.333333333333329</v>
      </c>
      <c r="D256" s="1957"/>
      <c r="E256" s="285" t="s">
        <v>69</v>
      </c>
      <c r="H256" s="298" t="s">
        <v>1574</v>
      </c>
      <c r="I256" s="513" t="s">
        <v>65</v>
      </c>
      <c r="J256" s="1956">
        <f>C256*заглавие!$K$1</f>
        <v>53.333333333333329</v>
      </c>
      <c r="K256" s="1957"/>
      <c r="L256" s="285" t="s">
        <v>69</v>
      </c>
    </row>
    <row r="257" spans="1:12" ht="13.5" customHeight="1" thickBot="1" x14ac:dyDescent="0.25">
      <c r="A257" s="614" t="s">
        <v>890</v>
      </c>
      <c r="B257" s="508" t="s">
        <v>65</v>
      </c>
      <c r="C257" s="1974">
        <v>29.333333333333332</v>
      </c>
      <c r="D257" s="1975"/>
      <c r="E257" s="285" t="s">
        <v>69</v>
      </c>
      <c r="H257" s="614" t="s">
        <v>890</v>
      </c>
      <c r="I257" s="508" t="s">
        <v>65</v>
      </c>
      <c r="J257" s="1974">
        <f>C257*заглавие!$K$1</f>
        <v>29.333333333333332</v>
      </c>
      <c r="K257" s="1975"/>
      <c r="L257" s="285" t="s">
        <v>69</v>
      </c>
    </row>
    <row r="258" spans="1:12" ht="13.5" customHeight="1" x14ac:dyDescent="0.2">
      <c r="A258" s="881" t="s">
        <v>1792</v>
      </c>
      <c r="B258" s="875" t="s">
        <v>534</v>
      </c>
      <c r="C258" s="1946">
        <v>40</v>
      </c>
      <c r="D258" s="1947"/>
      <c r="E258" s="282"/>
      <c r="H258" s="881" t="s">
        <v>1792</v>
      </c>
      <c r="I258" s="875" t="s">
        <v>534</v>
      </c>
      <c r="J258" s="1946">
        <f>C258*заглавие!$K$1</f>
        <v>40</v>
      </c>
      <c r="K258" s="1947"/>
      <c r="L258" s="282"/>
    </row>
    <row r="259" spans="1:12" ht="13.5" customHeight="1" x14ac:dyDescent="0.25">
      <c r="A259" s="529" t="s">
        <v>2128</v>
      </c>
      <c r="B259" s="518" t="s">
        <v>212</v>
      </c>
      <c r="C259" s="1952">
        <v>26.666666666666664</v>
      </c>
      <c r="D259" s="1953"/>
      <c r="E259" s="488"/>
      <c r="H259" s="529" t="s">
        <v>2128</v>
      </c>
      <c r="I259" s="518" t="s">
        <v>212</v>
      </c>
      <c r="J259" s="1952">
        <f>C259*заглавие!$K$1</f>
        <v>26.666666666666664</v>
      </c>
      <c r="K259" s="1953"/>
      <c r="L259" s="488"/>
    </row>
    <row r="260" spans="1:12" ht="13.5" customHeight="1" x14ac:dyDescent="0.25">
      <c r="A260" s="529" t="s">
        <v>2129</v>
      </c>
      <c r="B260" s="518" t="s">
        <v>212</v>
      </c>
      <c r="C260" s="1972">
        <v>40</v>
      </c>
      <c r="D260" s="1973"/>
      <c r="E260" s="488"/>
      <c r="H260" s="529" t="s">
        <v>2129</v>
      </c>
      <c r="I260" s="518" t="s">
        <v>212</v>
      </c>
      <c r="J260" s="1972">
        <f>C260*заглавие!$K$1</f>
        <v>40</v>
      </c>
      <c r="K260" s="1973"/>
      <c r="L260" s="488"/>
    </row>
    <row r="261" spans="1:12" ht="13.5" customHeight="1" thickBot="1" x14ac:dyDescent="0.3">
      <c r="A261" s="530" t="s">
        <v>1768</v>
      </c>
      <c r="B261" s="517" t="s">
        <v>212</v>
      </c>
      <c r="C261" s="1970">
        <v>33.333333333333329</v>
      </c>
      <c r="D261" s="1971"/>
      <c r="E261" s="488"/>
      <c r="H261" s="530" t="s">
        <v>1768</v>
      </c>
      <c r="I261" s="517" t="s">
        <v>212</v>
      </c>
      <c r="J261" s="1970">
        <f>C261*заглавие!$K$1</f>
        <v>33.333333333333329</v>
      </c>
      <c r="K261" s="1971"/>
      <c r="L261" s="488"/>
    </row>
    <row r="262" spans="1:12" s="184" customFormat="1" ht="13.5" customHeight="1" x14ac:dyDescent="0.2">
      <c r="A262" s="568" t="s">
        <v>2069</v>
      </c>
      <c r="B262" s="288" t="s">
        <v>534</v>
      </c>
      <c r="C262" s="2001">
        <v>40</v>
      </c>
      <c r="D262" s="2002"/>
      <c r="H262" s="568" t="s">
        <v>2069</v>
      </c>
      <c r="I262" s="288" t="s">
        <v>534</v>
      </c>
      <c r="J262" s="2001">
        <f>C262*заглавие!$K$1</f>
        <v>40</v>
      </c>
      <c r="K262" s="2002"/>
    </row>
    <row r="263" spans="1:12" s="184" customFormat="1" ht="13.5" customHeight="1" thickBot="1" x14ac:dyDescent="0.25">
      <c r="A263" s="1630" t="s">
        <v>339</v>
      </c>
      <c r="B263" s="1631" t="s">
        <v>534</v>
      </c>
      <c r="C263" s="1999">
        <v>50</v>
      </c>
      <c r="D263" s="2000"/>
      <c r="H263" s="1630" t="s">
        <v>339</v>
      </c>
      <c r="I263" s="1631" t="s">
        <v>534</v>
      </c>
      <c r="J263" s="1999">
        <f>C263*заглавие!$K$1</f>
        <v>50</v>
      </c>
      <c r="K263" s="2000"/>
    </row>
    <row r="264" spans="1:12" s="184" customFormat="1" ht="13.5" customHeight="1" x14ac:dyDescent="0.2">
      <c r="A264" s="140" t="s">
        <v>2071</v>
      </c>
      <c r="B264" s="294" t="s">
        <v>212</v>
      </c>
      <c r="C264" s="1997">
        <v>20</v>
      </c>
      <c r="D264" s="1998"/>
      <c r="H264" s="140" t="s">
        <v>2071</v>
      </c>
      <c r="I264" s="294" t="s">
        <v>212</v>
      </c>
      <c r="J264" s="1997">
        <f>C264*заглавие!$K$1</f>
        <v>20</v>
      </c>
      <c r="K264" s="1998"/>
    </row>
    <row r="265" spans="1:12" s="184" customFormat="1" ht="13.5" customHeight="1" x14ac:dyDescent="0.2">
      <c r="A265" s="1632" t="s">
        <v>340</v>
      </c>
      <c r="B265" s="294" t="s">
        <v>212</v>
      </c>
      <c r="C265" s="1995">
        <v>40</v>
      </c>
      <c r="D265" s="1996"/>
      <c r="H265" s="1632" t="s">
        <v>340</v>
      </c>
      <c r="I265" s="294" t="s">
        <v>212</v>
      </c>
      <c r="J265" s="1995">
        <f>C265*заглавие!$K$1</f>
        <v>40</v>
      </c>
      <c r="K265" s="1996"/>
    </row>
    <row r="266" spans="1:12" s="184" customFormat="1" ht="13.5" customHeight="1" thickBot="1" x14ac:dyDescent="0.25">
      <c r="A266" s="141" t="s">
        <v>2072</v>
      </c>
      <c r="B266" s="290" t="s">
        <v>212</v>
      </c>
      <c r="C266" s="2018">
        <v>15</v>
      </c>
      <c r="D266" s="2019"/>
      <c r="H266" s="141" t="s">
        <v>684</v>
      </c>
      <c r="I266" s="290" t="s">
        <v>212</v>
      </c>
      <c r="J266" s="2018">
        <f>C266*заглавие!$K$1</f>
        <v>15</v>
      </c>
      <c r="K266" s="2019"/>
    </row>
    <row r="267" spans="1:12" s="184" customFormat="1" ht="13.5" customHeight="1" thickBot="1" x14ac:dyDescent="0.3">
      <c r="A267" s="1084"/>
      <c r="B267" s="639"/>
      <c r="C267" s="2009"/>
      <c r="D267" s="2010"/>
      <c r="E267" s="1085"/>
      <c r="H267" s="1084"/>
      <c r="I267" s="639"/>
      <c r="J267" s="2009"/>
      <c r="K267" s="2010"/>
      <c r="L267" s="1085"/>
    </row>
    <row r="268" spans="1:12" s="184" customFormat="1" ht="13.5" customHeight="1" x14ac:dyDescent="0.25">
      <c r="A268" s="1086" t="s">
        <v>2078</v>
      </c>
      <c r="B268" s="511" t="s">
        <v>2068</v>
      </c>
      <c r="C268" s="1946">
        <v>80</v>
      </c>
      <c r="D268" s="1947"/>
      <c r="E268" s="1081"/>
      <c r="H268" s="1086" t="s">
        <v>2078</v>
      </c>
      <c r="I268" s="511" t="s">
        <v>2068</v>
      </c>
      <c r="J268" s="1946">
        <f>C268*заглавие!$K$1</f>
        <v>80</v>
      </c>
      <c r="K268" s="1947"/>
      <c r="L268" s="1081"/>
    </row>
    <row r="269" spans="1:12" s="184" customFormat="1" ht="13.5" customHeight="1" thickBot="1" x14ac:dyDescent="0.25">
      <c r="A269" s="1087" t="s">
        <v>2073</v>
      </c>
      <c r="B269" s="676" t="s">
        <v>2068</v>
      </c>
      <c r="C269" s="2025">
        <v>70</v>
      </c>
      <c r="D269" s="2026"/>
      <c r="H269" s="1087" t="s">
        <v>2073</v>
      </c>
      <c r="I269" s="676" t="s">
        <v>2068</v>
      </c>
      <c r="J269" s="2025">
        <f>C269*заглавие!$K$1</f>
        <v>70</v>
      </c>
      <c r="K269" s="2026"/>
    </row>
    <row r="270" spans="1:12" s="184" customFormat="1" ht="13.5" customHeight="1" x14ac:dyDescent="0.2">
      <c r="A270" s="568" t="s">
        <v>2079</v>
      </c>
      <c r="B270" s="515" t="s">
        <v>2068</v>
      </c>
      <c r="C270" s="2011">
        <v>120</v>
      </c>
      <c r="D270" s="2012"/>
      <c r="H270" s="568" t="s">
        <v>2079</v>
      </c>
      <c r="I270" s="515" t="s">
        <v>2068</v>
      </c>
      <c r="J270" s="2011">
        <f>C270*заглавие!$K$1</f>
        <v>120</v>
      </c>
      <c r="K270" s="2012"/>
    </row>
    <row r="271" spans="1:12" s="184" customFormat="1" ht="13.5" customHeight="1" x14ac:dyDescent="0.2">
      <c r="A271" s="140" t="s">
        <v>2080</v>
      </c>
      <c r="B271" s="518" t="s">
        <v>2068</v>
      </c>
      <c r="C271" s="2005">
        <v>130</v>
      </c>
      <c r="D271" s="2006"/>
      <c r="H271" s="140" t="s">
        <v>2080</v>
      </c>
      <c r="I271" s="518" t="s">
        <v>2068</v>
      </c>
      <c r="J271" s="2005">
        <f>C271*заглавие!$K$1</f>
        <v>130</v>
      </c>
      <c r="K271" s="2006"/>
    </row>
    <row r="272" spans="1:12" s="184" customFormat="1" ht="13.5" customHeight="1" x14ac:dyDescent="0.2">
      <c r="A272" s="140" t="s">
        <v>2081</v>
      </c>
      <c r="B272" s="518" t="s">
        <v>2068</v>
      </c>
      <c r="C272" s="2005">
        <v>140</v>
      </c>
      <c r="D272" s="2006"/>
      <c r="H272" s="140" t="s">
        <v>2081</v>
      </c>
      <c r="I272" s="518" t="s">
        <v>2068</v>
      </c>
      <c r="J272" s="2005">
        <f>C272*заглавие!$K$1</f>
        <v>140</v>
      </c>
      <c r="K272" s="2006"/>
    </row>
    <row r="273" spans="1:13" s="184" customFormat="1" ht="13.5" customHeight="1" x14ac:dyDescent="0.2">
      <c r="A273" s="140" t="s">
        <v>2082</v>
      </c>
      <c r="B273" s="518" t="s">
        <v>2068</v>
      </c>
      <c r="C273" s="2005">
        <v>150</v>
      </c>
      <c r="D273" s="2006"/>
      <c r="H273" s="140" t="s">
        <v>2082</v>
      </c>
      <c r="I273" s="518" t="s">
        <v>2068</v>
      </c>
      <c r="J273" s="2005">
        <f>C273*заглавие!$K$1</f>
        <v>150</v>
      </c>
      <c r="K273" s="2006"/>
    </row>
    <row r="274" spans="1:13" s="184" customFormat="1" ht="13.5" customHeight="1" x14ac:dyDescent="0.2">
      <c r="A274" s="140" t="s">
        <v>2083</v>
      </c>
      <c r="B274" s="518" t="s">
        <v>2068</v>
      </c>
      <c r="C274" s="2005">
        <v>160</v>
      </c>
      <c r="D274" s="2006"/>
      <c r="H274" s="140" t="s">
        <v>2083</v>
      </c>
      <c r="I274" s="518" t="s">
        <v>2068</v>
      </c>
      <c r="J274" s="2005">
        <f>C274*заглавие!$K$1</f>
        <v>160</v>
      </c>
      <c r="K274" s="2006"/>
    </row>
    <row r="275" spans="1:13" s="184" customFormat="1" ht="13.5" customHeight="1" thickBot="1" x14ac:dyDescent="0.25">
      <c r="A275" s="141" t="s">
        <v>2084</v>
      </c>
      <c r="B275" s="517" t="s">
        <v>2068</v>
      </c>
      <c r="C275" s="2016">
        <v>170</v>
      </c>
      <c r="D275" s="2017"/>
      <c r="H275" s="141" t="s">
        <v>2084</v>
      </c>
      <c r="I275" s="517" t="s">
        <v>2068</v>
      </c>
      <c r="J275" s="2016">
        <f>C275*заглавие!$K$1</f>
        <v>170</v>
      </c>
      <c r="K275" s="2017"/>
    </row>
    <row r="276" spans="1:13" s="184" customFormat="1" ht="13.5" customHeight="1" thickBot="1" x14ac:dyDescent="0.25">
      <c r="A276" s="897" t="s">
        <v>66</v>
      </c>
      <c r="B276" s="866" t="s">
        <v>2068</v>
      </c>
      <c r="C276" s="2020">
        <v>213.33333333333331</v>
      </c>
      <c r="D276" s="2021"/>
      <c r="E276" s="285"/>
      <c r="H276" s="897" t="s">
        <v>66</v>
      </c>
      <c r="I276" s="866" t="s">
        <v>2068</v>
      </c>
      <c r="J276" s="2020">
        <f>C276*заглавие!$K$1</f>
        <v>213.33333333333331</v>
      </c>
      <c r="K276" s="2021"/>
      <c r="L276" s="285"/>
    </row>
    <row r="277" spans="1:13" s="184" customFormat="1" ht="13.5" customHeight="1" thickBot="1" x14ac:dyDescent="0.3">
      <c r="A277" s="262" t="s">
        <v>1837</v>
      </c>
      <c r="B277" s="515" t="s">
        <v>2068</v>
      </c>
      <c r="C277" s="2022">
        <v>60</v>
      </c>
      <c r="D277" s="2002"/>
      <c r="E277" s="1088"/>
      <c r="H277" s="262" t="s">
        <v>1837</v>
      </c>
      <c r="I277" s="515" t="s">
        <v>2068</v>
      </c>
      <c r="J277" s="2022">
        <f>C277*заглавие!$K$1</f>
        <v>60</v>
      </c>
      <c r="K277" s="2002"/>
      <c r="L277" s="1088"/>
    </row>
    <row r="278" spans="1:13" s="184" customFormat="1" ht="13.5" customHeight="1" thickBot="1" x14ac:dyDescent="0.25">
      <c r="A278" s="1084" t="s">
        <v>1322</v>
      </c>
      <c r="B278" s="639" t="s">
        <v>534</v>
      </c>
      <c r="C278" s="2009">
        <v>35</v>
      </c>
      <c r="D278" s="2010"/>
      <c r="H278" s="1084" t="s">
        <v>1322</v>
      </c>
      <c r="I278" s="639" t="s">
        <v>534</v>
      </c>
      <c r="J278" s="2009">
        <f>C278*заглавие!$K$1</f>
        <v>35</v>
      </c>
      <c r="K278" s="2010"/>
    </row>
    <row r="279" spans="1:13" ht="13.5" customHeight="1" x14ac:dyDescent="0.25">
      <c r="D279" s="531"/>
      <c r="E279" s="372"/>
      <c r="K279" s="531"/>
      <c r="L279" s="372"/>
    </row>
    <row r="280" spans="1:13" ht="13.5" customHeight="1" thickBot="1" x14ac:dyDescent="0.3">
      <c r="A280" s="914" t="s">
        <v>341</v>
      </c>
      <c r="B280" s="1621"/>
      <c r="C280" s="1621"/>
      <c r="D280" s="1621"/>
      <c r="E280" s="482"/>
      <c r="F280" s="482"/>
      <c r="H280" s="1644" t="s">
        <v>375</v>
      </c>
      <c r="I280" s="1621"/>
      <c r="J280" s="1621"/>
      <c r="K280" s="1621"/>
      <c r="L280" s="482"/>
    </row>
    <row r="281" spans="1:13" ht="13.5" customHeight="1" x14ac:dyDescent="0.2">
      <c r="A281" s="1622" t="s">
        <v>342</v>
      </c>
      <c r="B281" s="518" t="s">
        <v>212</v>
      </c>
      <c r="C281" s="2013">
        <v>171</v>
      </c>
      <c r="D281" s="2013"/>
      <c r="E281" s="489"/>
      <c r="F281" s="489"/>
      <c r="H281" s="568" t="s">
        <v>342</v>
      </c>
      <c r="I281" s="515" t="s">
        <v>212</v>
      </c>
      <c r="J281" s="2007">
        <f>C281*заглавие!$K$1</f>
        <v>171</v>
      </c>
      <c r="K281" s="2008"/>
      <c r="L281" s="489"/>
    </row>
    <row r="282" spans="1:13" ht="13.5" customHeight="1" thickBot="1" x14ac:dyDescent="0.3">
      <c r="A282" s="1622" t="s">
        <v>343</v>
      </c>
      <c r="B282" s="518" t="s">
        <v>212</v>
      </c>
      <c r="C282" s="2013">
        <v>633</v>
      </c>
      <c r="D282" s="2013"/>
      <c r="E282" s="287"/>
      <c r="F282" s="287"/>
      <c r="G282" s="287"/>
      <c r="H282" s="141" t="s">
        <v>343</v>
      </c>
      <c r="I282" s="517" t="s">
        <v>212</v>
      </c>
      <c r="J282" s="2023">
        <f>C282*заглавие!$K$1</f>
        <v>633</v>
      </c>
      <c r="K282" s="2024"/>
      <c r="L282" s="287"/>
      <c r="M282" s="287"/>
    </row>
    <row r="283" spans="1:13" ht="15.75" x14ac:dyDescent="0.25">
      <c r="E283" s="287"/>
      <c r="F283" s="287"/>
      <c r="G283" s="287"/>
      <c r="L283" s="287"/>
      <c r="M283" s="287"/>
    </row>
    <row r="284" spans="1:13" ht="15.75" x14ac:dyDescent="0.25">
      <c r="A284" s="914" t="s">
        <v>341</v>
      </c>
      <c r="D284" s="287"/>
      <c r="E284" s="287"/>
      <c r="F284" s="287"/>
      <c r="G284" s="287"/>
      <c r="H284" s="1644" t="s">
        <v>375</v>
      </c>
      <c r="K284" s="287"/>
      <c r="L284" s="287"/>
      <c r="M284" s="287"/>
    </row>
    <row r="285" spans="1:13" ht="16.5" thickBot="1" x14ac:dyDescent="0.3">
      <c r="A285" s="1623" t="s">
        <v>344</v>
      </c>
      <c r="B285" s="1624"/>
      <c r="D285" s="287"/>
      <c r="E285" s="287"/>
      <c r="F285" s="287"/>
      <c r="G285" s="287"/>
      <c r="H285" s="1623" t="s">
        <v>344</v>
      </c>
      <c r="I285" s="1624"/>
      <c r="K285" s="287"/>
      <c r="L285" s="287"/>
      <c r="M285" s="287"/>
    </row>
    <row r="286" spans="1:13" ht="15.75" customHeight="1" x14ac:dyDescent="0.25">
      <c r="A286" s="1625" t="s">
        <v>345</v>
      </c>
      <c r="B286" s="518" t="s">
        <v>212</v>
      </c>
      <c r="C286" s="1994">
        <v>251</v>
      </c>
      <c r="D286" s="1994"/>
      <c r="G286" s="287"/>
      <c r="H286" s="1639" t="s">
        <v>345</v>
      </c>
      <c r="I286" s="515" t="s">
        <v>212</v>
      </c>
      <c r="J286" s="1992">
        <f>C286*заглавие!$K$1</f>
        <v>251</v>
      </c>
      <c r="K286" s="1993"/>
      <c r="M286" s="287"/>
    </row>
    <row r="287" spans="1:13" ht="15.75" customHeight="1" x14ac:dyDescent="0.25">
      <c r="A287" s="1625" t="s">
        <v>346</v>
      </c>
      <c r="B287" s="518" t="s">
        <v>212</v>
      </c>
      <c r="C287" s="1994">
        <v>287</v>
      </c>
      <c r="D287" s="1994"/>
      <c r="G287" s="287"/>
      <c r="H287" s="1640" t="s">
        <v>346</v>
      </c>
      <c r="I287" s="518" t="s">
        <v>212</v>
      </c>
      <c r="J287" s="2003">
        <f>C287*заглавие!$K$1</f>
        <v>287</v>
      </c>
      <c r="K287" s="2004"/>
      <c r="M287" s="287"/>
    </row>
    <row r="288" spans="1:13" ht="15.75" customHeight="1" x14ac:dyDescent="0.25">
      <c r="A288" s="1625" t="s">
        <v>347</v>
      </c>
      <c r="B288" s="518" t="s">
        <v>212</v>
      </c>
      <c r="C288" s="1994">
        <v>287</v>
      </c>
      <c r="D288" s="1994"/>
      <c r="G288" s="287"/>
      <c r="H288" s="1640" t="s">
        <v>347</v>
      </c>
      <c r="I288" s="518" t="s">
        <v>212</v>
      </c>
      <c r="J288" s="2003">
        <f>C288*заглавие!$K$1</f>
        <v>287</v>
      </c>
      <c r="K288" s="2004"/>
      <c r="M288" s="287"/>
    </row>
    <row r="289" spans="1:13" ht="15.75" customHeight="1" x14ac:dyDescent="0.25">
      <c r="A289" s="1625" t="s">
        <v>348</v>
      </c>
      <c r="B289" s="518" t="s">
        <v>212</v>
      </c>
      <c r="C289" s="1994">
        <v>331</v>
      </c>
      <c r="D289" s="1994"/>
      <c r="E289" s="287"/>
      <c r="F289" s="287"/>
      <c r="G289" s="287"/>
      <c r="H289" s="1640" t="s">
        <v>348</v>
      </c>
      <c r="I289" s="518" t="s">
        <v>212</v>
      </c>
      <c r="J289" s="2003">
        <f>C289*заглавие!$K$1</f>
        <v>331</v>
      </c>
      <c r="K289" s="2004"/>
      <c r="L289" s="287"/>
      <c r="M289" s="287"/>
    </row>
    <row r="290" spans="1:13" ht="15.75" customHeight="1" x14ac:dyDescent="0.25">
      <c r="A290" s="1625" t="s">
        <v>349</v>
      </c>
      <c r="B290" s="518" t="s">
        <v>212</v>
      </c>
      <c r="C290" s="1994">
        <v>257</v>
      </c>
      <c r="D290" s="1994"/>
      <c r="E290" s="287"/>
      <c r="F290" s="287"/>
      <c r="G290" s="287"/>
      <c r="H290" s="1640" t="s">
        <v>349</v>
      </c>
      <c r="I290" s="518" t="s">
        <v>212</v>
      </c>
      <c r="J290" s="2003">
        <f>C290*заглавие!$K$1</f>
        <v>257</v>
      </c>
      <c r="K290" s="2004"/>
      <c r="L290" s="287"/>
      <c r="M290" s="287"/>
    </row>
    <row r="291" spans="1:13" ht="15.75" customHeight="1" x14ac:dyDescent="0.25">
      <c r="A291" s="1625" t="s">
        <v>350</v>
      </c>
      <c r="B291" s="518" t="s">
        <v>212</v>
      </c>
      <c r="C291" s="1994">
        <v>292</v>
      </c>
      <c r="D291" s="1994"/>
      <c r="E291" s="287"/>
      <c r="F291" s="287"/>
      <c r="G291" s="287"/>
      <c r="H291" s="1640" t="s">
        <v>350</v>
      </c>
      <c r="I291" s="518" t="s">
        <v>212</v>
      </c>
      <c r="J291" s="2003">
        <f>C291*заглавие!$K$1</f>
        <v>292</v>
      </c>
      <c r="K291" s="2004"/>
      <c r="L291" s="287"/>
      <c r="M291" s="287"/>
    </row>
    <row r="292" spans="1:13" ht="15.75" customHeight="1" x14ac:dyDescent="0.25">
      <c r="A292" s="1625" t="s">
        <v>351</v>
      </c>
      <c r="B292" s="518" t="s">
        <v>212</v>
      </c>
      <c r="C292" s="1994">
        <v>292</v>
      </c>
      <c r="D292" s="1994"/>
      <c r="E292" s="287"/>
      <c r="F292" s="287"/>
      <c r="G292" s="287"/>
      <c r="H292" s="1640" t="s">
        <v>351</v>
      </c>
      <c r="I292" s="518" t="s">
        <v>212</v>
      </c>
      <c r="J292" s="2003">
        <f>C292*заглавие!$K$1</f>
        <v>292</v>
      </c>
      <c r="K292" s="2004"/>
      <c r="L292" s="287"/>
      <c r="M292" s="287"/>
    </row>
    <row r="293" spans="1:13" ht="15.75" customHeight="1" thickBot="1" x14ac:dyDescent="0.3">
      <c r="A293" s="1625" t="s">
        <v>352</v>
      </c>
      <c r="B293" s="518" t="s">
        <v>212</v>
      </c>
      <c r="C293" s="1994">
        <v>337</v>
      </c>
      <c r="D293" s="1994"/>
      <c r="G293" s="287"/>
      <c r="H293" s="1641" t="s">
        <v>352</v>
      </c>
      <c r="I293" s="517" t="s">
        <v>212</v>
      </c>
      <c r="J293" s="2014">
        <f>C293*заглавие!$K$1</f>
        <v>337</v>
      </c>
      <c r="K293" s="2015"/>
      <c r="M293" s="287"/>
    </row>
    <row r="294" spans="1:13" ht="15.75" customHeight="1" x14ac:dyDescent="0.25">
      <c r="A294" s="1624"/>
      <c r="C294" s="1624"/>
      <c r="G294" s="287"/>
      <c r="H294" s="1624"/>
      <c r="J294" s="1624"/>
      <c r="M294" s="287"/>
    </row>
    <row r="295" spans="1:13" ht="15.75" customHeight="1" x14ac:dyDescent="0.25">
      <c r="A295" s="1623" t="s">
        <v>353</v>
      </c>
      <c r="C295" s="1624"/>
      <c r="D295" s="287"/>
      <c r="E295" s="287"/>
      <c r="F295" s="287"/>
      <c r="G295" s="287"/>
      <c r="H295" s="1623" t="s">
        <v>353</v>
      </c>
      <c r="J295" s="1624"/>
      <c r="K295" s="287"/>
      <c r="L295" s="287"/>
      <c r="M295" s="287"/>
    </row>
    <row r="296" spans="1:13" ht="15.75" customHeight="1" thickBot="1" x14ac:dyDescent="0.3">
      <c r="A296" s="1626" t="s">
        <v>354</v>
      </c>
      <c r="C296" s="1624"/>
      <c r="D296" s="287"/>
      <c r="E296" s="287"/>
      <c r="F296" s="287"/>
      <c r="G296" s="287"/>
      <c r="H296" s="1626" t="s">
        <v>354</v>
      </c>
      <c r="J296" s="1624"/>
      <c r="K296" s="287"/>
      <c r="L296" s="287"/>
      <c r="M296" s="287"/>
    </row>
    <row r="297" spans="1:13" ht="15.75" customHeight="1" x14ac:dyDescent="0.25">
      <c r="A297" s="1625" t="s">
        <v>355</v>
      </c>
      <c r="B297" s="518" t="s">
        <v>212</v>
      </c>
      <c r="C297" s="1994">
        <v>88</v>
      </c>
      <c r="D297" s="1994"/>
      <c r="E297" s="287"/>
      <c r="F297" s="287"/>
      <c r="G297" s="287"/>
      <c r="H297" s="1639" t="s">
        <v>355</v>
      </c>
      <c r="I297" s="515" t="s">
        <v>212</v>
      </c>
      <c r="J297" s="1992">
        <f>C297*заглавие!$K$1</f>
        <v>88</v>
      </c>
      <c r="K297" s="1993"/>
      <c r="L297" s="287"/>
      <c r="M297" s="287"/>
    </row>
    <row r="298" spans="1:13" ht="15.75" customHeight="1" x14ac:dyDescent="0.2">
      <c r="A298" s="1625" t="s">
        <v>356</v>
      </c>
      <c r="B298" s="518" t="s">
        <v>212</v>
      </c>
      <c r="C298" s="1994">
        <v>99</v>
      </c>
      <c r="D298" s="1994"/>
      <c r="H298" s="1640" t="s">
        <v>356</v>
      </c>
      <c r="I298" s="518" t="s">
        <v>212</v>
      </c>
      <c r="J298" s="2003">
        <f>C298*заглавие!$K$1</f>
        <v>99</v>
      </c>
      <c r="K298" s="2004"/>
    </row>
    <row r="299" spans="1:13" ht="15.75" customHeight="1" x14ac:dyDescent="0.2">
      <c r="A299" s="1625" t="s">
        <v>357</v>
      </c>
      <c r="B299" s="518" t="s">
        <v>212</v>
      </c>
      <c r="C299" s="1994">
        <v>90</v>
      </c>
      <c r="D299" s="1994"/>
      <c r="H299" s="1640" t="s">
        <v>357</v>
      </c>
      <c r="I299" s="518" t="s">
        <v>212</v>
      </c>
      <c r="J299" s="2003">
        <f>C299*заглавие!$K$1</f>
        <v>90</v>
      </c>
      <c r="K299" s="2004"/>
    </row>
    <row r="300" spans="1:13" ht="15.75" customHeight="1" thickBot="1" x14ac:dyDescent="0.25">
      <c r="A300" s="1625" t="s">
        <v>358</v>
      </c>
      <c r="B300" s="518" t="s">
        <v>212</v>
      </c>
      <c r="C300" s="1994">
        <v>102</v>
      </c>
      <c r="D300" s="1994"/>
      <c r="H300" s="1641" t="s">
        <v>358</v>
      </c>
      <c r="I300" s="517" t="s">
        <v>212</v>
      </c>
      <c r="J300" s="2014">
        <f>C300*заглавие!$K$1</f>
        <v>102</v>
      </c>
      <c r="K300" s="2015"/>
    </row>
    <row r="301" spans="1:13" ht="15.75" customHeight="1" x14ac:dyDescent="0.2">
      <c r="A301" s="1624"/>
      <c r="C301" s="1624"/>
      <c r="H301" s="1624"/>
      <c r="J301" s="1624"/>
    </row>
    <row r="302" spans="1:13" ht="15.75" customHeight="1" thickBot="1" x14ac:dyDescent="0.25">
      <c r="A302" s="1623" t="s">
        <v>359</v>
      </c>
      <c r="C302" s="1624"/>
      <c r="H302" s="1623" t="s">
        <v>359</v>
      </c>
      <c r="J302" s="1624"/>
    </row>
    <row r="303" spans="1:13" ht="15.75" customHeight="1" x14ac:dyDescent="0.2">
      <c r="A303" s="1627" t="s">
        <v>360</v>
      </c>
      <c r="B303" s="518" t="s">
        <v>212</v>
      </c>
      <c r="C303" s="1994">
        <v>181</v>
      </c>
      <c r="D303" s="1994"/>
      <c r="H303" s="1642" t="s">
        <v>360</v>
      </c>
      <c r="I303" s="515" t="s">
        <v>212</v>
      </c>
      <c r="J303" s="1992">
        <f>C303*заглавие!$K$1</f>
        <v>181</v>
      </c>
      <c r="K303" s="1993"/>
    </row>
    <row r="304" spans="1:13" ht="15.75" customHeight="1" x14ac:dyDescent="0.2">
      <c r="A304" s="1627" t="s">
        <v>360</v>
      </c>
      <c r="B304" s="518" t="s">
        <v>212</v>
      </c>
      <c r="C304" s="1994">
        <v>193</v>
      </c>
      <c r="D304" s="1994"/>
      <c r="H304" s="1643" t="s">
        <v>360</v>
      </c>
      <c r="I304" s="518" t="s">
        <v>212</v>
      </c>
      <c r="J304" s="2003">
        <f>C304*заглавие!$K$1</f>
        <v>193</v>
      </c>
      <c r="K304" s="2004"/>
    </row>
    <row r="305" spans="1:12" ht="15.75" customHeight="1" x14ac:dyDescent="0.2">
      <c r="A305" s="1627" t="s">
        <v>361</v>
      </c>
      <c r="B305" s="518" t="s">
        <v>212</v>
      </c>
      <c r="C305" s="1994">
        <v>206</v>
      </c>
      <c r="D305" s="1994"/>
      <c r="H305" s="1643" t="s">
        <v>361</v>
      </c>
      <c r="I305" s="518" t="s">
        <v>212</v>
      </c>
      <c r="J305" s="2003">
        <f>C305*заглавие!$K$1</f>
        <v>206</v>
      </c>
      <c r="K305" s="2004"/>
    </row>
    <row r="306" spans="1:12" ht="15.75" customHeight="1" x14ac:dyDescent="0.2">
      <c r="A306" s="1627" t="s">
        <v>361</v>
      </c>
      <c r="B306" s="518" t="s">
        <v>212</v>
      </c>
      <c r="C306" s="1994">
        <v>222</v>
      </c>
      <c r="D306" s="1994"/>
      <c r="H306" s="1643" t="s">
        <v>361</v>
      </c>
      <c r="I306" s="518" t="s">
        <v>212</v>
      </c>
      <c r="J306" s="2003">
        <f>C306*заглавие!$K$1</f>
        <v>222</v>
      </c>
      <c r="K306" s="2004"/>
    </row>
    <row r="307" spans="1:12" ht="15.75" customHeight="1" x14ac:dyDescent="0.2">
      <c r="A307" s="1627" t="s">
        <v>362</v>
      </c>
      <c r="B307" s="518" t="s">
        <v>212</v>
      </c>
      <c r="C307" s="1994">
        <v>185</v>
      </c>
      <c r="D307" s="1994"/>
      <c r="H307" s="1643" t="s">
        <v>362</v>
      </c>
      <c r="I307" s="518" t="s">
        <v>212</v>
      </c>
      <c r="J307" s="2003">
        <f>C307*заглавие!$K$1</f>
        <v>185</v>
      </c>
      <c r="K307" s="2004"/>
    </row>
    <row r="308" spans="1:12" ht="15.75" customHeight="1" x14ac:dyDescent="0.2">
      <c r="A308" s="1625" t="s">
        <v>363</v>
      </c>
      <c r="B308" s="518" t="s">
        <v>212</v>
      </c>
      <c r="C308" s="1994">
        <v>198</v>
      </c>
      <c r="D308" s="1994"/>
      <c r="H308" s="1640" t="s">
        <v>363</v>
      </c>
      <c r="I308" s="518" t="s">
        <v>212</v>
      </c>
      <c r="J308" s="2003">
        <f>C308*заглавие!$K$1</f>
        <v>198</v>
      </c>
      <c r="K308" s="2004"/>
    </row>
    <row r="309" spans="1:12" ht="15.75" customHeight="1" x14ac:dyDescent="0.2">
      <c r="A309" s="1625" t="s">
        <v>364</v>
      </c>
      <c r="B309" s="518" t="s">
        <v>212</v>
      </c>
      <c r="C309" s="1994">
        <v>211</v>
      </c>
      <c r="D309" s="1994"/>
      <c r="H309" s="1640" t="s">
        <v>364</v>
      </c>
      <c r="I309" s="518" t="s">
        <v>212</v>
      </c>
      <c r="J309" s="2003">
        <f>C309*заглавие!$K$1</f>
        <v>211</v>
      </c>
      <c r="K309" s="2004"/>
    </row>
    <row r="310" spans="1:12" ht="15.75" customHeight="1" thickBot="1" x14ac:dyDescent="0.25">
      <c r="A310" s="1625" t="s">
        <v>365</v>
      </c>
      <c r="B310" s="518" t="s">
        <v>212</v>
      </c>
      <c r="C310" s="1994">
        <v>227</v>
      </c>
      <c r="D310" s="1994"/>
      <c r="H310" s="1641" t="s">
        <v>365</v>
      </c>
      <c r="I310" s="517" t="s">
        <v>212</v>
      </c>
      <c r="J310" s="2014">
        <f>C310*заглавие!$K$1</f>
        <v>227</v>
      </c>
      <c r="K310" s="2015"/>
    </row>
    <row r="311" spans="1:12" ht="15.75" customHeight="1" x14ac:dyDescent="0.2">
      <c r="A311" s="1624"/>
      <c r="C311" s="1624"/>
      <c r="H311" s="1624"/>
      <c r="J311" s="1624"/>
    </row>
    <row r="312" spans="1:12" ht="15.75" customHeight="1" thickBot="1" x14ac:dyDescent="0.25">
      <c r="A312" s="1623" t="s">
        <v>366</v>
      </c>
      <c r="C312" s="1624"/>
      <c r="H312" s="1623" t="s">
        <v>366</v>
      </c>
      <c r="J312" s="1624"/>
    </row>
    <row r="313" spans="1:12" ht="15.75" customHeight="1" x14ac:dyDescent="0.2">
      <c r="A313" s="1625" t="s">
        <v>367</v>
      </c>
      <c r="B313" s="518" t="s">
        <v>212</v>
      </c>
      <c r="C313" s="1994">
        <v>171</v>
      </c>
      <c r="D313" s="1994"/>
      <c r="H313" s="1639" t="s">
        <v>367</v>
      </c>
      <c r="I313" s="515" t="s">
        <v>212</v>
      </c>
      <c r="J313" s="1992">
        <f>C313*заглавие!$K$1</f>
        <v>171</v>
      </c>
      <c r="K313" s="1993"/>
    </row>
    <row r="314" spans="1:12" ht="15.75" customHeight="1" x14ac:dyDescent="0.2">
      <c r="A314" s="1625" t="s">
        <v>368</v>
      </c>
      <c r="B314" s="518" t="s">
        <v>212</v>
      </c>
      <c r="C314" s="1994">
        <v>193</v>
      </c>
      <c r="D314" s="1994"/>
      <c r="H314" s="1640" t="s">
        <v>368</v>
      </c>
      <c r="I314" s="518" t="s">
        <v>212</v>
      </c>
      <c r="J314" s="2003">
        <f>C314*заглавие!$K$1</f>
        <v>193</v>
      </c>
      <c r="K314" s="2004"/>
    </row>
    <row r="315" spans="1:12" ht="15.75" customHeight="1" x14ac:dyDescent="0.2">
      <c r="A315" s="1625" t="s">
        <v>369</v>
      </c>
      <c r="B315" s="518" t="s">
        <v>212</v>
      </c>
      <c r="C315" s="1994">
        <v>187</v>
      </c>
      <c r="D315" s="1994"/>
      <c r="H315" s="1640" t="s">
        <v>369</v>
      </c>
      <c r="I315" s="518" t="s">
        <v>212</v>
      </c>
      <c r="J315" s="2003">
        <f>C315*заглавие!$K$1</f>
        <v>187</v>
      </c>
      <c r="K315" s="2004"/>
    </row>
    <row r="316" spans="1:12" ht="15.75" customHeight="1" thickBot="1" x14ac:dyDescent="0.25">
      <c r="A316" s="1625" t="s">
        <v>370</v>
      </c>
      <c r="B316" s="518" t="s">
        <v>212</v>
      </c>
      <c r="C316" s="1994">
        <v>213</v>
      </c>
      <c r="D316" s="1994"/>
      <c r="H316" s="1641" t="s">
        <v>370</v>
      </c>
      <c r="I316" s="517" t="s">
        <v>212</v>
      </c>
      <c r="J316" s="2014">
        <f>C316*заглавие!$K$1</f>
        <v>213</v>
      </c>
      <c r="K316" s="2015"/>
    </row>
    <row r="317" spans="1:12" ht="15.75" customHeight="1" x14ac:dyDescent="0.2"/>
    <row r="319" spans="1:12" x14ac:dyDescent="0.2">
      <c r="A319" s="1465" t="s">
        <v>1725</v>
      </c>
      <c r="B319" s="489"/>
      <c r="C319" s="489"/>
      <c r="D319" s="489"/>
      <c r="E319" s="489"/>
      <c r="H319" s="1465" t="s">
        <v>1725</v>
      </c>
      <c r="I319" s="489"/>
      <c r="J319" s="489"/>
      <c r="K319" s="489"/>
      <c r="L319" s="489"/>
    </row>
    <row r="320" spans="1:12" x14ac:dyDescent="0.2">
      <c r="A320" s="1466" t="s">
        <v>1726</v>
      </c>
      <c r="B320" s="489"/>
      <c r="C320" s="489"/>
      <c r="D320" s="489"/>
      <c r="E320" s="489"/>
      <c r="H320" s="1466" t="s">
        <v>1726</v>
      </c>
      <c r="I320" s="489"/>
      <c r="J320" s="489"/>
      <c r="K320" s="489"/>
      <c r="L320" s="489"/>
    </row>
    <row r="321" spans="1:12" ht="13.5" thickBot="1" x14ac:dyDescent="0.25">
      <c r="A321" s="1466" t="s">
        <v>1728</v>
      </c>
      <c r="B321" s="489"/>
      <c r="C321" s="489"/>
      <c r="D321" s="489"/>
      <c r="E321" s="489"/>
      <c r="H321" s="1466" t="s">
        <v>1728</v>
      </c>
      <c r="I321" s="489"/>
      <c r="J321" s="489"/>
      <c r="K321" s="489"/>
      <c r="L321" s="489"/>
    </row>
    <row r="322" spans="1:12" ht="13.5" thickBot="1" x14ac:dyDescent="0.25">
      <c r="A322" s="1467" t="s">
        <v>1731</v>
      </c>
      <c r="B322" s="1468" t="s">
        <v>1732</v>
      </c>
      <c r="C322" s="1469" t="s">
        <v>1730</v>
      </c>
      <c r="D322" s="1470" t="s">
        <v>1729</v>
      </c>
      <c r="H322" s="1467" t="s">
        <v>1731</v>
      </c>
      <c r="I322" s="1468" t="s">
        <v>1732</v>
      </c>
      <c r="J322" s="1469" t="s">
        <v>1730</v>
      </c>
      <c r="K322" s="1470" t="s">
        <v>1729</v>
      </c>
    </row>
    <row r="323" spans="1:12" x14ac:dyDescent="0.2">
      <c r="A323" s="1464" t="s">
        <v>1733</v>
      </c>
      <c r="B323" s="1452" t="s">
        <v>1735</v>
      </c>
      <c r="C323" s="1458" t="s">
        <v>1754</v>
      </c>
      <c r="D323" s="1445" t="s">
        <v>1766</v>
      </c>
      <c r="E323" s="489"/>
      <c r="H323" s="1464" t="s">
        <v>1733</v>
      </c>
      <c r="I323" s="1452" t="s">
        <v>1735</v>
      </c>
      <c r="J323" s="1458" t="s">
        <v>1754</v>
      </c>
      <c r="K323" s="1445" t="s">
        <v>1766</v>
      </c>
      <c r="L323" s="489"/>
    </row>
    <row r="324" spans="1:12" x14ac:dyDescent="0.2">
      <c r="A324" s="1460" t="s">
        <v>1734</v>
      </c>
      <c r="B324" s="1453" t="s">
        <v>1743</v>
      </c>
      <c r="C324" s="1459" t="s">
        <v>1752</v>
      </c>
      <c r="D324" s="1446" t="s">
        <v>1767</v>
      </c>
      <c r="E324" s="1441"/>
      <c r="H324" s="1460" t="s">
        <v>1734</v>
      </c>
      <c r="I324" s="1453" t="s">
        <v>1743</v>
      </c>
      <c r="J324" s="1459" t="s">
        <v>1752</v>
      </c>
      <c r="K324" s="1446" t="s">
        <v>1767</v>
      </c>
      <c r="L324" s="1441"/>
    </row>
    <row r="325" spans="1:12" x14ac:dyDescent="0.2">
      <c r="A325" s="1460" t="s">
        <v>1736</v>
      </c>
      <c r="B325" s="1454" t="s">
        <v>1744</v>
      </c>
      <c r="C325" s="1459" t="s">
        <v>1753</v>
      </c>
      <c r="D325" s="1446" t="s">
        <v>656</v>
      </c>
      <c r="E325" s="1441"/>
      <c r="H325" s="1460" t="s">
        <v>1736</v>
      </c>
      <c r="I325" s="1454" t="s">
        <v>1744</v>
      </c>
      <c r="J325" s="1459" t="s">
        <v>1753</v>
      </c>
      <c r="K325" s="1446" t="s">
        <v>656</v>
      </c>
      <c r="L325" s="1441"/>
    </row>
    <row r="326" spans="1:12" x14ac:dyDescent="0.2">
      <c r="A326" s="1460" t="s">
        <v>1737</v>
      </c>
      <c r="B326" s="1454" t="s">
        <v>1745</v>
      </c>
      <c r="C326" s="1459" t="s">
        <v>1755</v>
      </c>
      <c r="D326" s="1446" t="s">
        <v>657</v>
      </c>
      <c r="E326" s="1441"/>
      <c r="H326" s="1460" t="s">
        <v>1737</v>
      </c>
      <c r="I326" s="1454" t="s">
        <v>1745</v>
      </c>
      <c r="J326" s="1459" t="s">
        <v>1755</v>
      </c>
      <c r="K326" s="1446" t="s">
        <v>657</v>
      </c>
      <c r="L326" s="1441"/>
    </row>
    <row r="327" spans="1:12" x14ac:dyDescent="0.2">
      <c r="A327" s="1460" t="s">
        <v>1738</v>
      </c>
      <c r="B327" s="1454" t="s">
        <v>1746</v>
      </c>
      <c r="C327" s="1459" t="s">
        <v>1756</v>
      </c>
      <c r="D327" s="1446" t="s">
        <v>658</v>
      </c>
      <c r="E327" s="1441"/>
      <c r="H327" s="1460" t="s">
        <v>1738</v>
      </c>
      <c r="I327" s="1454" t="s">
        <v>1746</v>
      </c>
      <c r="J327" s="1459" t="s">
        <v>1756</v>
      </c>
      <c r="K327" s="1446" t="s">
        <v>658</v>
      </c>
      <c r="L327" s="1441"/>
    </row>
    <row r="328" spans="1:12" x14ac:dyDescent="0.2">
      <c r="A328" s="1460" t="s">
        <v>1739</v>
      </c>
      <c r="B328" s="1454" t="s">
        <v>1747</v>
      </c>
      <c r="C328" s="1459" t="s">
        <v>1757</v>
      </c>
      <c r="D328" s="1447" t="s">
        <v>788</v>
      </c>
      <c r="E328" s="1441"/>
      <c r="H328" s="1460" t="s">
        <v>1739</v>
      </c>
      <c r="I328" s="1454" t="s">
        <v>1747</v>
      </c>
      <c r="J328" s="1459" t="s">
        <v>1757</v>
      </c>
      <c r="K328" s="1447" t="s">
        <v>788</v>
      </c>
      <c r="L328" s="1441"/>
    </row>
    <row r="329" spans="1:12" ht="15" x14ac:dyDescent="0.25">
      <c r="A329" s="1460" t="s">
        <v>1740</v>
      </c>
      <c r="B329" s="1453" t="s">
        <v>1741</v>
      </c>
      <c r="C329" s="1460" t="s">
        <v>1758</v>
      </c>
      <c r="D329" s="1448"/>
      <c r="E329" s="1442"/>
      <c r="H329" s="1460" t="s">
        <v>1740</v>
      </c>
      <c r="I329" s="1453" t="s">
        <v>1741</v>
      </c>
      <c r="J329" s="1460" t="s">
        <v>1758</v>
      </c>
      <c r="K329" s="1448"/>
      <c r="L329" s="1442"/>
    </row>
    <row r="330" spans="1:12" x14ac:dyDescent="0.2">
      <c r="A330" s="1460" t="s">
        <v>1741</v>
      </c>
      <c r="B330" s="1453" t="s">
        <v>1742</v>
      </c>
      <c r="C330" s="1460" t="s">
        <v>1759</v>
      </c>
      <c r="D330" s="1449"/>
      <c r="E330" s="1443"/>
      <c r="H330" s="1460" t="s">
        <v>1741</v>
      </c>
      <c r="I330" s="1453" t="s">
        <v>1742</v>
      </c>
      <c r="J330" s="1460" t="s">
        <v>1759</v>
      </c>
      <c r="K330" s="1449"/>
      <c r="L330" s="1443"/>
    </row>
    <row r="331" spans="1:12" x14ac:dyDescent="0.2">
      <c r="A331" s="1460" t="s">
        <v>1742</v>
      </c>
      <c r="B331" s="1454" t="s">
        <v>1748</v>
      </c>
      <c r="C331" s="1460" t="s">
        <v>1760</v>
      </c>
      <c r="D331" s="1449"/>
      <c r="E331" s="1443"/>
      <c r="H331" s="1460" t="s">
        <v>1742</v>
      </c>
      <c r="I331" s="1454" t="s">
        <v>1748</v>
      </c>
      <c r="J331" s="1460" t="s">
        <v>1760</v>
      </c>
      <c r="K331" s="1449"/>
      <c r="L331" s="1443"/>
    </row>
    <row r="332" spans="1:12" x14ac:dyDescent="0.2">
      <c r="A332" s="1462"/>
      <c r="B332" s="1453" t="s">
        <v>1749</v>
      </c>
      <c r="C332" s="1460" t="s">
        <v>1761</v>
      </c>
      <c r="D332" s="1449"/>
      <c r="E332" s="1443"/>
      <c r="H332" s="1462"/>
      <c r="I332" s="1453" t="s">
        <v>1749</v>
      </c>
      <c r="J332" s="1460" t="s">
        <v>1761</v>
      </c>
      <c r="K332" s="1449"/>
      <c r="L332" s="1443"/>
    </row>
    <row r="333" spans="1:12" x14ac:dyDescent="0.2">
      <c r="A333" s="1462"/>
      <c r="B333" s="1455" t="s">
        <v>1750</v>
      </c>
      <c r="C333" s="1460" t="s">
        <v>1417</v>
      </c>
      <c r="D333" s="1449"/>
      <c r="E333" s="1443"/>
      <c r="H333" s="1462"/>
      <c r="I333" s="1455" t="s">
        <v>1750</v>
      </c>
      <c r="J333" s="1460" t="s">
        <v>1417</v>
      </c>
      <c r="K333" s="1449"/>
      <c r="L333" s="1443"/>
    </row>
    <row r="334" spans="1:12" x14ac:dyDescent="0.2">
      <c r="A334" s="1462"/>
      <c r="B334" s="1455" t="s">
        <v>1751</v>
      </c>
      <c r="C334" s="1461" t="s">
        <v>1767</v>
      </c>
      <c r="D334" s="1449"/>
      <c r="E334" s="1443"/>
      <c r="H334" s="1462"/>
      <c r="I334" s="1455" t="s">
        <v>1751</v>
      </c>
      <c r="J334" s="1461" t="s">
        <v>1767</v>
      </c>
      <c r="K334" s="1449"/>
      <c r="L334" s="1443"/>
    </row>
    <row r="335" spans="1:12" x14ac:dyDescent="0.2">
      <c r="A335" s="1462"/>
      <c r="B335" s="1455"/>
      <c r="C335" s="1461" t="s">
        <v>1766</v>
      </c>
      <c r="D335" s="1449"/>
      <c r="E335" s="1443"/>
      <c r="H335" s="1462"/>
      <c r="I335" s="1455"/>
      <c r="J335" s="1461" t="s">
        <v>1766</v>
      </c>
      <c r="K335" s="1449"/>
      <c r="L335" s="1443"/>
    </row>
    <row r="336" spans="1:12" x14ac:dyDescent="0.2">
      <c r="A336" s="1462"/>
      <c r="B336" s="1455"/>
      <c r="C336" s="1461" t="s">
        <v>423</v>
      </c>
      <c r="D336" s="1449"/>
      <c r="E336" s="1443"/>
      <c r="H336" s="1462"/>
      <c r="I336" s="1455"/>
      <c r="J336" s="1461" t="s">
        <v>423</v>
      </c>
      <c r="K336" s="1449"/>
      <c r="L336" s="1443"/>
    </row>
    <row r="337" spans="1:12" x14ac:dyDescent="0.2">
      <c r="A337" s="1462"/>
      <c r="B337" s="1455"/>
      <c r="C337" s="1461" t="s">
        <v>424</v>
      </c>
      <c r="D337" s="1449"/>
      <c r="E337" s="1443"/>
      <c r="H337" s="1462"/>
      <c r="I337" s="1455"/>
      <c r="J337" s="1461" t="s">
        <v>424</v>
      </c>
      <c r="K337" s="1449"/>
      <c r="L337" s="1443"/>
    </row>
    <row r="338" spans="1:12" x14ac:dyDescent="0.2">
      <c r="A338" s="1462"/>
      <c r="B338" s="1455"/>
      <c r="C338" s="1461" t="s">
        <v>1762</v>
      </c>
      <c r="D338" s="1449"/>
      <c r="E338" s="1443"/>
      <c r="H338" s="1462"/>
      <c r="I338" s="1455"/>
      <c r="J338" s="1461" t="s">
        <v>1762</v>
      </c>
      <c r="K338" s="1449"/>
      <c r="L338" s="1443"/>
    </row>
    <row r="339" spans="1:12" x14ac:dyDescent="0.2">
      <c r="A339" s="1462"/>
      <c r="B339" s="1455"/>
      <c r="C339" s="1461" t="s">
        <v>1763</v>
      </c>
      <c r="D339" s="1449"/>
      <c r="E339" s="1443"/>
      <c r="H339" s="1462"/>
      <c r="I339" s="1455"/>
      <c r="J339" s="1461" t="s">
        <v>1763</v>
      </c>
      <c r="K339" s="1449"/>
      <c r="L339" s="1443"/>
    </row>
    <row r="340" spans="1:12" x14ac:dyDescent="0.2">
      <c r="A340" s="1462"/>
      <c r="B340" s="1455"/>
      <c r="C340" s="1461" t="s">
        <v>1649</v>
      </c>
      <c r="D340" s="1449"/>
      <c r="E340" s="1443"/>
      <c r="H340" s="1462"/>
      <c r="I340" s="1455"/>
      <c r="J340" s="1461" t="s">
        <v>1649</v>
      </c>
      <c r="K340" s="1449"/>
      <c r="L340" s="1443"/>
    </row>
    <row r="341" spans="1:12" x14ac:dyDescent="0.2">
      <c r="A341" s="1462"/>
      <c r="B341" s="1455"/>
      <c r="C341" s="1461" t="s">
        <v>1647</v>
      </c>
      <c r="D341" s="1449"/>
      <c r="E341" s="1443"/>
      <c r="H341" s="1462"/>
      <c r="I341" s="1455"/>
      <c r="J341" s="1461" t="s">
        <v>1647</v>
      </c>
      <c r="K341" s="1449"/>
      <c r="L341" s="1443"/>
    </row>
    <row r="342" spans="1:12" x14ac:dyDescent="0.2">
      <c r="A342" s="1462"/>
      <c r="B342" s="1455"/>
      <c r="C342" s="1461" t="s">
        <v>1646</v>
      </c>
      <c r="D342" s="1449"/>
      <c r="E342" s="1443"/>
      <c r="H342" s="1462"/>
      <c r="I342" s="1455"/>
      <c r="J342" s="1461" t="s">
        <v>1646</v>
      </c>
      <c r="K342" s="1449"/>
      <c r="L342" s="1443"/>
    </row>
    <row r="343" spans="1:12" x14ac:dyDescent="0.2">
      <c r="A343" s="1462"/>
      <c r="B343" s="1456"/>
      <c r="C343" s="1462" t="s">
        <v>1648</v>
      </c>
      <c r="D343" s="1450"/>
      <c r="H343" s="1462"/>
      <c r="I343" s="1456"/>
      <c r="J343" s="1462" t="s">
        <v>1648</v>
      </c>
      <c r="K343" s="1450"/>
    </row>
    <row r="344" spans="1:12" x14ac:dyDescent="0.2">
      <c r="A344" s="1462"/>
      <c r="B344" s="1456"/>
      <c r="C344" s="1462" t="s">
        <v>1764</v>
      </c>
      <c r="D344" s="1450"/>
      <c r="H344" s="1462"/>
      <c r="I344" s="1456"/>
      <c r="J344" s="1462" t="s">
        <v>1764</v>
      </c>
      <c r="K344" s="1450"/>
    </row>
    <row r="345" spans="1:12" ht="13.5" thickBot="1" x14ac:dyDescent="0.25">
      <c r="A345" s="1463"/>
      <c r="B345" s="1457"/>
      <c r="C345" s="1463" t="s">
        <v>1765</v>
      </c>
      <c r="D345" s="1451"/>
      <c r="H345" s="1463"/>
      <c r="I345" s="1457"/>
      <c r="J345" s="1463" t="s">
        <v>1765</v>
      </c>
      <c r="K345" s="1451"/>
    </row>
    <row r="346" spans="1:12" x14ac:dyDescent="0.2">
      <c r="A346" s="1444" t="s">
        <v>1727</v>
      </c>
      <c r="H346" s="1444" t="s">
        <v>1727</v>
      </c>
    </row>
  </sheetData>
  <mergeCells count="452">
    <mergeCell ref="J129:K129"/>
    <mergeCell ref="C128:D128"/>
    <mergeCell ref="J128:K128"/>
    <mergeCell ref="K43:L43"/>
    <mergeCell ref="K113:K115"/>
    <mergeCell ref="I44:J44"/>
    <mergeCell ref="J123:K123"/>
    <mergeCell ref="C123:D123"/>
    <mergeCell ref="J126:K126"/>
    <mergeCell ref="J124:K124"/>
    <mergeCell ref="H61:I61"/>
    <mergeCell ref="D43:E43"/>
    <mergeCell ref="I43:J43"/>
    <mergeCell ref="D45:E45"/>
    <mergeCell ref="K44:L44"/>
    <mergeCell ref="I46:J46"/>
    <mergeCell ref="B46:C46"/>
    <mergeCell ref="C124:D124"/>
    <mergeCell ref="I45:J45"/>
    <mergeCell ref="K47:L47"/>
    <mergeCell ref="K45:L45"/>
    <mergeCell ref="B45:C45"/>
    <mergeCell ref="A61:B61"/>
    <mergeCell ref="A60:B60"/>
    <mergeCell ref="J152:K152"/>
    <mergeCell ref="J153:K153"/>
    <mergeCell ref="J182:K182"/>
    <mergeCell ref="J162:K162"/>
    <mergeCell ref="J183:K183"/>
    <mergeCell ref="J187:K187"/>
    <mergeCell ref="J186:K186"/>
    <mergeCell ref="C137:D137"/>
    <mergeCell ref="J130:K130"/>
    <mergeCell ref="C132:D132"/>
    <mergeCell ref="C131:D131"/>
    <mergeCell ref="J133:K133"/>
    <mergeCell ref="J134:K134"/>
    <mergeCell ref="J135:K135"/>
    <mergeCell ref="J137:K137"/>
    <mergeCell ref="C135:D135"/>
    <mergeCell ref="C172:D172"/>
    <mergeCell ref="J173:K173"/>
    <mergeCell ref="J170:K170"/>
    <mergeCell ref="C169:D169"/>
    <mergeCell ref="J191:K191"/>
    <mergeCell ref="C175:D175"/>
    <mergeCell ref="J175:K175"/>
    <mergeCell ref="C176:D176"/>
    <mergeCell ref="J176:K176"/>
    <mergeCell ref="C182:D182"/>
    <mergeCell ref="C183:D183"/>
    <mergeCell ref="C190:D190"/>
    <mergeCell ref="C184:D184"/>
    <mergeCell ref="J172:K172"/>
    <mergeCell ref="J180:K180"/>
    <mergeCell ref="C142:D142"/>
    <mergeCell ref="J164:K164"/>
    <mergeCell ref="J167:K167"/>
    <mergeCell ref="J168:K168"/>
    <mergeCell ref="C163:D163"/>
    <mergeCell ref="C161:D161"/>
    <mergeCell ref="J147:K147"/>
    <mergeCell ref="J146:K146"/>
    <mergeCell ref="J171:K171"/>
    <mergeCell ref="J166:K166"/>
    <mergeCell ref="J165:K165"/>
    <mergeCell ref="J169:K169"/>
    <mergeCell ref="J143:K143"/>
    <mergeCell ref="J142:K142"/>
    <mergeCell ref="J145:K145"/>
    <mergeCell ref="C167:D167"/>
    <mergeCell ref="C168:D168"/>
    <mergeCell ref="C174:D174"/>
    <mergeCell ref="J174:K174"/>
    <mergeCell ref="C173:D173"/>
    <mergeCell ref="C170:D170"/>
    <mergeCell ref="C171:D171"/>
    <mergeCell ref="C166:D166"/>
    <mergeCell ref="C148:D148"/>
    <mergeCell ref="C145:D145"/>
    <mergeCell ref="C153:D153"/>
    <mergeCell ref="C147:D147"/>
    <mergeCell ref="C165:D165"/>
    <mergeCell ref="C162:D162"/>
    <mergeCell ref="C150:D150"/>
    <mergeCell ref="C141:D141"/>
    <mergeCell ref="C144:D144"/>
    <mergeCell ref="C152:D152"/>
    <mergeCell ref="C143:D143"/>
    <mergeCell ref="C164:D164"/>
    <mergeCell ref="C146:D146"/>
    <mergeCell ref="C129:D129"/>
    <mergeCell ref="C125:D125"/>
    <mergeCell ref="H60:I60"/>
    <mergeCell ref="K39:L39"/>
    <mergeCell ref="D113:D115"/>
    <mergeCell ref="D44:E44"/>
    <mergeCell ref="B44:C44"/>
    <mergeCell ref="C127:D127"/>
    <mergeCell ref="C149:D149"/>
    <mergeCell ref="C151:D151"/>
    <mergeCell ref="C140:D140"/>
    <mergeCell ref="C136:D136"/>
    <mergeCell ref="J163:K163"/>
    <mergeCell ref="J148:K148"/>
    <mergeCell ref="J144:K144"/>
    <mergeCell ref="J136:K136"/>
    <mergeCell ref="J140:K140"/>
    <mergeCell ref="J141:K141"/>
    <mergeCell ref="J150:K150"/>
    <mergeCell ref="J161:K161"/>
    <mergeCell ref="J149:K149"/>
    <mergeCell ref="J151:K151"/>
    <mergeCell ref="J139:K139"/>
    <mergeCell ref="C130:D130"/>
    <mergeCell ref="C133:D133"/>
    <mergeCell ref="J131:K131"/>
    <mergeCell ref="J132:K132"/>
    <mergeCell ref="C134:D134"/>
    <mergeCell ref="J138:K138"/>
    <mergeCell ref="C138:D138"/>
    <mergeCell ref="C139:D139"/>
    <mergeCell ref="B34:C34"/>
    <mergeCell ref="K35:L35"/>
    <mergeCell ref="D34:E34"/>
    <mergeCell ref="D39:E39"/>
    <mergeCell ref="K38:L38"/>
    <mergeCell ref="I38:J38"/>
    <mergeCell ref="I35:J35"/>
    <mergeCell ref="K37:L37"/>
    <mergeCell ref="B43:C43"/>
    <mergeCell ref="B40:C40"/>
    <mergeCell ref="D37:E37"/>
    <mergeCell ref="D35:E35"/>
    <mergeCell ref="B36:C36"/>
    <mergeCell ref="D36:E36"/>
    <mergeCell ref="B38:C38"/>
    <mergeCell ref="B37:C37"/>
    <mergeCell ref="B35:C35"/>
    <mergeCell ref="D41:E41"/>
    <mergeCell ref="B41:C41"/>
    <mergeCell ref="I41:J41"/>
    <mergeCell ref="I39:J39"/>
    <mergeCell ref="B39:C39"/>
    <mergeCell ref="D42:E42"/>
    <mergeCell ref="B42:C42"/>
    <mergeCell ref="B5:C5"/>
    <mergeCell ref="I26:J26"/>
    <mergeCell ref="D15:E15"/>
    <mergeCell ref="I31:J31"/>
    <mergeCell ref="H10:H15"/>
    <mergeCell ref="B32:C32"/>
    <mergeCell ref="B33:C33"/>
    <mergeCell ref="B30:C30"/>
    <mergeCell ref="A6:A8"/>
    <mergeCell ref="B6:C8"/>
    <mergeCell ref="A10:A15"/>
    <mergeCell ref="B31:C31"/>
    <mergeCell ref="D29:E29"/>
    <mergeCell ref="D30:E30"/>
    <mergeCell ref="A25:E25"/>
    <mergeCell ref="D27:E27"/>
    <mergeCell ref="B29:C29"/>
    <mergeCell ref="B27:C27"/>
    <mergeCell ref="B28:C28"/>
    <mergeCell ref="D26:E26"/>
    <mergeCell ref="D28:E28"/>
    <mergeCell ref="B26:C26"/>
    <mergeCell ref="D10:E10"/>
    <mergeCell ref="D12:E12"/>
    <mergeCell ref="D14:E14"/>
    <mergeCell ref="H25:L25"/>
    <mergeCell ref="D7:E7"/>
    <mergeCell ref="D11:E11"/>
    <mergeCell ref="D13:E13"/>
    <mergeCell ref="K34:L34"/>
    <mergeCell ref="K41:L41"/>
    <mergeCell ref="J127:K127"/>
    <mergeCell ref="D5:E5"/>
    <mergeCell ref="K14:L14"/>
    <mergeCell ref="K5:L5"/>
    <mergeCell ref="I5:J5"/>
    <mergeCell ref="K7:L7"/>
    <mergeCell ref="I6:J8"/>
    <mergeCell ref="D6:E6"/>
    <mergeCell ref="K6:L6"/>
    <mergeCell ref="H6:H8"/>
    <mergeCell ref="I27:J27"/>
    <mergeCell ref="D31:E31"/>
    <mergeCell ref="I36:J36"/>
    <mergeCell ref="I42:J42"/>
    <mergeCell ref="J125:K125"/>
    <mergeCell ref="C126:D126"/>
    <mergeCell ref="K42:L42"/>
    <mergeCell ref="D46:E46"/>
    <mergeCell ref="K46:L46"/>
    <mergeCell ref="B47:C47"/>
    <mergeCell ref="D47:E47"/>
    <mergeCell ref="I47:J47"/>
    <mergeCell ref="K27:L27"/>
    <mergeCell ref="I28:J28"/>
    <mergeCell ref="K11:L11"/>
    <mergeCell ref="K29:L29"/>
    <mergeCell ref="K10:L10"/>
    <mergeCell ref="K15:L15"/>
    <mergeCell ref="K26:L26"/>
    <mergeCell ref="D40:E40"/>
    <mergeCell ref="I40:J40"/>
    <mergeCell ref="K32:L32"/>
    <mergeCell ref="I37:J37"/>
    <mergeCell ref="D38:E38"/>
    <mergeCell ref="K40:L40"/>
    <mergeCell ref="K31:L31"/>
    <mergeCell ref="K30:L30"/>
    <mergeCell ref="D33:E33"/>
    <mergeCell ref="D32:E32"/>
    <mergeCell ref="K33:L33"/>
    <mergeCell ref="K36:L36"/>
    <mergeCell ref="K12:L12"/>
    <mergeCell ref="K13:L13"/>
    <mergeCell ref="I32:J32"/>
    <mergeCell ref="I33:J33"/>
    <mergeCell ref="I34:J34"/>
    <mergeCell ref="C270:D270"/>
    <mergeCell ref="C277:D277"/>
    <mergeCell ref="C276:D276"/>
    <mergeCell ref="C308:D308"/>
    <mergeCell ref="C304:D304"/>
    <mergeCell ref="C305:D305"/>
    <mergeCell ref="I29:J29"/>
    <mergeCell ref="K28:L28"/>
    <mergeCell ref="I30:J30"/>
    <mergeCell ref="C260:D260"/>
    <mergeCell ref="C259:D259"/>
    <mergeCell ref="C261:D261"/>
    <mergeCell ref="J264:K264"/>
    <mergeCell ref="C251:D251"/>
    <mergeCell ref="C237:D237"/>
    <mergeCell ref="J234:K234"/>
    <mergeCell ref="J238:K238"/>
    <mergeCell ref="J251:K251"/>
    <mergeCell ref="J250:K250"/>
    <mergeCell ref="J249:K249"/>
    <mergeCell ref="J235:K235"/>
    <mergeCell ref="C244:D244"/>
    <mergeCell ref="J244:K244"/>
    <mergeCell ref="J252:K252"/>
    <mergeCell ref="C272:D272"/>
    <mergeCell ref="C273:D273"/>
    <mergeCell ref="C306:D306"/>
    <mergeCell ref="C315:D315"/>
    <mergeCell ref="C309:D309"/>
    <mergeCell ref="J300:K300"/>
    <mergeCell ref="J303:K303"/>
    <mergeCell ref="J309:K309"/>
    <mergeCell ref="C300:D300"/>
    <mergeCell ref="C303:D303"/>
    <mergeCell ref="C313:D313"/>
    <mergeCell ref="J314:K314"/>
    <mergeCell ref="C314:D314"/>
    <mergeCell ref="C310:D310"/>
    <mergeCell ref="C288:D288"/>
    <mergeCell ref="C316:D316"/>
    <mergeCell ref="J316:K316"/>
    <mergeCell ref="J266:K266"/>
    <mergeCell ref="J265:K265"/>
    <mergeCell ref="J315:K315"/>
    <mergeCell ref="J310:K310"/>
    <mergeCell ref="J308:K308"/>
    <mergeCell ref="J305:K305"/>
    <mergeCell ref="J286:K286"/>
    <mergeCell ref="C271:D271"/>
    <mergeCell ref="C282:D282"/>
    <mergeCell ref="C275:D275"/>
    <mergeCell ref="C278:D278"/>
    <mergeCell ref="J274:K274"/>
    <mergeCell ref="J278:K278"/>
    <mergeCell ref="J276:K276"/>
    <mergeCell ref="J277:K277"/>
    <mergeCell ref="C274:D274"/>
    <mergeCell ref="J282:K282"/>
    <mergeCell ref="C307:D307"/>
    <mergeCell ref="C269:D269"/>
    <mergeCell ref="J269:K269"/>
    <mergeCell ref="C268:D268"/>
    <mergeCell ref="C267:D267"/>
    <mergeCell ref="J313:K313"/>
    <mergeCell ref="C290:D290"/>
    <mergeCell ref="C291:D291"/>
    <mergeCell ref="C292:D292"/>
    <mergeCell ref="J290:K290"/>
    <mergeCell ref="J291:K291"/>
    <mergeCell ref="J299:K299"/>
    <mergeCell ref="C298:D298"/>
    <mergeCell ref="C299:D299"/>
    <mergeCell ref="C297:D297"/>
    <mergeCell ref="J298:K298"/>
    <mergeCell ref="J292:K292"/>
    <mergeCell ref="J293:K293"/>
    <mergeCell ref="J307:K307"/>
    <mergeCell ref="J306:K306"/>
    <mergeCell ref="J271:K271"/>
    <mergeCell ref="J281:K281"/>
    <mergeCell ref="J272:K272"/>
    <mergeCell ref="J304:K304"/>
    <mergeCell ref="J267:K267"/>
    <mergeCell ref="J273:K273"/>
    <mergeCell ref="J270:K270"/>
    <mergeCell ref="J262:K262"/>
    <mergeCell ref="J287:K287"/>
    <mergeCell ref="J288:K288"/>
    <mergeCell ref="J289:K289"/>
    <mergeCell ref="J275:K275"/>
    <mergeCell ref="J263:K263"/>
    <mergeCell ref="J268:K268"/>
    <mergeCell ref="J297:K297"/>
    <mergeCell ref="C293:D293"/>
    <mergeCell ref="C265:D265"/>
    <mergeCell ref="C264:D264"/>
    <mergeCell ref="C253:D253"/>
    <mergeCell ref="C258:D258"/>
    <mergeCell ref="C257:D257"/>
    <mergeCell ref="C263:D263"/>
    <mergeCell ref="C262:D262"/>
    <mergeCell ref="C255:D255"/>
    <mergeCell ref="C256:D256"/>
    <mergeCell ref="J253:K253"/>
    <mergeCell ref="J261:K261"/>
    <mergeCell ref="J258:K258"/>
    <mergeCell ref="J259:K259"/>
    <mergeCell ref="J260:K260"/>
    <mergeCell ref="J255:K255"/>
    <mergeCell ref="J257:K257"/>
    <mergeCell ref="J256:K256"/>
    <mergeCell ref="C281:D281"/>
    <mergeCell ref="C286:D286"/>
    <mergeCell ref="C287:D287"/>
    <mergeCell ref="C289:D289"/>
    <mergeCell ref="C266:D266"/>
    <mergeCell ref="J248:K248"/>
    <mergeCell ref="J236:K236"/>
    <mergeCell ref="J237:K237"/>
    <mergeCell ref="J242:K242"/>
    <mergeCell ref="J245:K245"/>
    <mergeCell ref="J241:K241"/>
    <mergeCell ref="C232:D232"/>
    <mergeCell ref="C233:D233"/>
    <mergeCell ref="C239:D239"/>
    <mergeCell ref="C243:D243"/>
    <mergeCell ref="C240:D240"/>
    <mergeCell ref="C242:D242"/>
    <mergeCell ref="C235:D235"/>
    <mergeCell ref="J232:K232"/>
    <mergeCell ref="J247:K247"/>
    <mergeCell ref="J243:K243"/>
    <mergeCell ref="J240:K240"/>
    <mergeCell ref="J230:K230"/>
    <mergeCell ref="J228:K228"/>
    <mergeCell ref="J231:K231"/>
    <mergeCell ref="J226:K226"/>
    <mergeCell ref="J229:K229"/>
    <mergeCell ref="J227:K227"/>
    <mergeCell ref="C247:D247"/>
    <mergeCell ref="C245:D245"/>
    <mergeCell ref="J239:K239"/>
    <mergeCell ref="J223:K223"/>
    <mergeCell ref="J224:K224"/>
    <mergeCell ref="C241:D241"/>
    <mergeCell ref="C230:D230"/>
    <mergeCell ref="C229:D229"/>
    <mergeCell ref="C225:D225"/>
    <mergeCell ref="C227:D227"/>
    <mergeCell ref="J233:K233"/>
    <mergeCell ref="J225:K225"/>
    <mergeCell ref="C224:D224"/>
    <mergeCell ref="C252:D252"/>
    <mergeCell ref="C250:D250"/>
    <mergeCell ref="C223:D223"/>
    <mergeCell ref="C226:D226"/>
    <mergeCell ref="C228:D228"/>
    <mergeCell ref="C238:D238"/>
    <mergeCell ref="C236:D236"/>
    <mergeCell ref="C234:D234"/>
    <mergeCell ref="C231:D231"/>
    <mergeCell ref="C249:D249"/>
    <mergeCell ref="C248:D248"/>
    <mergeCell ref="J206:K206"/>
    <mergeCell ref="C207:D207"/>
    <mergeCell ref="C208:D208"/>
    <mergeCell ref="J214:K214"/>
    <mergeCell ref="J213:K213"/>
    <mergeCell ref="C213:D213"/>
    <mergeCell ref="J207:K207"/>
    <mergeCell ref="J195:K195"/>
    <mergeCell ref="C214:D214"/>
    <mergeCell ref="C211:D211"/>
    <mergeCell ref="J208:K208"/>
    <mergeCell ref="J211:K211"/>
    <mergeCell ref="J210:K210"/>
    <mergeCell ref="C199:D199"/>
    <mergeCell ref="C198:D198"/>
    <mergeCell ref="J197:K197"/>
    <mergeCell ref="J198:K198"/>
    <mergeCell ref="C206:D206"/>
    <mergeCell ref="J222:K222"/>
    <mergeCell ref="J221:K221"/>
    <mergeCell ref="J215:K215"/>
    <mergeCell ref="C221:D221"/>
    <mergeCell ref="C209:D209"/>
    <mergeCell ref="C215:D215"/>
    <mergeCell ref="J212:K212"/>
    <mergeCell ref="C210:D210"/>
    <mergeCell ref="C222:D222"/>
    <mergeCell ref="J209:K209"/>
    <mergeCell ref="C212:D212"/>
    <mergeCell ref="J188:K188"/>
    <mergeCell ref="J193:K193"/>
    <mergeCell ref="J194:K194"/>
    <mergeCell ref="J179:K179"/>
    <mergeCell ref="J177:K177"/>
    <mergeCell ref="J178:K178"/>
    <mergeCell ref="C181:D181"/>
    <mergeCell ref="C179:D179"/>
    <mergeCell ref="J181:K181"/>
    <mergeCell ref="C180:D180"/>
    <mergeCell ref="J184:K184"/>
    <mergeCell ref="C189:D189"/>
    <mergeCell ref="J192:K192"/>
    <mergeCell ref="B201:B205"/>
    <mergeCell ref="C201:D205"/>
    <mergeCell ref="C196:D196"/>
    <mergeCell ref="J199:K199"/>
    <mergeCell ref="J200:K200"/>
    <mergeCell ref="J201:K205"/>
    <mergeCell ref="I201:I205"/>
    <mergeCell ref="C195:D195"/>
    <mergeCell ref="C177:D177"/>
    <mergeCell ref="C178:D178"/>
    <mergeCell ref="C200:D200"/>
    <mergeCell ref="C193:D193"/>
    <mergeCell ref="C194:D194"/>
    <mergeCell ref="C192:D192"/>
    <mergeCell ref="C191:D191"/>
    <mergeCell ref="C187:D187"/>
    <mergeCell ref="C188:D188"/>
    <mergeCell ref="J190:K190"/>
    <mergeCell ref="J196:K196"/>
    <mergeCell ref="C197:D197"/>
    <mergeCell ref="J185:K185"/>
    <mergeCell ref="J189:K189"/>
    <mergeCell ref="C186:D186"/>
    <mergeCell ref="C185:D185"/>
  </mergeCells>
  <phoneticPr fontId="3" type="noConversion"/>
  <hyperlinks>
    <hyperlink ref="B52" location="'Размерная сетка фасадов'!A1" display="&quot;Размерная сетка фасадов&quot;"/>
    <hyperlink ref="I52" location="'Размерная сетка фасадов'!A1" display="&quot;Размерная сетка фасадов&quot;"/>
  </hyperlinks>
  <pageMargins left="0.19685039370078741" right="0.19685039370078741" top="3.937007874015748E-2" bottom="3.937007874015748E-2" header="0.51181102362204722" footer="0.51181102362204722"/>
  <pageSetup paperSize="9" scale="94" orientation="landscape" verticalDpi="0" r:id="rId1"/>
  <headerFooter alignWithMargins="0"/>
  <rowBreaks count="9" manualBreakCount="9">
    <brk id="24" max="11" man="1"/>
    <brk id="51" max="11" man="1"/>
    <brk id="119" max="11" man="1"/>
    <brk id="158" max="11" man="1"/>
    <brk id="185" max="11" man="1"/>
    <brk id="218" max="16383" man="1"/>
    <brk id="254" max="11" man="1"/>
    <brk id="279" max="11" man="1"/>
    <brk id="318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Q124"/>
  <sheetViews>
    <sheetView view="pageBreakPreview" topLeftCell="F1" zoomScaleSheetLayoutView="100" workbookViewId="0">
      <selection activeCell="F43" sqref="F43"/>
    </sheetView>
  </sheetViews>
  <sheetFormatPr defaultRowHeight="12.75" x14ac:dyDescent="0.2"/>
  <cols>
    <col min="1" max="1" width="26.42578125" style="182" hidden="1" customWidth="1"/>
    <col min="2" max="2" width="22.85546875" style="182" hidden="1" customWidth="1"/>
    <col min="3" max="3" width="20.140625" style="182" hidden="1" customWidth="1"/>
    <col min="4" max="4" width="19.140625" style="182" hidden="1" customWidth="1"/>
    <col min="5" max="5" width="15.7109375" style="182" hidden="1" customWidth="1"/>
    <col min="6" max="6" width="26" style="182" customWidth="1"/>
    <col min="7" max="7" width="22.85546875" style="182" customWidth="1"/>
    <col min="8" max="8" width="21.42578125" style="182" customWidth="1"/>
    <col min="9" max="9" width="19.140625" style="182" customWidth="1"/>
    <col min="10" max="10" width="13.28515625" style="192" bestFit="1" customWidth="1"/>
    <col min="11" max="11" width="9.140625" style="182"/>
    <col min="12" max="12" width="20.42578125" style="182" bestFit="1" customWidth="1"/>
    <col min="13" max="13" width="23" style="182" bestFit="1" customWidth="1"/>
    <col min="14" max="16384" width="9.140625" style="182"/>
  </cols>
  <sheetData>
    <row r="1" spans="1:13" ht="18" x14ac:dyDescent="0.25">
      <c r="A1" s="186" t="s">
        <v>1636</v>
      </c>
      <c r="B1" s="187"/>
      <c r="C1" s="186"/>
      <c r="D1" s="188" t="s">
        <v>1948</v>
      </c>
      <c r="E1" s="186" t="s">
        <v>431</v>
      </c>
      <c r="F1" s="1646" t="s">
        <v>386</v>
      </c>
      <c r="G1" s="1647"/>
      <c r="H1" s="186"/>
      <c r="I1" s="188"/>
      <c r="J1" s="1143"/>
    </row>
    <row r="2" spans="1:13" x14ac:dyDescent="0.2">
      <c r="A2" s="186" t="s">
        <v>1046</v>
      </c>
      <c r="B2" s="187"/>
      <c r="C2" s="186"/>
      <c r="D2" s="188"/>
      <c r="E2" s="186" t="s">
        <v>432</v>
      </c>
      <c r="F2" s="186"/>
      <c r="G2" s="187"/>
      <c r="H2" s="186"/>
      <c r="I2" s="188"/>
      <c r="J2" s="1143"/>
    </row>
    <row r="3" spans="1:13" x14ac:dyDescent="0.2">
      <c r="A3" s="186"/>
      <c r="B3" s="187"/>
      <c r="C3" s="186"/>
      <c r="D3" s="188"/>
      <c r="E3" s="186"/>
      <c r="F3" s="186"/>
      <c r="G3" s="187"/>
      <c r="H3" s="186"/>
      <c r="I3" s="188"/>
      <c r="J3" s="1143"/>
    </row>
    <row r="4" spans="1:13" x14ac:dyDescent="0.2">
      <c r="A4" s="187"/>
      <c r="B4" s="187"/>
      <c r="C4" s="187"/>
      <c r="D4" s="184"/>
      <c r="F4" s="187"/>
      <c r="G4" s="187"/>
      <c r="H4" s="187"/>
      <c r="I4" s="184"/>
    </row>
    <row r="5" spans="1:13" ht="16.5" x14ac:dyDescent="0.25">
      <c r="A5" s="1159" t="s">
        <v>1048</v>
      </c>
      <c r="B5" s="1160" t="s">
        <v>1047</v>
      </c>
      <c r="C5" s="1161"/>
      <c r="D5" s="1161"/>
      <c r="E5" s="1161"/>
      <c r="F5" s="1159" t="s">
        <v>1048</v>
      </c>
      <c r="G5" s="1160" t="s">
        <v>1047</v>
      </c>
      <c r="H5" s="1161"/>
      <c r="I5" s="1161"/>
      <c r="J5" s="1161"/>
    </row>
    <row r="6" spans="1:13" ht="18.75" thickBot="1" x14ac:dyDescent="0.3">
      <c r="A6" s="406"/>
      <c r="B6" s="189"/>
      <c r="C6" s="191"/>
      <c r="D6" s="191"/>
      <c r="E6" s="191"/>
      <c r="F6" s="406"/>
      <c r="G6" s="189"/>
      <c r="H6" s="191"/>
      <c r="I6" s="191"/>
      <c r="J6" s="191"/>
    </row>
    <row r="7" spans="1:13" ht="13.5" thickBot="1" x14ac:dyDescent="0.25">
      <c r="A7" s="1156" t="s">
        <v>1011</v>
      </c>
      <c r="B7" s="1155"/>
      <c r="C7" s="1157"/>
      <c r="D7" s="1148"/>
      <c r="E7" s="1122"/>
      <c r="F7" s="1156" t="s">
        <v>1011</v>
      </c>
      <c r="G7" s="1155"/>
      <c r="H7" s="1157"/>
      <c r="I7" s="1148"/>
      <c r="J7" s="1123"/>
    </row>
    <row r="8" spans="1:13" ht="13.5" thickBot="1" x14ac:dyDescent="0.25">
      <c r="A8" s="2071" t="s">
        <v>1049</v>
      </c>
      <c r="B8" s="2072"/>
      <c r="C8" s="1139" t="s">
        <v>1050</v>
      </c>
      <c r="D8" s="1140" t="s">
        <v>744</v>
      </c>
      <c r="E8" s="1122"/>
      <c r="F8" s="2071" t="s">
        <v>1049</v>
      </c>
      <c r="G8" s="2072"/>
      <c r="H8" s="1139" t="s">
        <v>1050</v>
      </c>
      <c r="I8" s="1140" t="s">
        <v>744</v>
      </c>
      <c r="J8" s="1123"/>
    </row>
    <row r="9" spans="1:13" ht="15.75" x14ac:dyDescent="0.25">
      <c r="A9" s="1133" t="s">
        <v>1015</v>
      </c>
      <c r="B9" s="1134" t="s">
        <v>1021</v>
      </c>
      <c r="C9" s="1136" t="s">
        <v>1031</v>
      </c>
      <c r="D9" s="2074">
        <v>70</v>
      </c>
      <c r="E9" s="1123"/>
      <c r="F9" s="1133" t="s">
        <v>1015</v>
      </c>
      <c r="G9" s="1134" t="s">
        <v>1021</v>
      </c>
      <c r="H9" s="1136" t="s">
        <v>1031</v>
      </c>
      <c r="I9" s="2074">
        <f>D9*заглавие!$K$1</f>
        <v>70</v>
      </c>
      <c r="J9" s="1123"/>
      <c r="L9" s="2070"/>
      <c r="M9" s="2070"/>
    </row>
    <row r="10" spans="1:13" ht="15.75" x14ac:dyDescent="0.25">
      <c r="A10" s="1130" t="s">
        <v>1027</v>
      </c>
      <c r="B10" s="1126" t="s">
        <v>1022</v>
      </c>
      <c r="C10" s="1119" t="s">
        <v>1033</v>
      </c>
      <c r="D10" s="2075"/>
      <c r="E10" s="1124"/>
      <c r="F10" s="1130" t="s">
        <v>1027</v>
      </c>
      <c r="G10" s="1126" t="s">
        <v>1022</v>
      </c>
      <c r="H10" s="1119" t="s">
        <v>1033</v>
      </c>
      <c r="I10" s="2075"/>
      <c r="J10" s="1144"/>
      <c r="L10" s="167"/>
      <c r="M10" s="1146"/>
    </row>
    <row r="11" spans="1:13" ht="15.75" x14ac:dyDescent="0.25">
      <c r="A11" s="1130" t="s">
        <v>1028</v>
      </c>
      <c r="B11" s="1126" t="s">
        <v>1024</v>
      </c>
      <c r="C11" s="1119" t="s">
        <v>1032</v>
      </c>
      <c r="D11" s="2075"/>
      <c r="E11" s="745"/>
      <c r="F11" s="1130" t="s">
        <v>1028</v>
      </c>
      <c r="G11" s="1126" t="s">
        <v>1024</v>
      </c>
      <c r="H11" s="1119" t="s">
        <v>1032</v>
      </c>
      <c r="I11" s="2075"/>
      <c r="J11" s="1141"/>
      <c r="L11" s="167"/>
      <c r="M11" s="1146"/>
    </row>
    <row r="12" spans="1:13" ht="15.75" x14ac:dyDescent="0.25">
      <c r="A12" s="1130" t="s">
        <v>1026</v>
      </c>
      <c r="B12" s="1126" t="s">
        <v>1025</v>
      </c>
      <c r="C12" s="1119" t="s">
        <v>1029</v>
      </c>
      <c r="D12" s="2075"/>
      <c r="E12" s="745"/>
      <c r="F12" s="1130" t="s">
        <v>1026</v>
      </c>
      <c r="G12" s="1126" t="s">
        <v>1025</v>
      </c>
      <c r="H12" s="1119" t="s">
        <v>1029</v>
      </c>
      <c r="I12" s="2075"/>
      <c r="J12" s="1141"/>
      <c r="L12" s="167"/>
      <c r="M12" s="1146"/>
    </row>
    <row r="13" spans="1:13" ht="15.75" x14ac:dyDescent="0.25">
      <c r="A13" s="1130" t="s">
        <v>1013</v>
      </c>
      <c r="B13" s="1126" t="s">
        <v>1018</v>
      </c>
      <c r="C13" s="1119" t="s">
        <v>1030</v>
      </c>
      <c r="D13" s="2075"/>
      <c r="E13" s="745"/>
      <c r="F13" s="1130" t="s">
        <v>1013</v>
      </c>
      <c r="G13" s="1126" t="s">
        <v>1018</v>
      </c>
      <c r="H13" s="1119" t="s">
        <v>1030</v>
      </c>
      <c r="I13" s="2075"/>
      <c r="J13" s="1141"/>
      <c r="L13" s="167"/>
      <c r="M13" s="1146"/>
    </row>
    <row r="14" spans="1:13" ht="15.75" x14ac:dyDescent="0.25">
      <c r="A14" s="1130" t="s">
        <v>2056</v>
      </c>
      <c r="B14" s="1126" t="s">
        <v>1017</v>
      </c>
      <c r="C14" s="1119" t="s">
        <v>1034</v>
      </c>
      <c r="D14" s="2075"/>
      <c r="E14" s="1125"/>
      <c r="F14" s="1130" t="s">
        <v>2056</v>
      </c>
      <c r="G14" s="1126" t="s">
        <v>1017</v>
      </c>
      <c r="H14" s="1119" t="s">
        <v>1034</v>
      </c>
      <c r="I14" s="2075"/>
      <c r="J14" s="1145"/>
      <c r="L14" s="167"/>
      <c r="M14" s="1146"/>
    </row>
    <row r="15" spans="1:13" ht="15.75" x14ac:dyDescent="0.25">
      <c r="A15" s="1130" t="s">
        <v>1019</v>
      </c>
      <c r="B15" s="1126" t="s">
        <v>1023</v>
      </c>
      <c r="C15" s="1137"/>
      <c r="D15" s="2075"/>
      <c r="E15" s="745"/>
      <c r="F15" s="1130" t="s">
        <v>1019</v>
      </c>
      <c r="G15" s="1126" t="s">
        <v>1023</v>
      </c>
      <c r="H15" s="1137"/>
      <c r="I15" s="2075"/>
      <c r="J15" s="1141"/>
      <c r="L15" s="167"/>
      <c r="M15" s="1146"/>
    </row>
    <row r="16" spans="1:13" ht="15.75" x14ac:dyDescent="0.25">
      <c r="A16" s="1130" t="s">
        <v>1014</v>
      </c>
      <c r="B16" s="1126" t="s">
        <v>1012</v>
      </c>
      <c r="C16" s="1137"/>
      <c r="D16" s="2075"/>
      <c r="E16" s="745"/>
      <c r="F16" s="1130" t="s">
        <v>1014</v>
      </c>
      <c r="G16" s="1126" t="s">
        <v>1012</v>
      </c>
      <c r="H16" s="1137"/>
      <c r="I16" s="2075"/>
      <c r="J16" s="1141"/>
      <c r="K16" s="192"/>
      <c r="L16" s="192"/>
      <c r="M16" s="1146"/>
    </row>
    <row r="17" spans="1:13" ht="16.5" thickBot="1" x14ac:dyDescent="0.3">
      <c r="A17" s="1131" t="s">
        <v>1020</v>
      </c>
      <c r="B17" s="1135" t="s">
        <v>1016</v>
      </c>
      <c r="C17" s="1138"/>
      <c r="D17" s="2076"/>
      <c r="E17" s="745"/>
      <c r="F17" s="1131" t="s">
        <v>1020</v>
      </c>
      <c r="G17" s="1135" t="s">
        <v>1016</v>
      </c>
      <c r="H17" s="1138"/>
      <c r="I17" s="2076"/>
      <c r="J17" s="1141"/>
      <c r="K17" s="192"/>
      <c r="L17" s="192"/>
      <c r="M17" s="1146"/>
    </row>
    <row r="18" spans="1:13" ht="15.75" x14ac:dyDescent="0.25">
      <c r="B18" s="167"/>
      <c r="C18" s="167"/>
      <c r="D18" s="376"/>
      <c r="E18" s="376"/>
      <c r="F18" s="1121"/>
      <c r="G18" s="192"/>
      <c r="H18" s="378"/>
      <c r="I18" s="1142"/>
      <c r="J18" s="378"/>
      <c r="K18" s="192"/>
      <c r="L18" s="192"/>
      <c r="M18" s="1146"/>
    </row>
    <row r="19" spans="1:13" ht="15.75" x14ac:dyDescent="0.25">
      <c r="B19" s="167"/>
      <c r="C19" s="167"/>
      <c r="D19" s="376"/>
      <c r="E19" s="376"/>
      <c r="F19" s="1121"/>
      <c r="G19" s="192"/>
      <c r="H19" s="378"/>
      <c r="I19" s="1142"/>
      <c r="J19" s="378"/>
      <c r="K19" s="192"/>
      <c r="L19" s="192"/>
      <c r="M19" s="1146"/>
    </row>
    <row r="20" spans="1:13" ht="16.5" x14ac:dyDescent="0.25">
      <c r="A20" s="1162" t="s">
        <v>1045</v>
      </c>
      <c r="B20" s="1147" t="s">
        <v>1946</v>
      </c>
      <c r="C20" s="407"/>
      <c r="D20" s="407"/>
      <c r="E20" s="407"/>
      <c r="F20" s="1162" t="s">
        <v>1045</v>
      </c>
      <c r="G20" s="1147" t="s">
        <v>1946</v>
      </c>
      <c r="H20" s="407"/>
      <c r="I20" s="407"/>
      <c r="J20" s="407"/>
    </row>
    <row r="21" spans="1:13" ht="18.75" thickBot="1" x14ac:dyDescent="0.3">
      <c r="A21" s="406"/>
      <c r="B21" s="189"/>
      <c r="C21" s="191"/>
      <c r="D21" s="191"/>
      <c r="E21" s="191"/>
      <c r="F21" s="406"/>
      <c r="G21" s="189"/>
      <c r="H21" s="191"/>
      <c r="I21" s="191"/>
      <c r="J21" s="191"/>
      <c r="L21" s="167"/>
      <c r="M21" s="167"/>
    </row>
    <row r="22" spans="1:13" ht="13.5" thickBot="1" x14ac:dyDescent="0.25">
      <c r="A22" s="1156" t="s">
        <v>1011</v>
      </c>
      <c r="B22" s="1155"/>
      <c r="C22" s="1157"/>
      <c r="D22" s="1148"/>
      <c r="E22" s="1122"/>
      <c r="F22" s="1156" t="s">
        <v>1011</v>
      </c>
      <c r="G22" s="1155"/>
      <c r="H22" s="1157"/>
      <c r="I22" s="1148"/>
      <c r="J22" s="1123"/>
      <c r="L22" s="167"/>
      <c r="M22" s="167"/>
    </row>
    <row r="23" spans="1:13" ht="13.5" thickBot="1" x14ac:dyDescent="0.25">
      <c r="A23" s="2071" t="s">
        <v>1049</v>
      </c>
      <c r="B23" s="2073"/>
      <c r="C23" s="1139"/>
      <c r="D23" s="1140" t="s">
        <v>744</v>
      </c>
      <c r="E23" s="1122"/>
      <c r="F23" s="2071" t="s">
        <v>1049</v>
      </c>
      <c r="G23" s="2072"/>
      <c r="H23" s="1139"/>
      <c r="I23" s="1140" t="s">
        <v>744</v>
      </c>
      <c r="J23" s="1123"/>
      <c r="L23" s="167"/>
      <c r="M23" s="167"/>
    </row>
    <row r="24" spans="1:13" ht="15.75" x14ac:dyDescent="0.25">
      <c r="A24" s="1133" t="s">
        <v>1015</v>
      </c>
      <c r="B24" s="1134" t="s">
        <v>1021</v>
      </c>
      <c r="C24" s="1136"/>
      <c r="D24" s="2074">
        <v>70</v>
      </c>
      <c r="E24" s="1123"/>
      <c r="F24" s="1133" t="s">
        <v>1015</v>
      </c>
      <c r="G24" s="1134" t="s">
        <v>1021</v>
      </c>
      <c r="H24" s="1136"/>
      <c r="I24" s="2074">
        <f>D24*заглавие!$K$1</f>
        <v>70</v>
      </c>
      <c r="J24" s="1123"/>
      <c r="L24" s="2070"/>
      <c r="M24" s="2070"/>
    </row>
    <row r="25" spans="1:13" ht="15.75" x14ac:dyDescent="0.25">
      <c r="A25" s="1130" t="s">
        <v>1027</v>
      </c>
      <c r="B25" s="1126" t="s">
        <v>1022</v>
      </c>
      <c r="C25" s="1119"/>
      <c r="D25" s="2075"/>
      <c r="E25" s="1124"/>
      <c r="F25" s="1130" t="s">
        <v>1027</v>
      </c>
      <c r="G25" s="1126" t="s">
        <v>1022</v>
      </c>
      <c r="H25" s="1119"/>
      <c r="I25" s="2075"/>
      <c r="J25" s="1144"/>
      <c r="L25" s="167"/>
      <c r="M25" s="1146"/>
    </row>
    <row r="26" spans="1:13" ht="15.75" x14ac:dyDescent="0.25">
      <c r="A26" s="1130" t="s">
        <v>1028</v>
      </c>
      <c r="B26" s="1126" t="s">
        <v>1024</v>
      </c>
      <c r="C26" s="1119"/>
      <c r="D26" s="2075"/>
      <c r="E26" s="745"/>
      <c r="F26" s="1130" t="s">
        <v>1028</v>
      </c>
      <c r="G26" s="1126" t="s">
        <v>1024</v>
      </c>
      <c r="H26" s="1119"/>
      <c r="I26" s="2075"/>
      <c r="J26" s="1141"/>
      <c r="L26" s="167"/>
      <c r="M26" s="1146"/>
    </row>
    <row r="27" spans="1:13" ht="15.75" x14ac:dyDescent="0.25">
      <c r="A27" s="1130" t="s">
        <v>1026</v>
      </c>
      <c r="B27" s="1126" t="s">
        <v>1025</v>
      </c>
      <c r="C27" s="1119"/>
      <c r="D27" s="2075"/>
      <c r="E27" s="745"/>
      <c r="F27" s="1130" t="s">
        <v>1026</v>
      </c>
      <c r="G27" s="1126" t="s">
        <v>1025</v>
      </c>
      <c r="H27" s="1119"/>
      <c r="I27" s="2075"/>
      <c r="J27" s="1141"/>
      <c r="L27" s="167"/>
      <c r="M27" s="1146"/>
    </row>
    <row r="28" spans="1:13" ht="15.75" x14ac:dyDescent="0.25">
      <c r="A28" s="1130" t="s">
        <v>1013</v>
      </c>
      <c r="B28" s="1126" t="s">
        <v>1018</v>
      </c>
      <c r="C28" s="1119"/>
      <c r="D28" s="2075"/>
      <c r="E28" s="745"/>
      <c r="F28" s="1130" t="s">
        <v>1013</v>
      </c>
      <c r="G28" s="1126" t="s">
        <v>1018</v>
      </c>
      <c r="H28" s="1119"/>
      <c r="I28" s="2075"/>
      <c r="J28" s="1141"/>
      <c r="L28" s="167"/>
      <c r="M28" s="1146"/>
    </row>
    <row r="29" spans="1:13" ht="15.75" x14ac:dyDescent="0.25">
      <c r="A29" s="1130" t="s">
        <v>2056</v>
      </c>
      <c r="B29" s="1126" t="s">
        <v>1017</v>
      </c>
      <c r="C29" s="1119"/>
      <c r="D29" s="2075"/>
      <c r="E29" s="1125"/>
      <c r="F29" s="1130" t="s">
        <v>2056</v>
      </c>
      <c r="G29" s="1126" t="s">
        <v>1017</v>
      </c>
      <c r="H29" s="1119"/>
      <c r="I29" s="2075"/>
      <c r="J29" s="1145"/>
      <c r="L29" s="167"/>
      <c r="M29" s="1146"/>
    </row>
    <row r="30" spans="1:13" ht="15.75" x14ac:dyDescent="0.25">
      <c r="A30" s="1130" t="s">
        <v>1019</v>
      </c>
      <c r="B30" s="1126" t="s">
        <v>1023</v>
      </c>
      <c r="C30" s="1137"/>
      <c r="D30" s="2075"/>
      <c r="E30" s="745"/>
      <c r="F30" s="1130" t="s">
        <v>1019</v>
      </c>
      <c r="G30" s="1126" t="s">
        <v>1023</v>
      </c>
      <c r="H30" s="1137"/>
      <c r="I30" s="2075"/>
      <c r="J30" s="1141"/>
      <c r="L30" s="167"/>
      <c r="M30" s="1146"/>
    </row>
    <row r="31" spans="1:13" ht="15.75" x14ac:dyDescent="0.25">
      <c r="A31" s="1130" t="s">
        <v>1014</v>
      </c>
      <c r="B31" s="1126" t="s">
        <v>1012</v>
      </c>
      <c r="C31" s="1137"/>
      <c r="D31" s="2075"/>
      <c r="E31" s="745"/>
      <c r="F31" s="1130" t="s">
        <v>1014</v>
      </c>
      <c r="G31" s="1126" t="s">
        <v>1012</v>
      </c>
      <c r="H31" s="1137"/>
      <c r="I31" s="2075"/>
      <c r="J31" s="1141"/>
      <c r="K31" s="192"/>
      <c r="L31" s="192"/>
      <c r="M31" s="1146"/>
    </row>
    <row r="32" spans="1:13" ht="16.5" thickBot="1" x14ac:dyDescent="0.3">
      <c r="A32" s="1131" t="s">
        <v>1020</v>
      </c>
      <c r="B32" s="1135" t="s">
        <v>1016</v>
      </c>
      <c r="C32" s="1138"/>
      <c r="D32" s="2076"/>
      <c r="E32" s="745"/>
      <c r="F32" s="1131" t="s">
        <v>1020</v>
      </c>
      <c r="G32" s="1135" t="s">
        <v>1016</v>
      </c>
      <c r="H32" s="1138"/>
      <c r="I32" s="2076"/>
      <c r="J32" s="1141"/>
      <c r="K32" s="192"/>
      <c r="L32" s="192"/>
      <c r="M32" s="1146"/>
    </row>
    <row r="33" spans="1:13" ht="15.75" x14ac:dyDescent="0.25">
      <c r="B33" s="167"/>
      <c r="C33" s="167"/>
      <c r="D33" s="745"/>
      <c r="E33" s="745"/>
      <c r="F33" s="1121"/>
      <c r="G33" s="1121"/>
      <c r="H33" s="1141"/>
      <c r="I33" s="1142"/>
      <c r="J33" s="1141"/>
      <c r="K33" s="192"/>
      <c r="L33" s="192"/>
      <c r="M33" s="1146"/>
    </row>
    <row r="34" spans="1:13" ht="15.75" x14ac:dyDescent="0.25">
      <c r="A34" s="1121"/>
      <c r="B34" s="1100"/>
      <c r="C34" s="745"/>
      <c r="E34" s="745"/>
      <c r="F34" s="1121"/>
      <c r="G34" s="1121"/>
      <c r="H34" s="1141"/>
      <c r="I34" s="1142"/>
      <c r="J34" s="1141"/>
      <c r="K34" s="192"/>
      <c r="L34" s="192"/>
      <c r="M34" s="1146"/>
    </row>
    <row r="35" spans="1:13" ht="16.5" x14ac:dyDescent="0.25">
      <c r="A35" s="1158" t="s">
        <v>1048</v>
      </c>
      <c r="B35" s="1163" t="s">
        <v>1051</v>
      </c>
      <c r="C35" s="1164"/>
      <c r="D35" s="1164"/>
      <c r="E35" s="1164"/>
      <c r="F35" s="1158" t="s">
        <v>1048</v>
      </c>
      <c r="G35" s="1163" t="s">
        <v>1051</v>
      </c>
      <c r="H35" s="1164"/>
      <c r="I35" s="1164"/>
      <c r="J35" s="1164"/>
    </row>
    <row r="36" spans="1:13" ht="18.75" thickBot="1" x14ac:dyDescent="0.3">
      <c r="A36" s="406"/>
      <c r="B36" s="189"/>
      <c r="C36" s="191"/>
      <c r="D36" s="191"/>
      <c r="E36" s="191"/>
      <c r="F36" s="406"/>
      <c r="G36" s="189"/>
      <c r="H36" s="191"/>
      <c r="I36" s="191"/>
      <c r="J36" s="191"/>
    </row>
    <row r="37" spans="1:13" ht="13.5" thickBot="1" x14ac:dyDescent="0.25">
      <c r="A37" s="1150" t="s">
        <v>1011</v>
      </c>
      <c r="B37" s="1151"/>
      <c r="C37" s="1152"/>
      <c r="D37" s="1153"/>
      <c r="E37" s="1122"/>
      <c r="F37" s="1150" t="s">
        <v>1011</v>
      </c>
      <c r="G37" s="1151"/>
      <c r="H37" s="1152"/>
      <c r="I37" s="1153"/>
      <c r="J37" s="1123"/>
    </row>
    <row r="38" spans="1:13" ht="13.5" thickBot="1" x14ac:dyDescent="0.25">
      <c r="A38" s="1139" t="s">
        <v>1050</v>
      </c>
      <c r="B38" s="1154"/>
      <c r="C38" s="1155"/>
      <c r="D38" s="1140" t="s">
        <v>744</v>
      </c>
      <c r="E38" s="1122"/>
      <c r="F38" s="1139" t="s">
        <v>1050</v>
      </c>
      <c r="G38" s="1154"/>
      <c r="H38" s="1155"/>
      <c r="I38" s="1140" t="s">
        <v>744</v>
      </c>
      <c r="J38" s="1123"/>
    </row>
    <row r="39" spans="1:13" ht="15.75" x14ac:dyDescent="0.25">
      <c r="A39" s="1119" t="s">
        <v>1031</v>
      </c>
      <c r="B39" s="1119"/>
      <c r="C39" s="1137"/>
      <c r="D39" s="2074">
        <v>80</v>
      </c>
      <c r="E39" s="1123"/>
      <c r="F39" s="1119" t="s">
        <v>1031</v>
      </c>
      <c r="G39" s="1119"/>
      <c r="H39" s="1137"/>
      <c r="I39" s="2074">
        <f>D39*заглавие!$K$1</f>
        <v>80</v>
      </c>
      <c r="J39" s="1123"/>
      <c r="L39" s="2070"/>
      <c r="M39" s="2070"/>
    </row>
    <row r="40" spans="1:13" ht="15.75" x14ac:dyDescent="0.25">
      <c r="A40" s="1119" t="s">
        <v>1033</v>
      </c>
      <c r="B40" s="1119"/>
      <c r="C40" s="1137"/>
      <c r="D40" s="2075"/>
      <c r="E40" s="1124"/>
      <c r="F40" s="1119" t="s">
        <v>1033</v>
      </c>
      <c r="G40" s="1119"/>
      <c r="H40" s="1137"/>
      <c r="I40" s="2075"/>
      <c r="J40" s="1144"/>
      <c r="L40" s="167"/>
      <c r="M40" s="1146"/>
    </row>
    <row r="41" spans="1:13" ht="15.75" x14ac:dyDescent="0.25">
      <c r="A41" s="1119" t="s">
        <v>1032</v>
      </c>
      <c r="B41" s="1119"/>
      <c r="C41" s="1137"/>
      <c r="D41" s="2075"/>
      <c r="E41" s="745"/>
      <c r="F41" s="1119" t="s">
        <v>1032</v>
      </c>
      <c r="G41" s="1119"/>
      <c r="H41" s="1137"/>
      <c r="I41" s="2075"/>
      <c r="J41" s="1141"/>
      <c r="L41" s="167"/>
      <c r="M41" s="1146"/>
    </row>
    <row r="42" spans="1:13" ht="15.75" x14ac:dyDescent="0.25">
      <c r="A42" s="1119" t="s">
        <v>1029</v>
      </c>
      <c r="B42" s="1119"/>
      <c r="C42" s="1137"/>
      <c r="D42" s="2075"/>
      <c r="E42" s="745"/>
      <c r="F42" s="1119" t="s">
        <v>1029</v>
      </c>
      <c r="G42" s="1119"/>
      <c r="H42" s="1137"/>
      <c r="I42" s="2075"/>
      <c r="J42" s="1141"/>
      <c r="L42" s="167"/>
      <c r="M42" s="1146"/>
    </row>
    <row r="43" spans="1:13" ht="15.75" x14ac:dyDescent="0.25">
      <c r="A43" s="1119" t="s">
        <v>1030</v>
      </c>
      <c r="B43" s="1119"/>
      <c r="C43" s="1137"/>
      <c r="D43" s="2075"/>
      <c r="E43" s="745"/>
      <c r="F43" s="1119" t="s">
        <v>1030</v>
      </c>
      <c r="G43" s="1119"/>
      <c r="H43" s="1137"/>
      <c r="I43" s="2075"/>
      <c r="J43" s="1141"/>
      <c r="L43" s="167"/>
      <c r="M43" s="1146"/>
    </row>
    <row r="44" spans="1:13" ht="16.5" thickBot="1" x14ac:dyDescent="0.3">
      <c r="A44" s="1149" t="s">
        <v>1034</v>
      </c>
      <c r="B44" s="1149"/>
      <c r="C44" s="1138"/>
      <c r="D44" s="2076"/>
      <c r="E44" s="1125"/>
      <c r="F44" s="1149" t="s">
        <v>1034</v>
      </c>
      <c r="G44" s="1149"/>
      <c r="H44" s="1138"/>
      <c r="I44" s="2076"/>
      <c r="J44" s="1145"/>
      <c r="L44" s="167"/>
      <c r="M44" s="1146"/>
    </row>
    <row r="45" spans="1:13" ht="15.75" x14ac:dyDescent="0.25">
      <c r="A45" s="1121"/>
      <c r="B45" s="1100"/>
      <c r="C45" s="745"/>
      <c r="D45" s="167"/>
      <c r="E45" s="745"/>
      <c r="F45" s="1121"/>
      <c r="G45" s="1121"/>
      <c r="H45" s="1141"/>
      <c r="I45" s="1142"/>
      <c r="J45" s="1141"/>
      <c r="K45" s="192"/>
      <c r="L45" s="192"/>
      <c r="M45" s="1146"/>
    </row>
    <row r="46" spans="1:13" ht="15.75" x14ac:dyDescent="0.25">
      <c r="A46" s="1121"/>
      <c r="B46" s="1100"/>
      <c r="C46" s="745"/>
      <c r="D46" s="167"/>
      <c r="E46" s="745"/>
      <c r="F46" s="1121"/>
      <c r="G46" s="1121"/>
      <c r="H46" s="1141"/>
      <c r="I46" s="1142"/>
      <c r="J46" s="1141"/>
      <c r="K46" s="192"/>
      <c r="L46" s="192"/>
      <c r="M46" s="1146"/>
    </row>
    <row r="47" spans="1:13" ht="15.75" x14ac:dyDescent="0.25">
      <c r="A47" s="1121"/>
      <c r="B47" s="1100"/>
      <c r="C47" s="745"/>
      <c r="D47" s="167"/>
      <c r="E47" s="745"/>
      <c r="F47" s="1121"/>
      <c r="G47" s="1121"/>
      <c r="H47" s="1141"/>
      <c r="I47" s="1142"/>
      <c r="J47" s="1141"/>
      <c r="K47" s="192"/>
      <c r="L47" s="192"/>
      <c r="M47" s="1146"/>
    </row>
    <row r="48" spans="1:13" ht="15.75" x14ac:dyDescent="0.25">
      <c r="A48" s="1121"/>
      <c r="B48" s="1100"/>
      <c r="C48" s="745"/>
      <c r="D48" s="167"/>
      <c r="E48" s="745"/>
      <c r="F48" s="1121"/>
      <c r="G48" s="1121"/>
      <c r="H48" s="1141"/>
      <c r="I48" s="1142"/>
      <c r="J48" s="1141"/>
      <c r="K48" s="192"/>
      <c r="L48" s="192"/>
      <c r="M48" s="1146"/>
    </row>
    <row r="49" spans="1:13" ht="15.75" x14ac:dyDescent="0.25">
      <c r="A49" s="1121"/>
      <c r="B49" s="1100"/>
      <c r="C49" s="745"/>
      <c r="D49" s="167"/>
      <c r="E49" s="745"/>
      <c r="F49" s="1121"/>
      <c r="G49" s="1121"/>
      <c r="H49" s="1141"/>
      <c r="I49" s="1142"/>
      <c r="J49" s="1141"/>
      <c r="K49" s="192"/>
      <c r="L49" s="192"/>
      <c r="M49" s="1146"/>
    </row>
    <row r="50" spans="1:13" ht="15.75" x14ac:dyDescent="0.25">
      <c r="A50" s="1121"/>
      <c r="B50" s="1100"/>
      <c r="C50" s="745"/>
      <c r="E50" s="745"/>
      <c r="F50" s="1121"/>
      <c r="G50" s="1121"/>
      <c r="H50" s="1141"/>
      <c r="I50" s="1142"/>
      <c r="J50" s="1141"/>
      <c r="K50" s="192"/>
      <c r="L50" s="192"/>
      <c r="M50" s="1146"/>
    </row>
    <row r="51" spans="1:13" ht="16.5" x14ac:dyDescent="0.25">
      <c r="A51" s="1159" t="s">
        <v>1052</v>
      </c>
      <c r="B51" s="1160" t="s">
        <v>1047</v>
      </c>
      <c r="C51" s="1161"/>
      <c r="D51" s="1161"/>
      <c r="E51" s="1161"/>
      <c r="F51" s="1159" t="s">
        <v>1052</v>
      </c>
      <c r="G51" s="1160" t="s">
        <v>1047</v>
      </c>
      <c r="H51" s="1161"/>
      <c r="I51" s="1161"/>
      <c r="J51" s="1161"/>
    </row>
    <row r="52" spans="1:13" ht="18.75" thickBot="1" x14ac:dyDescent="0.3">
      <c r="A52" s="406"/>
      <c r="B52" s="189"/>
      <c r="C52" s="191"/>
      <c r="D52" s="191"/>
      <c r="E52" s="191"/>
      <c r="F52" s="406"/>
      <c r="G52" s="189"/>
      <c r="H52" s="191"/>
      <c r="I52" s="191"/>
      <c r="J52" s="191"/>
      <c r="L52" s="167"/>
      <c r="M52" s="167"/>
    </row>
    <row r="53" spans="1:13" ht="13.5" thickBot="1" x14ac:dyDescent="0.25">
      <c r="A53" s="1156" t="s">
        <v>1011</v>
      </c>
      <c r="B53" s="1155"/>
      <c r="C53" s="1157"/>
      <c r="D53" s="1148"/>
      <c r="E53" s="1122"/>
      <c r="F53" s="1156" t="s">
        <v>1011</v>
      </c>
      <c r="G53" s="1155"/>
      <c r="H53" s="1157"/>
      <c r="I53" s="1148"/>
      <c r="J53" s="1123"/>
      <c r="L53" s="167"/>
      <c r="M53" s="167"/>
    </row>
    <row r="54" spans="1:13" ht="13.5" thickBot="1" x14ac:dyDescent="0.25">
      <c r="A54" s="2071" t="s">
        <v>1053</v>
      </c>
      <c r="B54" s="2072"/>
      <c r="C54" s="2077"/>
      <c r="D54" s="1140" t="s">
        <v>744</v>
      </c>
      <c r="E54" s="1122"/>
      <c r="F54" s="2071" t="s">
        <v>1053</v>
      </c>
      <c r="G54" s="2072"/>
      <c r="H54" s="2077"/>
      <c r="I54" s="1140" t="s">
        <v>744</v>
      </c>
      <c r="J54" s="1123"/>
      <c r="L54" s="167"/>
      <c r="M54" s="167"/>
    </row>
    <row r="55" spans="1:13" ht="15.75" x14ac:dyDescent="0.25">
      <c r="A55" s="1118" t="s">
        <v>1036</v>
      </c>
      <c r="B55" s="1132"/>
      <c r="C55" s="1167"/>
      <c r="D55" s="2074">
        <v>70</v>
      </c>
      <c r="E55" s="1123"/>
      <c r="F55" s="1118" t="s">
        <v>1036</v>
      </c>
      <c r="G55" s="1132"/>
      <c r="H55" s="1167"/>
      <c r="I55" s="2074">
        <f>D55*заглавие!$K$1</f>
        <v>70</v>
      </c>
      <c r="J55" s="1123"/>
      <c r="L55" s="2070"/>
      <c r="M55" s="2070"/>
    </row>
    <row r="56" spans="1:13" ht="15.75" x14ac:dyDescent="0.25">
      <c r="A56" s="1120" t="s">
        <v>1038</v>
      </c>
      <c r="B56" s="1127"/>
      <c r="C56" s="1168"/>
      <c r="D56" s="2075"/>
      <c r="E56" s="1124"/>
      <c r="F56" s="1120" t="s">
        <v>1038</v>
      </c>
      <c r="G56" s="1127"/>
      <c r="H56" s="1168"/>
      <c r="I56" s="2075"/>
      <c r="J56" s="1144"/>
      <c r="L56" s="167"/>
      <c r="M56" s="1146"/>
    </row>
    <row r="57" spans="1:13" ht="15.75" x14ac:dyDescent="0.25">
      <c r="A57" s="1120" t="s">
        <v>1040</v>
      </c>
      <c r="B57" s="1127"/>
      <c r="C57" s="1168"/>
      <c r="D57" s="2075"/>
      <c r="E57" s="745"/>
      <c r="F57" s="1120" t="s">
        <v>1040</v>
      </c>
      <c r="G57" s="1127"/>
      <c r="H57" s="1168"/>
      <c r="I57" s="2075"/>
      <c r="J57" s="1141"/>
      <c r="L57" s="167"/>
      <c r="M57" s="1146"/>
    </row>
    <row r="58" spans="1:13" ht="15.75" x14ac:dyDescent="0.25">
      <c r="A58" s="1120" t="s">
        <v>1037</v>
      </c>
      <c r="B58" s="1127"/>
      <c r="C58" s="1168"/>
      <c r="D58" s="2075"/>
      <c r="E58" s="745"/>
      <c r="F58" s="1120" t="s">
        <v>1037</v>
      </c>
      <c r="G58" s="1127"/>
      <c r="H58" s="1168"/>
      <c r="I58" s="2075"/>
      <c r="J58" s="1141"/>
      <c r="L58" s="167"/>
      <c r="M58" s="1146"/>
    </row>
    <row r="59" spans="1:13" ht="15.75" x14ac:dyDescent="0.25">
      <c r="A59" s="1170" t="s">
        <v>1035</v>
      </c>
      <c r="B59" s="1128"/>
      <c r="C59" s="1168"/>
      <c r="D59" s="2075"/>
      <c r="E59" s="745"/>
      <c r="F59" s="1170" t="s">
        <v>1035</v>
      </c>
      <c r="G59" s="1128"/>
      <c r="H59" s="1168"/>
      <c r="I59" s="2075"/>
      <c r="J59" s="1141"/>
      <c r="L59" s="167"/>
      <c r="M59" s="1146"/>
    </row>
    <row r="60" spans="1:13" ht="15.75" x14ac:dyDescent="0.25">
      <c r="A60" s="1120" t="s">
        <v>1041</v>
      </c>
      <c r="B60" s="1172" t="s">
        <v>1054</v>
      </c>
      <c r="C60" s="1168"/>
      <c r="D60" s="2075"/>
      <c r="E60" s="1125"/>
      <c r="F60" s="1120" t="s">
        <v>1041</v>
      </c>
      <c r="G60" s="1172" t="s">
        <v>1054</v>
      </c>
      <c r="H60" s="1168"/>
      <c r="I60" s="2075"/>
      <c r="J60" s="1145"/>
      <c r="L60" s="167"/>
      <c r="M60" s="1146"/>
    </row>
    <row r="61" spans="1:13" ht="15.75" x14ac:dyDescent="0.25">
      <c r="A61" s="1120" t="s">
        <v>1039</v>
      </c>
      <c r="B61" s="1172" t="s">
        <v>1055</v>
      </c>
      <c r="C61" s="1169"/>
      <c r="D61" s="2075"/>
      <c r="E61" s="745"/>
      <c r="F61" s="1120" t="s">
        <v>1039</v>
      </c>
      <c r="G61" s="1172" t="s">
        <v>1055</v>
      </c>
      <c r="H61" s="1169"/>
      <c r="I61" s="2075"/>
      <c r="J61" s="1141"/>
      <c r="L61" s="167"/>
      <c r="M61" s="1146"/>
    </row>
    <row r="62" spans="1:13" ht="15.75" x14ac:dyDescent="0.25">
      <c r="A62" s="1120" t="s">
        <v>1042</v>
      </c>
      <c r="B62" s="1172" t="s">
        <v>1056</v>
      </c>
      <c r="C62" s="1169"/>
      <c r="D62" s="2075"/>
      <c r="E62" s="745"/>
      <c r="F62" s="1120" t="s">
        <v>1042</v>
      </c>
      <c r="G62" s="1172" t="s">
        <v>1056</v>
      </c>
      <c r="H62" s="1169"/>
      <c r="I62" s="2075"/>
      <c r="J62" s="1141"/>
      <c r="K62" s="192"/>
      <c r="L62" s="192"/>
      <c r="M62" s="1146"/>
    </row>
    <row r="63" spans="1:13" ht="15.75" x14ac:dyDescent="0.25">
      <c r="A63" s="1120" t="s">
        <v>1043</v>
      </c>
      <c r="B63" s="1172" t="s">
        <v>1057</v>
      </c>
      <c r="C63" s="1169"/>
      <c r="D63" s="2075"/>
      <c r="E63" s="745"/>
      <c r="F63" s="1120" t="s">
        <v>1043</v>
      </c>
      <c r="G63" s="1172" t="s">
        <v>1057</v>
      </c>
      <c r="H63" s="1169"/>
      <c r="I63" s="2075"/>
      <c r="J63" s="1141"/>
      <c r="K63" s="192"/>
      <c r="L63" s="192"/>
      <c r="M63" s="1146"/>
    </row>
    <row r="64" spans="1:13" ht="16.5" thickBot="1" x14ac:dyDescent="0.3">
      <c r="A64" s="1129" t="s">
        <v>1044</v>
      </c>
      <c r="B64" s="1173" t="s">
        <v>1058</v>
      </c>
      <c r="C64" s="1171"/>
      <c r="D64" s="2076"/>
      <c r="E64" s="745"/>
      <c r="F64" s="1129" t="s">
        <v>1044</v>
      </c>
      <c r="G64" s="1173" t="s">
        <v>1058</v>
      </c>
      <c r="H64" s="1171"/>
      <c r="I64" s="2076"/>
      <c r="J64" s="1141"/>
      <c r="K64" s="192"/>
      <c r="L64" s="192"/>
      <c r="M64" s="1146"/>
    </row>
    <row r="65" spans="1:13" ht="15.75" x14ac:dyDescent="0.25">
      <c r="A65" s="1142" t="s">
        <v>1059</v>
      </c>
      <c r="B65" s="1100"/>
      <c r="C65" s="745"/>
      <c r="E65" s="745"/>
      <c r="F65" s="1142" t="s">
        <v>1059</v>
      </c>
      <c r="G65" s="1121"/>
      <c r="H65" s="1141"/>
      <c r="I65" s="1142"/>
      <c r="J65" s="1141"/>
      <c r="K65" s="192"/>
      <c r="L65" s="192"/>
      <c r="M65" s="1146"/>
    </row>
    <row r="66" spans="1:13" ht="15.75" x14ac:dyDescent="0.25">
      <c r="A66" s="1121"/>
      <c r="B66" s="1100"/>
      <c r="C66" s="745"/>
      <c r="E66" s="745"/>
      <c r="F66" s="1121"/>
      <c r="G66" s="1121"/>
      <c r="H66" s="1141"/>
      <c r="I66" s="1142"/>
      <c r="J66" s="1141"/>
      <c r="K66" s="192"/>
      <c r="L66" s="192"/>
      <c r="M66" s="1146"/>
    </row>
    <row r="67" spans="1:13" ht="16.5" x14ac:dyDescent="0.25">
      <c r="A67" s="1158" t="s">
        <v>1052</v>
      </c>
      <c r="B67" s="1163" t="s">
        <v>1051</v>
      </c>
      <c r="C67" s="1164"/>
      <c r="D67" s="1164"/>
      <c r="E67" s="1164"/>
      <c r="F67" s="1158" t="s">
        <v>1052</v>
      </c>
      <c r="G67" s="1163" t="s">
        <v>1051</v>
      </c>
      <c r="H67" s="1164"/>
      <c r="I67" s="1164"/>
      <c r="J67" s="1164"/>
    </row>
    <row r="68" spans="1:13" ht="18.75" thickBot="1" x14ac:dyDescent="0.3">
      <c r="A68" s="406"/>
      <c r="B68" s="189"/>
      <c r="C68" s="191"/>
      <c r="D68" s="191"/>
      <c r="E68" s="191"/>
      <c r="F68" s="406"/>
      <c r="G68" s="189"/>
      <c r="H68" s="191"/>
      <c r="I68" s="191"/>
      <c r="J68" s="191"/>
      <c r="L68" s="167"/>
      <c r="M68" s="167"/>
    </row>
    <row r="69" spans="1:13" ht="13.5" thickBot="1" x14ac:dyDescent="0.25">
      <c r="A69" s="1156" t="s">
        <v>1011</v>
      </c>
      <c r="B69" s="1155"/>
      <c r="C69" s="1157"/>
      <c r="D69" s="1148"/>
      <c r="E69" s="1122"/>
      <c r="F69" s="1156" t="s">
        <v>1011</v>
      </c>
      <c r="G69" s="1155"/>
      <c r="H69" s="1157"/>
      <c r="I69" s="1148"/>
      <c r="J69" s="1123"/>
      <c r="L69" s="167"/>
      <c r="M69" s="167"/>
    </row>
    <row r="70" spans="1:13" ht="13.5" thickBot="1" x14ac:dyDescent="0.25">
      <c r="A70" s="2071" t="s">
        <v>1053</v>
      </c>
      <c r="B70" s="2072"/>
      <c r="C70" s="2077"/>
      <c r="D70" s="1140" t="s">
        <v>744</v>
      </c>
      <c r="E70" s="1122"/>
      <c r="F70" s="2071" t="s">
        <v>1053</v>
      </c>
      <c r="G70" s="2072"/>
      <c r="H70" s="2077"/>
      <c r="I70" s="1140" t="s">
        <v>744</v>
      </c>
      <c r="J70" s="1123"/>
      <c r="L70" s="167"/>
      <c r="M70" s="167"/>
    </row>
    <row r="71" spans="1:13" ht="15.75" x14ac:dyDescent="0.25">
      <c r="A71" s="1118" t="s">
        <v>1036</v>
      </c>
      <c r="B71" s="1132"/>
      <c r="C71" s="1167"/>
      <c r="D71" s="2074">
        <v>80</v>
      </c>
      <c r="E71" s="1123"/>
      <c r="F71" s="1118" t="s">
        <v>1036</v>
      </c>
      <c r="G71" s="1132"/>
      <c r="H71" s="1167"/>
      <c r="I71" s="2074">
        <f>D71*заглавие!$K$1</f>
        <v>80</v>
      </c>
      <c r="J71" s="1123"/>
      <c r="L71" s="2070"/>
      <c r="M71" s="2070"/>
    </row>
    <row r="72" spans="1:13" ht="15.75" x14ac:dyDescent="0.25">
      <c r="A72" s="1120" t="s">
        <v>1038</v>
      </c>
      <c r="B72" s="1127"/>
      <c r="C72" s="1168"/>
      <c r="D72" s="2075"/>
      <c r="E72" s="1124"/>
      <c r="F72" s="1120" t="s">
        <v>1038</v>
      </c>
      <c r="G72" s="1127"/>
      <c r="H72" s="1168"/>
      <c r="I72" s="2075"/>
      <c r="J72" s="1144"/>
      <c r="L72" s="167"/>
      <c r="M72" s="1146"/>
    </row>
    <row r="73" spans="1:13" ht="15.75" x14ac:dyDescent="0.25">
      <c r="A73" s="1120" t="s">
        <v>1040</v>
      </c>
      <c r="B73" s="1127"/>
      <c r="C73" s="1168"/>
      <c r="D73" s="2075"/>
      <c r="E73" s="745"/>
      <c r="F73" s="1120" t="s">
        <v>1040</v>
      </c>
      <c r="G73" s="1127"/>
      <c r="H73" s="1168"/>
      <c r="I73" s="2075"/>
      <c r="J73" s="1141"/>
      <c r="L73" s="167"/>
      <c r="M73" s="1146"/>
    </row>
    <row r="74" spans="1:13" ht="15.75" x14ac:dyDescent="0.25">
      <c r="A74" s="1120" t="s">
        <v>1037</v>
      </c>
      <c r="B74" s="1127"/>
      <c r="C74" s="1168"/>
      <c r="D74" s="2075"/>
      <c r="E74" s="745"/>
      <c r="F74" s="1120" t="s">
        <v>1037</v>
      </c>
      <c r="G74" s="1127"/>
      <c r="H74" s="1168"/>
      <c r="I74" s="2075"/>
      <c r="J74" s="1141"/>
      <c r="L74" s="167"/>
      <c r="M74" s="1146"/>
    </row>
    <row r="75" spans="1:13" ht="15.75" x14ac:dyDescent="0.25">
      <c r="A75" s="1170" t="s">
        <v>1035</v>
      </c>
      <c r="B75" s="1128"/>
      <c r="C75" s="1168"/>
      <c r="D75" s="2075"/>
      <c r="E75" s="745"/>
      <c r="F75" s="1170" t="s">
        <v>1035</v>
      </c>
      <c r="G75" s="1128"/>
      <c r="H75" s="1168"/>
      <c r="I75" s="2075"/>
      <c r="J75" s="1141"/>
      <c r="L75" s="167"/>
      <c r="M75" s="1146"/>
    </row>
    <row r="76" spans="1:13" ht="15.75" x14ac:dyDescent="0.25">
      <c r="A76" s="1120" t="s">
        <v>1041</v>
      </c>
      <c r="B76" s="1172" t="s">
        <v>1054</v>
      </c>
      <c r="C76" s="1168"/>
      <c r="D76" s="2075"/>
      <c r="E76" s="1125"/>
      <c r="F76" s="1120" t="s">
        <v>1041</v>
      </c>
      <c r="G76" s="1172" t="s">
        <v>1054</v>
      </c>
      <c r="H76" s="1168"/>
      <c r="I76" s="2075"/>
      <c r="J76" s="1145"/>
      <c r="L76" s="167"/>
      <c r="M76" s="1146"/>
    </row>
    <row r="77" spans="1:13" ht="15.75" x14ac:dyDescent="0.25">
      <c r="A77" s="1120" t="s">
        <v>1039</v>
      </c>
      <c r="B77" s="1172" t="s">
        <v>1055</v>
      </c>
      <c r="C77" s="1169"/>
      <c r="D77" s="2075"/>
      <c r="E77" s="745"/>
      <c r="F77" s="1120" t="s">
        <v>1039</v>
      </c>
      <c r="G77" s="1172" t="s">
        <v>1055</v>
      </c>
      <c r="H77" s="1169"/>
      <c r="I77" s="2075"/>
      <c r="J77" s="1141"/>
      <c r="L77" s="167"/>
      <c r="M77" s="1146"/>
    </row>
    <row r="78" spans="1:13" ht="15.75" x14ac:dyDescent="0.25">
      <c r="A78" s="1120" t="s">
        <v>1042</v>
      </c>
      <c r="B78" s="1172" t="s">
        <v>1056</v>
      </c>
      <c r="C78" s="1169"/>
      <c r="D78" s="2075"/>
      <c r="E78" s="745"/>
      <c r="F78" s="1120" t="s">
        <v>1042</v>
      </c>
      <c r="G78" s="1172" t="s">
        <v>1056</v>
      </c>
      <c r="H78" s="1169"/>
      <c r="I78" s="2075"/>
      <c r="J78" s="1141"/>
      <c r="K78" s="192"/>
      <c r="L78" s="192"/>
      <c r="M78" s="1146"/>
    </row>
    <row r="79" spans="1:13" ht="15.75" x14ac:dyDescent="0.25">
      <c r="A79" s="1120" t="s">
        <v>1043</v>
      </c>
      <c r="B79" s="1172" t="s">
        <v>1057</v>
      </c>
      <c r="C79" s="1169"/>
      <c r="D79" s="2075"/>
      <c r="E79" s="745"/>
      <c r="F79" s="1120" t="s">
        <v>1043</v>
      </c>
      <c r="G79" s="1172" t="s">
        <v>1057</v>
      </c>
      <c r="H79" s="1169"/>
      <c r="I79" s="2075"/>
      <c r="J79" s="1141"/>
      <c r="K79" s="192"/>
      <c r="L79" s="192"/>
      <c r="M79" s="1146"/>
    </row>
    <row r="80" spans="1:13" ht="16.5" thickBot="1" x14ac:dyDescent="0.3">
      <c r="A80" s="1129" t="s">
        <v>1044</v>
      </c>
      <c r="B80" s="1173" t="s">
        <v>1058</v>
      </c>
      <c r="C80" s="1171"/>
      <c r="D80" s="2076"/>
      <c r="E80" s="745"/>
      <c r="F80" s="1129" t="s">
        <v>1044</v>
      </c>
      <c r="G80" s="1173" t="s">
        <v>1058</v>
      </c>
      <c r="H80" s="1171"/>
      <c r="I80" s="2076"/>
      <c r="J80" s="1141"/>
      <c r="K80" s="192"/>
      <c r="L80" s="192"/>
      <c r="M80" s="1146"/>
    </row>
    <row r="81" spans="1:13" ht="15.75" x14ac:dyDescent="0.25">
      <c r="A81" s="1142" t="s">
        <v>1059</v>
      </c>
      <c r="B81" s="1100"/>
      <c r="C81" s="745"/>
      <c r="E81" s="745"/>
      <c r="F81" s="1142" t="s">
        <v>1059</v>
      </c>
      <c r="G81" s="1121"/>
      <c r="H81" s="1141"/>
      <c r="I81" s="1142"/>
      <c r="J81" s="1141"/>
      <c r="K81" s="192"/>
      <c r="L81" s="192"/>
      <c r="M81" s="1146"/>
    </row>
    <row r="82" spans="1:13" ht="15.75" x14ac:dyDescent="0.25">
      <c r="A82" s="1100"/>
      <c r="B82" s="1100"/>
      <c r="C82" s="167"/>
      <c r="D82" s="745"/>
      <c r="E82" s="745"/>
      <c r="F82" s="1100"/>
      <c r="G82" s="1100"/>
      <c r="H82" s="167"/>
      <c r="I82" s="745"/>
      <c r="J82" s="1141"/>
      <c r="K82" s="192"/>
      <c r="L82" s="1165"/>
      <c r="M82" s="1166"/>
    </row>
    <row r="83" spans="1:13" ht="15.75" x14ac:dyDescent="0.25">
      <c r="A83" s="1100"/>
      <c r="B83" s="1100"/>
      <c r="C83" s="167"/>
      <c r="D83" s="745"/>
      <c r="E83" s="745"/>
      <c r="F83" s="1100"/>
      <c r="G83" s="1100"/>
      <c r="H83" s="167"/>
      <c r="I83" s="745"/>
      <c r="J83" s="1141"/>
      <c r="K83" s="192"/>
      <c r="L83" s="1165"/>
      <c r="M83" s="1166"/>
    </row>
    <row r="85" spans="1:13" x14ac:dyDescent="0.2">
      <c r="A85" s="160" t="s">
        <v>396</v>
      </c>
      <c r="F85" s="160" t="s">
        <v>396</v>
      </c>
    </row>
    <row r="86" spans="1:13" ht="6" customHeight="1" x14ac:dyDescent="0.2">
      <c r="A86" s="160"/>
      <c r="F86" s="160"/>
    </row>
    <row r="87" spans="1:13" ht="15.75" x14ac:dyDescent="0.25">
      <c r="A87" s="160" t="s">
        <v>394</v>
      </c>
      <c r="B87" s="191"/>
      <c r="C87" s="191"/>
      <c r="D87" s="191"/>
      <c r="E87" s="191"/>
      <c r="F87" s="160" t="s">
        <v>394</v>
      </c>
      <c r="G87" s="191"/>
      <c r="H87" s="191"/>
      <c r="I87" s="191"/>
      <c r="J87" s="191"/>
      <c r="L87" s="1165"/>
      <c r="M87" s="1166"/>
    </row>
    <row r="88" spans="1:13" x14ac:dyDescent="0.2">
      <c r="A88" s="160" t="s">
        <v>395</v>
      </c>
      <c r="B88" s="191"/>
      <c r="C88" s="191"/>
      <c r="D88" s="191"/>
      <c r="E88" s="191"/>
      <c r="F88" s="160" t="s">
        <v>395</v>
      </c>
      <c r="G88" s="191"/>
      <c r="H88" s="191"/>
      <c r="I88" s="191"/>
      <c r="J88" s="191"/>
    </row>
    <row r="89" spans="1:13" x14ac:dyDescent="0.2">
      <c r="A89" s="160" t="s">
        <v>393</v>
      </c>
      <c r="B89" s="191"/>
      <c r="C89" s="191"/>
      <c r="D89" s="191"/>
      <c r="E89" s="191"/>
      <c r="F89" s="160" t="s">
        <v>393</v>
      </c>
      <c r="G89" s="191"/>
      <c r="H89" s="191"/>
      <c r="I89" s="191"/>
      <c r="J89" s="191"/>
    </row>
    <row r="90" spans="1:13" ht="6" customHeight="1" x14ac:dyDescent="0.2">
      <c r="A90" s="160"/>
      <c r="B90" s="191"/>
      <c r="C90" s="191"/>
      <c r="D90" s="191"/>
      <c r="E90" s="191"/>
      <c r="F90" s="160"/>
      <c r="G90" s="191"/>
      <c r="H90" s="191"/>
      <c r="I90" s="191"/>
      <c r="J90" s="191"/>
    </row>
    <row r="91" spans="1:13" x14ac:dyDescent="0.2">
      <c r="A91" s="160" t="s">
        <v>1254</v>
      </c>
      <c r="B91" s="191"/>
      <c r="C91" s="191"/>
      <c r="D91" s="191"/>
      <c r="E91" s="191"/>
      <c r="F91" s="160" t="s">
        <v>1254</v>
      </c>
      <c r="G91" s="191"/>
      <c r="H91" s="191"/>
      <c r="I91" s="191"/>
      <c r="J91" s="191"/>
    </row>
    <row r="92" spans="1:13" x14ac:dyDescent="0.2">
      <c r="A92" s="160" t="s">
        <v>619</v>
      </c>
      <c r="B92" s="191"/>
      <c r="C92" s="374" t="s">
        <v>596</v>
      </c>
      <c r="D92" s="191"/>
      <c r="E92" s="191"/>
      <c r="F92" s="160" t="s">
        <v>619</v>
      </c>
      <c r="G92" s="191"/>
      <c r="H92" s="374" t="s">
        <v>596</v>
      </c>
      <c r="I92" s="191"/>
      <c r="J92" s="191"/>
    </row>
    <row r="93" spans="1:13" x14ac:dyDescent="0.2">
      <c r="A93" s="160" t="s">
        <v>982</v>
      </c>
      <c r="B93" s="191"/>
      <c r="C93" s="191"/>
      <c r="D93" s="191"/>
      <c r="E93" s="191"/>
      <c r="F93" s="160" t="s">
        <v>982</v>
      </c>
      <c r="G93" s="191"/>
      <c r="H93" s="191"/>
      <c r="I93" s="191"/>
      <c r="J93" s="191"/>
    </row>
    <row r="94" spans="1:13" x14ac:dyDescent="0.2">
      <c r="A94" s="167"/>
      <c r="B94" s="191"/>
      <c r="C94" s="191"/>
      <c r="D94" s="191"/>
      <c r="E94" s="191"/>
      <c r="F94" s="167"/>
      <c r="G94" s="191"/>
      <c r="H94" s="191"/>
      <c r="I94" s="191"/>
      <c r="J94" s="191"/>
    </row>
    <row r="95" spans="1:13" x14ac:dyDescent="0.2">
      <c r="A95" s="688" t="s">
        <v>1975</v>
      </c>
      <c r="B95" s="191"/>
      <c r="C95" s="191"/>
      <c r="D95" s="191"/>
      <c r="E95" s="191"/>
      <c r="F95" s="688" t="s">
        <v>1975</v>
      </c>
      <c r="G95" s="191"/>
      <c r="H95" s="191"/>
      <c r="I95" s="191"/>
      <c r="J95" s="191"/>
    </row>
    <row r="96" spans="1:13" x14ac:dyDescent="0.2">
      <c r="A96" s="994" t="s">
        <v>1161</v>
      </c>
      <c r="B96" s="191"/>
      <c r="C96" s="191"/>
      <c r="D96" s="191"/>
      <c r="E96" s="191"/>
      <c r="F96" s="994" t="s">
        <v>1161</v>
      </c>
      <c r="G96" s="191"/>
      <c r="H96" s="191"/>
      <c r="I96" s="191"/>
      <c r="J96" s="191"/>
    </row>
    <row r="97" spans="1:17" x14ac:dyDescent="0.2">
      <c r="A97" s="853" t="s">
        <v>525</v>
      </c>
      <c r="B97" s="407"/>
      <c r="C97" s="407"/>
      <c r="D97" s="407"/>
      <c r="E97" s="407"/>
      <c r="F97" s="853" t="s">
        <v>525</v>
      </c>
      <c r="G97" s="407"/>
      <c r="H97" s="407"/>
      <c r="I97" s="407"/>
      <c r="J97" s="191"/>
    </row>
    <row r="98" spans="1:17" x14ac:dyDescent="0.2">
      <c r="A98" s="853" t="s">
        <v>526</v>
      </c>
      <c r="B98" s="407"/>
      <c r="C98" s="407"/>
      <c r="D98" s="407"/>
      <c r="E98" s="407"/>
      <c r="F98" s="853" t="s">
        <v>526</v>
      </c>
      <c r="G98" s="407"/>
      <c r="H98" s="407"/>
      <c r="I98" s="407"/>
      <c r="J98" s="191"/>
      <c r="K98" s="184"/>
      <c r="L98" s="184"/>
    </row>
    <row r="99" spans="1:17" x14ac:dyDescent="0.2">
      <c r="A99" s="408"/>
      <c r="B99" s="167"/>
      <c r="C99" s="167"/>
      <c r="F99" s="408"/>
      <c r="G99" s="167"/>
      <c r="H99" s="167"/>
      <c r="K99" s="184"/>
      <c r="L99" s="184"/>
    </row>
    <row r="100" spans="1:17" x14ac:dyDescent="0.2">
      <c r="A100" s="409"/>
      <c r="B100" s="190"/>
      <c r="C100" s="190"/>
      <c r="D100" s="190"/>
      <c r="F100" s="409"/>
      <c r="G100" s="190"/>
      <c r="H100" s="190"/>
      <c r="I100" s="190"/>
      <c r="K100" s="184"/>
      <c r="L100" s="184"/>
    </row>
    <row r="101" spans="1:17" x14ac:dyDescent="0.2">
      <c r="K101" s="184"/>
      <c r="L101" s="184"/>
    </row>
    <row r="103" spans="1:17" ht="18.75" x14ac:dyDescent="0.3">
      <c r="P103" s="975"/>
      <c r="Q103" s="975"/>
    </row>
    <row r="104" spans="1:17" x14ac:dyDescent="0.2">
      <c r="P104" s="943"/>
      <c r="Q104"/>
    </row>
    <row r="106" spans="1:17" x14ac:dyDescent="0.2">
      <c r="J106" s="182"/>
    </row>
    <row r="107" spans="1:17" x14ac:dyDescent="0.2">
      <c r="J107" s="182"/>
    </row>
    <row r="108" spans="1:17" x14ac:dyDescent="0.2">
      <c r="J108" s="182"/>
    </row>
    <row r="109" spans="1:17" x14ac:dyDescent="0.2">
      <c r="J109" s="182"/>
    </row>
    <row r="110" spans="1:17" x14ac:dyDescent="0.2">
      <c r="J110" s="182"/>
    </row>
    <row r="111" spans="1:17" x14ac:dyDescent="0.2">
      <c r="J111" s="182"/>
    </row>
    <row r="112" spans="1:17" x14ac:dyDescent="0.2">
      <c r="J112" s="182"/>
    </row>
    <row r="113" spans="2:10" x14ac:dyDescent="0.2">
      <c r="J113" s="182"/>
    </row>
    <row r="114" spans="2:10" x14ac:dyDescent="0.2">
      <c r="J114" s="182"/>
    </row>
    <row r="115" spans="2:10" x14ac:dyDescent="0.2">
      <c r="B115" s="395"/>
      <c r="D115" s="395"/>
      <c r="G115" s="395"/>
      <c r="I115" s="395"/>
    </row>
    <row r="118" spans="2:10" x14ac:dyDescent="0.2">
      <c r="B118" s="401"/>
      <c r="D118" s="377"/>
      <c r="G118" s="401"/>
      <c r="I118" s="377"/>
    </row>
    <row r="121" spans="2:10" x14ac:dyDescent="0.2">
      <c r="B121" s="396"/>
      <c r="D121" s="396"/>
      <c r="G121" s="396"/>
      <c r="I121" s="396"/>
    </row>
    <row r="124" spans="2:10" x14ac:dyDescent="0.2">
      <c r="D124" s="377"/>
      <c r="I124" s="377"/>
    </row>
  </sheetData>
  <mergeCells count="23">
    <mergeCell ref="L24:M24"/>
    <mergeCell ref="L39:M39"/>
    <mergeCell ref="L71:M71"/>
    <mergeCell ref="A54:C54"/>
    <mergeCell ref="F54:H54"/>
    <mergeCell ref="A70:C70"/>
    <mergeCell ref="F70:H70"/>
    <mergeCell ref="D55:D64"/>
    <mergeCell ref="L55:M55"/>
    <mergeCell ref="D24:D32"/>
    <mergeCell ref="I24:I32"/>
    <mergeCell ref="D71:D80"/>
    <mergeCell ref="I71:I80"/>
    <mergeCell ref="I55:I64"/>
    <mergeCell ref="I39:I44"/>
    <mergeCell ref="D39:D44"/>
    <mergeCell ref="L9:M9"/>
    <mergeCell ref="A8:B8"/>
    <mergeCell ref="F8:G8"/>
    <mergeCell ref="A23:B23"/>
    <mergeCell ref="F23:G23"/>
    <mergeCell ref="D9:D17"/>
    <mergeCell ref="I9:I17"/>
  </mergeCells>
  <phoneticPr fontId="17" type="noConversion"/>
  <hyperlinks>
    <hyperlink ref="H92" location="'Размерная сетка фасадов'!A30" display="&quot;Размерная сетка фасадов&quot;"/>
    <hyperlink ref="C92" location="'Размерная сетка фасадов'!A30" display="&quot;Размерная сетка фасадов&quot;"/>
  </hyperlinks>
  <pageMargins left="0.19685039370078741" right="0.19685039370078741" top="0.19685039370078741" bottom="0.19685039370078741" header="0.51181102362204722" footer="0.51181102362204722"/>
  <pageSetup paperSize="9" scale="95" orientation="portrait" verticalDpi="0" r:id="rId1"/>
  <headerFooter alignWithMargins="0"/>
  <rowBreaks count="1" manualBreakCount="1">
    <brk id="50" max="9" man="1"/>
  </rowBreaks>
  <colBreaks count="1" manualBreakCount="1">
    <brk id="5" max="10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K79"/>
  <sheetViews>
    <sheetView view="pageBreakPreview" topLeftCell="E1" zoomScale="145" workbookViewId="0">
      <selection activeCell="J13" sqref="J13"/>
    </sheetView>
  </sheetViews>
  <sheetFormatPr defaultRowHeight="12.75" x14ac:dyDescent="0.2"/>
  <cols>
    <col min="1" max="1" width="32.7109375" style="1" hidden="1" customWidth="1"/>
    <col min="2" max="2" width="17.42578125" style="1" hidden="1" customWidth="1"/>
    <col min="3" max="3" width="13.28515625" style="1" hidden="1" customWidth="1"/>
    <col min="4" max="4" width="0" style="1" hidden="1" customWidth="1"/>
    <col min="5" max="5" width="31.140625" style="1" customWidth="1"/>
    <col min="6" max="6" width="18.85546875" style="1" customWidth="1"/>
    <col min="7" max="7" width="13.28515625" style="1" bestFit="1" customWidth="1"/>
    <col min="8" max="16384" width="9.140625" style="1"/>
  </cols>
  <sheetData>
    <row r="1" spans="1:11" ht="15.75" x14ac:dyDescent="0.25">
      <c r="A1" s="1648" t="s">
        <v>384</v>
      </c>
      <c r="B1" s="279"/>
      <c r="C1" s="279"/>
      <c r="E1" s="1648" t="s">
        <v>384</v>
      </c>
      <c r="F1" s="279"/>
      <c r="G1" s="279"/>
      <c r="H1" s="182"/>
    </row>
    <row r="2" spans="1:11" x14ac:dyDescent="0.2">
      <c r="A2" s="392"/>
      <c r="B2" s="279"/>
      <c r="C2" s="279"/>
      <c r="E2" s="392"/>
      <c r="F2" s="279"/>
      <c r="G2" s="279"/>
      <c r="H2" s="182"/>
    </row>
    <row r="3" spans="1:11" x14ac:dyDescent="0.2">
      <c r="B3" s="280"/>
      <c r="C3" s="279"/>
      <c r="F3" s="280"/>
      <c r="G3" s="279"/>
      <c r="H3" s="182"/>
    </row>
    <row r="4" spans="1:11" ht="29.25" customHeight="1" x14ac:dyDescent="0.2">
      <c r="A4" s="2078" t="s">
        <v>2052</v>
      </c>
      <c r="B4" s="2079"/>
      <c r="C4" s="2079"/>
      <c r="E4" s="2078" t="s">
        <v>2052</v>
      </c>
      <c r="F4" s="2079"/>
      <c r="G4" s="2079"/>
      <c r="H4" s="182"/>
    </row>
    <row r="5" spans="1:11" x14ac:dyDescent="0.2">
      <c r="A5" s="2083" t="s">
        <v>648</v>
      </c>
      <c r="B5" s="2083"/>
      <c r="C5" s="2083"/>
      <c r="E5" s="2083" t="s">
        <v>648</v>
      </c>
      <c r="F5" s="2083"/>
      <c r="G5" s="2083"/>
      <c r="H5" s="182"/>
    </row>
    <row r="6" spans="1:11" x14ac:dyDescent="0.2">
      <c r="A6" s="2079" t="s">
        <v>1632</v>
      </c>
      <c r="B6" s="2079"/>
      <c r="C6" s="2079"/>
      <c r="E6" s="2079" t="s">
        <v>1632</v>
      </c>
      <c r="F6" s="2079"/>
      <c r="G6" s="2079"/>
      <c r="H6" s="182"/>
    </row>
    <row r="7" spans="1:11" x14ac:dyDescent="0.2">
      <c r="A7" s="2079" t="s">
        <v>1633</v>
      </c>
      <c r="B7" s="2079"/>
      <c r="C7" s="2079"/>
      <c r="E7" s="2079" t="s">
        <v>1633</v>
      </c>
      <c r="F7" s="2079"/>
      <c r="G7" s="2079"/>
      <c r="H7" s="182"/>
    </row>
    <row r="8" spans="1:11" x14ac:dyDescent="0.2">
      <c r="A8" s="2079" t="s">
        <v>1634</v>
      </c>
      <c r="B8" s="2079"/>
      <c r="C8" s="2079"/>
      <c r="E8" s="2079" t="s">
        <v>1634</v>
      </c>
      <c r="F8" s="2079"/>
      <c r="G8" s="2079"/>
      <c r="H8" s="182"/>
    </row>
    <row r="9" spans="1:11" x14ac:dyDescent="0.2">
      <c r="H9" s="182"/>
    </row>
    <row r="10" spans="1:11" ht="14.25" thickBot="1" x14ac:dyDescent="0.3">
      <c r="A10" s="284"/>
      <c r="B10" s="283"/>
      <c r="C10" s="283"/>
      <c r="D10" s="281"/>
      <c r="E10" s="284"/>
      <c r="F10" s="283"/>
      <c r="G10" s="283"/>
      <c r="H10" s="182"/>
    </row>
    <row r="11" spans="1:11" ht="18.75" x14ac:dyDescent="0.3">
      <c r="A11" s="1410" t="s">
        <v>1239</v>
      </c>
      <c r="B11" s="1114"/>
      <c r="C11" s="283"/>
      <c r="D11" s="281"/>
      <c r="E11" s="1419" t="s">
        <v>1239</v>
      </c>
      <c r="F11" s="1114"/>
      <c r="G11" s="283"/>
      <c r="H11" s="182"/>
      <c r="K11" s="2084"/>
    </row>
    <row r="12" spans="1:11" ht="13.5" x14ac:dyDescent="0.25">
      <c r="A12" s="1115" t="s">
        <v>1092</v>
      </c>
      <c r="B12" s="1414" t="s">
        <v>1093</v>
      </c>
      <c r="C12" s="283"/>
      <c r="D12" s="281"/>
      <c r="E12" s="1115" t="s">
        <v>1092</v>
      </c>
      <c r="F12" s="1414" t="s">
        <v>1093</v>
      </c>
      <c r="G12" s="283"/>
      <c r="H12" s="182"/>
      <c r="K12" s="2084"/>
    </row>
    <row r="13" spans="1:11" ht="13.5" x14ac:dyDescent="0.25">
      <c r="A13" s="673" t="s">
        <v>1011</v>
      </c>
      <c r="B13" s="1116" t="s">
        <v>628</v>
      </c>
      <c r="C13" s="283"/>
      <c r="D13" s="281"/>
      <c r="E13" s="1188" t="s">
        <v>1011</v>
      </c>
      <c r="F13" s="1116" t="s">
        <v>628</v>
      </c>
      <c r="G13" s="283"/>
      <c r="H13" s="182"/>
      <c r="K13" s="2084"/>
    </row>
    <row r="14" spans="1:11" ht="13.5" x14ac:dyDescent="0.25">
      <c r="A14" s="529" t="s">
        <v>1245</v>
      </c>
      <c r="B14" s="2080">
        <v>90</v>
      </c>
      <c r="C14" s="283"/>
      <c r="D14" s="281"/>
      <c r="E14" s="529" t="s">
        <v>1245</v>
      </c>
      <c r="F14" s="2080">
        <f>B14*заглавие!$K$1</f>
        <v>90</v>
      </c>
      <c r="G14" s="283"/>
      <c r="K14" s="2084"/>
    </row>
    <row r="15" spans="1:11" ht="13.5" x14ac:dyDescent="0.25">
      <c r="A15" s="529" t="s">
        <v>1250</v>
      </c>
      <c r="B15" s="2081"/>
      <c r="C15" s="283"/>
      <c r="D15" s="281"/>
      <c r="E15" s="529" t="s">
        <v>1250</v>
      </c>
      <c r="F15" s="2081"/>
      <c r="G15" s="283"/>
      <c r="K15" s="2084"/>
    </row>
    <row r="16" spans="1:11" ht="13.5" x14ac:dyDescent="0.25">
      <c r="A16" s="529" t="s">
        <v>1244</v>
      </c>
      <c r="B16" s="2081"/>
      <c r="C16" s="283"/>
      <c r="D16" s="281"/>
      <c r="E16" s="529" t="s">
        <v>1244</v>
      </c>
      <c r="F16" s="2081"/>
      <c r="G16" s="283"/>
      <c r="K16" s="2084"/>
    </row>
    <row r="17" spans="1:11" ht="13.5" x14ac:dyDescent="0.25">
      <c r="A17" s="529" t="s">
        <v>1251</v>
      </c>
      <c r="B17" s="2081"/>
      <c r="C17" s="283"/>
      <c r="D17" s="281"/>
      <c r="E17" s="529" t="s">
        <v>1251</v>
      </c>
      <c r="F17" s="2081"/>
      <c r="G17" s="283"/>
      <c r="K17" s="2084"/>
    </row>
    <row r="18" spans="1:11" ht="13.5" x14ac:dyDescent="0.25">
      <c r="A18" s="529" t="s">
        <v>1252</v>
      </c>
      <c r="B18" s="2081"/>
      <c r="C18" s="283"/>
      <c r="D18" s="281"/>
      <c r="E18" s="529" t="s">
        <v>1252</v>
      </c>
      <c r="F18" s="2081"/>
      <c r="G18" s="283"/>
      <c r="K18" s="2084"/>
    </row>
    <row r="19" spans="1:11" ht="13.5" x14ac:dyDescent="0.25">
      <c r="A19" s="529" t="s">
        <v>1246</v>
      </c>
      <c r="B19" s="2081"/>
      <c r="C19" s="283"/>
      <c r="D19" s="281"/>
      <c r="E19" s="529" t="s">
        <v>1246</v>
      </c>
      <c r="F19" s="2081"/>
      <c r="G19" s="283"/>
      <c r="K19" s="2084"/>
    </row>
    <row r="20" spans="1:11" ht="13.5" x14ac:dyDescent="0.25">
      <c r="A20" s="529" t="s">
        <v>1248</v>
      </c>
      <c r="B20" s="2081"/>
      <c r="C20" s="283"/>
      <c r="D20" s="281"/>
      <c r="E20" s="529" t="s">
        <v>1248</v>
      </c>
      <c r="F20" s="2081"/>
      <c r="G20" s="283"/>
      <c r="K20" s="2084"/>
    </row>
    <row r="21" spans="1:11" ht="13.5" x14ac:dyDescent="0.25">
      <c r="A21" s="529" t="s">
        <v>1243</v>
      </c>
      <c r="B21" s="2081"/>
      <c r="C21" s="283"/>
      <c r="D21" s="281"/>
      <c r="E21" s="529" t="s">
        <v>1243</v>
      </c>
      <c r="F21" s="2081"/>
      <c r="G21" s="283"/>
      <c r="K21" s="2084"/>
    </row>
    <row r="22" spans="1:11" ht="13.5" x14ac:dyDescent="0.25">
      <c r="A22" s="529" t="s">
        <v>1242</v>
      </c>
      <c r="B22" s="2081"/>
      <c r="C22" s="283"/>
      <c r="D22" s="281"/>
      <c r="E22" s="529" t="s">
        <v>1242</v>
      </c>
      <c r="F22" s="2081"/>
      <c r="G22" s="283"/>
      <c r="K22" s="2084"/>
    </row>
    <row r="23" spans="1:11" ht="13.5" x14ac:dyDescent="0.25">
      <c r="A23" s="529" t="s">
        <v>1253</v>
      </c>
      <c r="B23" s="2081"/>
      <c r="C23" s="283"/>
      <c r="D23" s="281"/>
      <c r="E23" s="529" t="s">
        <v>1253</v>
      </c>
      <c r="F23" s="2081"/>
      <c r="G23" s="283"/>
      <c r="K23" s="2084"/>
    </row>
    <row r="24" spans="1:11" ht="13.5" x14ac:dyDescent="0.25">
      <c r="A24" s="529" t="s">
        <v>1060</v>
      </c>
      <c r="B24" s="2081"/>
      <c r="C24" s="283"/>
      <c r="D24" s="281"/>
      <c r="E24" s="529" t="s">
        <v>1060</v>
      </c>
      <c r="F24" s="2081"/>
      <c r="G24" s="283"/>
      <c r="K24" s="2084"/>
    </row>
    <row r="25" spans="1:11" ht="13.5" x14ac:dyDescent="0.25">
      <c r="A25" s="529" t="s">
        <v>1249</v>
      </c>
      <c r="B25" s="2081"/>
      <c r="C25" s="283"/>
      <c r="D25" s="281"/>
      <c r="E25" s="529" t="s">
        <v>1249</v>
      </c>
      <c r="F25" s="2081"/>
      <c r="G25" s="283"/>
    </row>
    <row r="26" spans="1:11" ht="13.5" x14ac:dyDescent="0.25">
      <c r="A26" s="529" t="s">
        <v>685</v>
      </c>
      <c r="B26" s="2081"/>
      <c r="C26" s="283"/>
      <c r="D26" s="281"/>
      <c r="E26" s="529" t="s">
        <v>685</v>
      </c>
      <c r="F26" s="2081"/>
      <c r="G26" s="283"/>
    </row>
    <row r="27" spans="1:11" ht="13.5" x14ac:dyDescent="0.25">
      <c r="A27" s="1188" t="s">
        <v>686</v>
      </c>
      <c r="B27" s="2081"/>
      <c r="C27" s="283"/>
      <c r="D27" s="281"/>
      <c r="E27" s="1188" t="s">
        <v>686</v>
      </c>
      <c r="F27" s="2081"/>
      <c r="G27" s="283"/>
    </row>
    <row r="28" spans="1:11" ht="13.5" x14ac:dyDescent="0.25">
      <c r="A28" s="1188" t="s">
        <v>1241</v>
      </c>
      <c r="B28" s="2081"/>
      <c r="C28" s="283"/>
      <c r="D28" s="281"/>
      <c r="E28" s="1188" t="s">
        <v>1241</v>
      </c>
      <c r="F28" s="2081"/>
      <c r="G28" s="283"/>
    </row>
    <row r="29" spans="1:11" ht="13.5" x14ac:dyDescent="0.25">
      <c r="A29" s="1188" t="s">
        <v>383</v>
      </c>
      <c r="B29" s="2081"/>
      <c r="C29" s="283"/>
      <c r="D29" s="281"/>
      <c r="E29" s="1188" t="s">
        <v>383</v>
      </c>
      <c r="F29" s="2081"/>
      <c r="G29" s="283"/>
    </row>
    <row r="30" spans="1:11" ht="14.25" thickBot="1" x14ac:dyDescent="0.3">
      <c r="A30" s="530" t="s">
        <v>1247</v>
      </c>
      <c r="B30" s="2082"/>
      <c r="C30" s="283"/>
      <c r="D30" s="281"/>
      <c r="E30" s="530" t="s">
        <v>1247</v>
      </c>
      <c r="F30" s="2082"/>
      <c r="G30" s="283"/>
    </row>
    <row r="31" spans="1:11" ht="13.5" x14ac:dyDescent="0.25">
      <c r="A31" s="284"/>
      <c r="B31" s="283"/>
      <c r="C31" s="283"/>
      <c r="D31" s="281"/>
      <c r="E31" s="284"/>
      <c r="F31" s="283"/>
      <c r="G31" s="283"/>
    </row>
    <row r="32" spans="1:11" x14ac:dyDescent="0.2">
      <c r="A32" s="284"/>
      <c r="B32" s="283"/>
      <c r="C32" s="283"/>
      <c r="E32" s="284"/>
      <c r="F32" s="283"/>
      <c r="G32" s="283"/>
      <c r="H32" s="182"/>
    </row>
    <row r="33" spans="1:8" x14ac:dyDescent="0.2">
      <c r="A33" s="286" t="s">
        <v>1975</v>
      </c>
      <c r="B33" s="152"/>
      <c r="C33" s="21"/>
      <c r="E33" s="286" t="s">
        <v>1975</v>
      </c>
      <c r="F33" s="152"/>
      <c r="G33" s="21"/>
      <c r="H33" s="182"/>
    </row>
    <row r="34" spans="1:8" x14ac:dyDescent="0.2">
      <c r="A34" s="152"/>
      <c r="B34" s="21"/>
      <c r="C34" s="21"/>
      <c r="E34" s="152"/>
      <c r="F34" s="21"/>
      <c r="G34" s="21"/>
      <c r="H34" s="182"/>
    </row>
    <row r="35" spans="1:8" ht="13.5" x14ac:dyDescent="0.25">
      <c r="A35" s="286"/>
      <c r="B35" s="285"/>
      <c r="C35" s="372"/>
      <c r="E35" s="286"/>
      <c r="F35" s="285"/>
      <c r="G35" s="372"/>
      <c r="H35" s="182"/>
    </row>
    <row r="36" spans="1:8" x14ac:dyDescent="0.2">
      <c r="H36" s="182"/>
    </row>
    <row r="37" spans="1:8" x14ac:dyDescent="0.2">
      <c r="A37" s="2078" t="s">
        <v>1255</v>
      </c>
      <c r="B37" s="2079"/>
      <c r="C37" s="2079"/>
      <c r="E37" s="2078" t="s">
        <v>1255</v>
      </c>
      <c r="F37" s="2079"/>
      <c r="G37" s="2079"/>
      <c r="H37" s="182"/>
    </row>
    <row r="38" spans="1:8" x14ac:dyDescent="0.2">
      <c r="H38" s="182"/>
    </row>
    <row r="39" spans="1:8" ht="38.25" customHeight="1" x14ac:dyDescent="0.2">
      <c r="A39" s="2078" t="s">
        <v>640</v>
      </c>
      <c r="B39" s="2078"/>
      <c r="C39" s="2078"/>
      <c r="E39" s="2078" t="s">
        <v>640</v>
      </c>
      <c r="F39" s="2079"/>
      <c r="G39" s="2079"/>
      <c r="H39" s="182"/>
    </row>
    <row r="40" spans="1:8" x14ac:dyDescent="0.2">
      <c r="A40" s="133" t="s">
        <v>641</v>
      </c>
      <c r="B40" s="1090" t="s">
        <v>1240</v>
      </c>
      <c r="E40" s="133" t="s">
        <v>641</v>
      </c>
      <c r="F40" s="1090" t="s">
        <v>1240</v>
      </c>
      <c r="H40" s="182"/>
    </row>
    <row r="41" spans="1:8" x14ac:dyDescent="0.2">
      <c r="A41" s="42"/>
      <c r="E41" s="42"/>
      <c r="H41" s="182"/>
    </row>
    <row r="42" spans="1:8" x14ac:dyDescent="0.2">
      <c r="H42" s="182"/>
    </row>
    <row r="43" spans="1:8" x14ac:dyDescent="0.2">
      <c r="A43" s="1117" t="s">
        <v>1161</v>
      </c>
      <c r="E43" s="1117" t="s">
        <v>1161</v>
      </c>
      <c r="H43" s="182"/>
    </row>
    <row r="44" spans="1:8" x14ac:dyDescent="0.2">
      <c r="A44" s="691" t="s">
        <v>525</v>
      </c>
      <c r="B44" s="165"/>
      <c r="C44" s="165"/>
      <c r="D44" s="165"/>
      <c r="E44" s="691" t="s">
        <v>525</v>
      </c>
      <c r="F44" s="165"/>
      <c r="H44" s="182"/>
    </row>
    <row r="45" spans="1:8" x14ac:dyDescent="0.2">
      <c r="A45" s="691" t="s">
        <v>526</v>
      </c>
      <c r="B45" s="165"/>
      <c r="C45" s="165"/>
      <c r="D45" s="165"/>
      <c r="E45" s="691" t="s">
        <v>526</v>
      </c>
      <c r="F45" s="165"/>
      <c r="H45" s="182"/>
    </row>
    <row r="46" spans="1:8" x14ac:dyDescent="0.2">
      <c r="H46" s="182"/>
    </row>
    <row r="47" spans="1:8" x14ac:dyDescent="0.2">
      <c r="A47" s="1" t="s">
        <v>1256</v>
      </c>
      <c r="E47" s="1" t="s">
        <v>1256</v>
      </c>
      <c r="H47" s="182"/>
    </row>
    <row r="48" spans="1:8" x14ac:dyDescent="0.2">
      <c r="A48" s="1" t="s">
        <v>1573</v>
      </c>
      <c r="E48" s="1" t="s">
        <v>1573</v>
      </c>
      <c r="H48" s="182"/>
    </row>
    <row r="49" spans="1:8" x14ac:dyDescent="0.2">
      <c r="A49" s="1" t="s">
        <v>1254</v>
      </c>
      <c r="E49" s="1" t="s">
        <v>1254</v>
      </c>
      <c r="H49" s="182"/>
    </row>
    <row r="50" spans="1:8" x14ac:dyDescent="0.2">
      <c r="A50" s="1" t="s">
        <v>618</v>
      </c>
      <c r="C50" s="374" t="s">
        <v>596</v>
      </c>
      <c r="E50" s="1" t="s">
        <v>618</v>
      </c>
      <c r="G50" s="374" t="s">
        <v>596</v>
      </c>
      <c r="H50" s="182"/>
    </row>
    <row r="51" spans="1:8" x14ac:dyDescent="0.2">
      <c r="H51" s="182"/>
    </row>
    <row r="52" spans="1:8" x14ac:dyDescent="0.2">
      <c r="H52" s="182"/>
    </row>
    <row r="53" spans="1:8" x14ac:dyDescent="0.2">
      <c r="H53" s="182"/>
    </row>
    <row r="54" spans="1:8" x14ac:dyDescent="0.2">
      <c r="H54" s="182"/>
    </row>
    <row r="55" spans="1:8" x14ac:dyDescent="0.2">
      <c r="H55" s="182"/>
    </row>
    <row r="56" spans="1:8" x14ac:dyDescent="0.2">
      <c r="H56" s="182"/>
    </row>
    <row r="57" spans="1:8" x14ac:dyDescent="0.2">
      <c r="H57" s="182"/>
    </row>
    <row r="58" spans="1:8" x14ac:dyDescent="0.2">
      <c r="H58" s="182"/>
    </row>
    <row r="59" spans="1:8" x14ac:dyDescent="0.2">
      <c r="H59" s="182"/>
    </row>
    <row r="60" spans="1:8" x14ac:dyDescent="0.2">
      <c r="H60" s="182"/>
    </row>
    <row r="61" spans="1:8" x14ac:dyDescent="0.2">
      <c r="H61" s="182"/>
    </row>
    <row r="62" spans="1:8" x14ac:dyDescent="0.2">
      <c r="H62" s="182"/>
    </row>
    <row r="63" spans="1:8" x14ac:dyDescent="0.2">
      <c r="H63" s="182"/>
    </row>
    <row r="64" spans="1:8" x14ac:dyDescent="0.2">
      <c r="H64" s="182"/>
    </row>
    <row r="65" spans="3:8" x14ac:dyDescent="0.2">
      <c r="H65" s="182"/>
    </row>
    <row r="66" spans="3:8" x14ac:dyDescent="0.2">
      <c r="H66" s="182"/>
    </row>
    <row r="67" spans="3:8" x14ac:dyDescent="0.2">
      <c r="H67" s="182"/>
    </row>
    <row r="68" spans="3:8" x14ac:dyDescent="0.2">
      <c r="H68" s="182"/>
    </row>
    <row r="69" spans="3:8" ht="13.5" x14ac:dyDescent="0.25">
      <c r="C69" s="372"/>
      <c r="G69" s="372"/>
      <c r="H69" s="182"/>
    </row>
    <row r="70" spans="3:8" x14ac:dyDescent="0.2">
      <c r="H70" s="182"/>
    </row>
    <row r="71" spans="3:8" x14ac:dyDescent="0.2">
      <c r="H71" s="182"/>
    </row>
    <row r="72" spans="3:8" x14ac:dyDescent="0.2">
      <c r="H72" s="182"/>
    </row>
    <row r="73" spans="3:8" x14ac:dyDescent="0.2">
      <c r="H73" s="182"/>
    </row>
    <row r="74" spans="3:8" x14ac:dyDescent="0.2">
      <c r="H74" s="182"/>
    </row>
    <row r="75" spans="3:8" x14ac:dyDescent="0.2">
      <c r="H75" s="182"/>
    </row>
    <row r="76" spans="3:8" x14ac:dyDescent="0.2">
      <c r="H76" s="182"/>
    </row>
    <row r="77" spans="3:8" x14ac:dyDescent="0.2">
      <c r="H77" s="182"/>
    </row>
    <row r="78" spans="3:8" x14ac:dyDescent="0.2">
      <c r="H78" s="182"/>
    </row>
    <row r="79" spans="3:8" x14ac:dyDescent="0.2">
      <c r="H79" s="182"/>
    </row>
  </sheetData>
  <mergeCells count="17">
    <mergeCell ref="K11:K24"/>
    <mergeCell ref="E37:G37"/>
    <mergeCell ref="E39:G39"/>
    <mergeCell ref="E4:G4"/>
    <mergeCell ref="E5:G5"/>
    <mergeCell ref="E6:G6"/>
    <mergeCell ref="E7:G7"/>
    <mergeCell ref="F14:F30"/>
    <mergeCell ref="E8:G8"/>
    <mergeCell ref="A39:C39"/>
    <mergeCell ref="A8:C8"/>
    <mergeCell ref="A37:C37"/>
    <mergeCell ref="B14:B30"/>
    <mergeCell ref="A4:C4"/>
    <mergeCell ref="A5:C5"/>
    <mergeCell ref="A6:C6"/>
    <mergeCell ref="A7:C7"/>
  </mergeCells>
  <phoneticPr fontId="17" type="noConversion"/>
  <hyperlinks>
    <hyperlink ref="G50" location="'Размерная сетка фасадов'!A30" display="&quot;Размерная сетка фасадов&quot;"/>
    <hyperlink ref="C50" location="'Размерная сетка фасадов'!A30" display="&quot;Размерная сетка фасадов&quot;"/>
  </hyperlinks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  <colBreaks count="1" manualBreakCount="1">
    <brk id="4" max="4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"/>
  <sheetViews>
    <sheetView workbookViewId="0">
      <selection activeCell="H11" sqref="H11"/>
    </sheetView>
  </sheetViews>
  <sheetFormatPr defaultRowHeight="12.75" x14ac:dyDescent="0.2"/>
  <cols>
    <col min="1" max="1" width="3.42578125" customWidth="1"/>
    <col min="2" max="2" width="49.42578125" customWidth="1"/>
    <col min="3" max="3" width="14.7109375" style="1203" customWidth="1"/>
    <col min="4" max="4" width="15.85546875" customWidth="1"/>
    <col min="5" max="7" width="13.7109375" customWidth="1"/>
    <col min="8" max="8" width="13.7109375" style="1206" customWidth="1"/>
    <col min="14" max="14" width="12.140625" customWidth="1"/>
  </cols>
  <sheetData>
    <row r="1" spans="1:16" ht="18" x14ac:dyDescent="0.25">
      <c r="B1" s="1649" t="s">
        <v>385</v>
      </c>
      <c r="F1" s="1224"/>
      <c r="G1" s="943"/>
    </row>
    <row r="2" spans="1:16" ht="15.75" x14ac:dyDescent="0.25">
      <c r="B2" s="787"/>
      <c r="F2" s="1224"/>
      <c r="G2" s="943"/>
    </row>
    <row r="3" spans="1:16" ht="18.75" x14ac:dyDescent="0.3">
      <c r="C3" s="1225" t="s">
        <v>617</v>
      </c>
      <c r="D3" s="856"/>
      <c r="E3" s="856"/>
      <c r="F3" s="1226"/>
      <c r="H3" s="1207"/>
    </row>
    <row r="4" spans="1:16" x14ac:dyDescent="0.2">
      <c r="B4" s="400"/>
      <c r="C4" s="943"/>
      <c r="P4" s="850"/>
    </row>
    <row r="5" spans="1:16" ht="18" x14ac:dyDescent="0.25">
      <c r="B5" s="400"/>
      <c r="C5" s="1650" t="s">
        <v>591</v>
      </c>
      <c r="D5" s="856"/>
    </row>
    <row r="6" spans="1:16" x14ac:dyDescent="0.2">
      <c r="B6" s="851"/>
      <c r="C6" s="1651"/>
    </row>
    <row r="7" spans="1:16" x14ac:dyDescent="0.2">
      <c r="A7" s="850"/>
      <c r="B7" s="850"/>
      <c r="C7" s="1204"/>
      <c r="D7" s="851"/>
    </row>
    <row r="8" spans="1:16" ht="13.5" thickBot="1" x14ac:dyDescent="0.25">
      <c r="A8" s="850"/>
      <c r="B8" s="850"/>
      <c r="C8" s="1204"/>
      <c r="D8" s="851"/>
    </row>
    <row r="9" spans="1:16" ht="15.75" thickBot="1" x14ac:dyDescent="0.3">
      <c r="A9" s="1210"/>
      <c r="B9" s="1211"/>
      <c r="C9" s="2085" t="s">
        <v>881</v>
      </c>
      <c r="D9" s="2085"/>
      <c r="E9" s="2085"/>
      <c r="F9" s="2086"/>
      <c r="G9" s="1214"/>
      <c r="H9"/>
    </row>
    <row r="10" spans="1:16" ht="16.5" thickBot="1" x14ac:dyDescent="0.3">
      <c r="A10" s="1212" t="s">
        <v>216</v>
      </c>
      <c r="B10" s="1213" t="s">
        <v>215</v>
      </c>
      <c r="C10" s="1228" t="s">
        <v>1335</v>
      </c>
      <c r="D10" s="1215" t="s">
        <v>1336</v>
      </c>
      <c r="E10" s="1215" t="s">
        <v>1337</v>
      </c>
      <c r="F10" s="1234" t="s">
        <v>1372</v>
      </c>
      <c r="G10" s="1215" t="s">
        <v>2054</v>
      </c>
      <c r="H10"/>
    </row>
    <row r="11" spans="1:16" ht="15.75" x14ac:dyDescent="0.25">
      <c r="A11" s="1411">
        <v>1</v>
      </c>
      <c r="B11" s="1220" t="s">
        <v>1689</v>
      </c>
      <c r="C11" s="1229"/>
      <c r="D11" s="1239"/>
      <c r="E11" s="1239"/>
      <c r="F11" s="1235"/>
      <c r="G11" s="1216" t="s">
        <v>2055</v>
      </c>
      <c r="H11"/>
    </row>
    <row r="12" spans="1:16" ht="15.75" x14ac:dyDescent="0.25">
      <c r="A12" s="1412">
        <v>2</v>
      </c>
      <c r="B12" s="1221" t="s">
        <v>1325</v>
      </c>
      <c r="C12" s="1230"/>
      <c r="D12" s="1240"/>
      <c r="E12" s="1240"/>
      <c r="F12" s="1236"/>
      <c r="G12" s="1217" t="s">
        <v>2055</v>
      </c>
      <c r="H12"/>
    </row>
    <row r="13" spans="1:16" ht="15.75" x14ac:dyDescent="0.25">
      <c r="A13" s="1412">
        <v>3</v>
      </c>
      <c r="B13" s="1221" t="s">
        <v>1687</v>
      </c>
      <c r="C13" s="1231"/>
      <c r="D13" s="1240"/>
      <c r="E13" s="1240"/>
      <c r="F13" s="1236"/>
      <c r="G13" s="1217" t="s">
        <v>2055</v>
      </c>
      <c r="H13"/>
    </row>
    <row r="14" spans="1:16" ht="15.75" x14ac:dyDescent="0.25">
      <c r="A14" s="1412">
        <v>4</v>
      </c>
      <c r="B14" s="1221" t="s">
        <v>1688</v>
      </c>
      <c r="C14" s="1231"/>
      <c r="D14" s="1240"/>
      <c r="E14" s="1240"/>
      <c r="F14" s="1236"/>
      <c r="G14" s="1217" t="s">
        <v>2055</v>
      </c>
      <c r="H14"/>
    </row>
    <row r="15" spans="1:16" ht="15.75" x14ac:dyDescent="0.25">
      <c r="A15" s="1412">
        <v>5</v>
      </c>
      <c r="B15" s="1221" t="s">
        <v>1326</v>
      </c>
      <c r="C15" s="1230"/>
      <c r="D15" s="1240"/>
      <c r="E15" s="1241"/>
      <c r="F15" s="1236"/>
      <c r="G15" s="1217"/>
      <c r="H15"/>
      <c r="K15" s="867"/>
      <c r="L15" s="867"/>
      <c r="M15" s="867"/>
      <c r="N15" s="869"/>
      <c r="O15" s="867"/>
      <c r="P15" s="867"/>
    </row>
    <row r="16" spans="1:16" ht="15.75" x14ac:dyDescent="0.25">
      <c r="A16" s="1412">
        <v>6</v>
      </c>
      <c r="B16" s="1221" t="s">
        <v>1327</v>
      </c>
      <c r="C16" s="1230"/>
      <c r="D16" s="1240"/>
      <c r="E16" s="1240"/>
      <c r="F16" s="1236"/>
      <c r="G16" s="1217" t="s">
        <v>2055</v>
      </c>
      <c r="H16"/>
      <c r="K16" s="867"/>
      <c r="L16" s="867"/>
      <c r="M16" s="867"/>
      <c r="N16" s="867"/>
      <c r="O16" s="867"/>
      <c r="P16" s="867"/>
    </row>
    <row r="17" spans="1:16" ht="15.75" x14ac:dyDescent="0.25">
      <c r="A17" s="1412">
        <v>7</v>
      </c>
      <c r="B17" s="1221" t="s">
        <v>1328</v>
      </c>
      <c r="C17" s="1230"/>
      <c r="D17" s="1240"/>
      <c r="E17" s="1241"/>
      <c r="F17" s="1236"/>
      <c r="G17" s="1218"/>
      <c r="H17"/>
      <c r="K17" s="867"/>
      <c r="L17" s="867"/>
      <c r="M17" s="867"/>
      <c r="N17" s="870"/>
      <c r="O17" s="867"/>
      <c r="P17" s="867"/>
    </row>
    <row r="18" spans="1:16" ht="15.75" x14ac:dyDescent="0.25">
      <c r="A18" s="1412">
        <v>8</v>
      </c>
      <c r="B18" s="1221" t="s">
        <v>1329</v>
      </c>
      <c r="C18" s="1230"/>
      <c r="D18" s="1240"/>
      <c r="E18" s="1240"/>
      <c r="F18" s="1236"/>
      <c r="G18" s="1217" t="s">
        <v>2055</v>
      </c>
      <c r="H18"/>
      <c r="K18" s="867"/>
      <c r="L18" s="867"/>
      <c r="M18" s="867"/>
      <c r="N18" s="872"/>
      <c r="O18" s="867"/>
      <c r="P18" s="867"/>
    </row>
    <row r="19" spans="1:16" ht="15.75" x14ac:dyDescent="0.25">
      <c r="A19" s="1412">
        <v>9</v>
      </c>
      <c r="B19" s="1221" t="s">
        <v>1690</v>
      </c>
      <c r="C19" s="1231"/>
      <c r="D19" s="1240"/>
      <c r="E19" s="1240"/>
      <c r="F19" s="1236"/>
      <c r="G19" s="1217" t="s">
        <v>2055</v>
      </c>
      <c r="H19"/>
      <c r="K19" s="867"/>
      <c r="L19" s="867"/>
      <c r="M19" s="867"/>
      <c r="N19" s="867"/>
      <c r="O19" s="867"/>
      <c r="P19" s="867"/>
    </row>
    <row r="20" spans="1:16" ht="15.75" x14ac:dyDescent="0.25">
      <c r="A20" s="1412">
        <v>10</v>
      </c>
      <c r="B20" s="1221" t="s">
        <v>1330</v>
      </c>
      <c r="C20" s="1230"/>
      <c r="D20" s="1240"/>
      <c r="E20" s="1240"/>
      <c r="F20" s="1236"/>
      <c r="G20" s="1217" t="s">
        <v>2055</v>
      </c>
      <c r="H20"/>
      <c r="K20" s="867"/>
      <c r="L20" s="871"/>
      <c r="M20" s="867"/>
      <c r="N20" s="867"/>
      <c r="O20" s="867"/>
      <c r="P20" s="867"/>
    </row>
    <row r="21" spans="1:16" ht="15.75" x14ac:dyDescent="0.25">
      <c r="A21" s="1412">
        <v>11</v>
      </c>
      <c r="B21" s="1221" t="s">
        <v>1331</v>
      </c>
      <c r="C21" s="1230"/>
      <c r="D21" s="1240"/>
      <c r="E21" s="1240"/>
      <c r="F21" s="1236"/>
      <c r="G21" s="1217" t="s">
        <v>2055</v>
      </c>
      <c r="H21"/>
      <c r="K21" s="867"/>
      <c r="L21" s="867"/>
      <c r="M21" s="867"/>
      <c r="N21" s="867"/>
      <c r="O21" s="867"/>
      <c r="P21" s="867"/>
    </row>
    <row r="22" spans="1:16" ht="15.75" x14ac:dyDescent="0.25">
      <c r="A22" s="1412">
        <v>12</v>
      </c>
      <c r="B22" s="1221" t="s">
        <v>1332</v>
      </c>
      <c r="C22" s="1230"/>
      <c r="D22" s="1240"/>
      <c r="E22" s="1240"/>
      <c r="F22" s="1236"/>
      <c r="G22" s="1217" t="s">
        <v>2055</v>
      </c>
      <c r="H22"/>
      <c r="K22" s="867"/>
      <c r="L22" s="867"/>
      <c r="M22" s="867"/>
      <c r="N22" s="867"/>
      <c r="O22" s="867"/>
      <c r="P22" s="867"/>
    </row>
    <row r="23" spans="1:16" ht="15.75" x14ac:dyDescent="0.25">
      <c r="A23" s="1412">
        <v>13</v>
      </c>
      <c r="B23" s="1221" t="s">
        <v>1333</v>
      </c>
      <c r="C23" s="1230"/>
      <c r="D23" s="1240"/>
      <c r="E23" s="1243"/>
      <c r="F23" s="1236"/>
      <c r="G23" s="1217" t="s">
        <v>2055</v>
      </c>
      <c r="H23"/>
      <c r="K23" s="867"/>
      <c r="L23" s="867"/>
      <c r="M23" s="867"/>
      <c r="N23" s="867"/>
      <c r="O23" s="867"/>
      <c r="P23" s="867"/>
    </row>
    <row r="24" spans="1:16" ht="15.75" x14ac:dyDescent="0.25">
      <c r="A24" s="1412">
        <v>14</v>
      </c>
      <c r="B24" s="1221" t="s">
        <v>1338</v>
      </c>
      <c r="C24" s="1230"/>
      <c r="D24" s="1241"/>
      <c r="E24" s="1243"/>
      <c r="F24" s="1236"/>
      <c r="G24" s="1217" t="s">
        <v>2055</v>
      </c>
      <c r="H24"/>
      <c r="K24" s="867"/>
      <c r="L24" s="867"/>
      <c r="M24" s="867"/>
      <c r="N24" s="867"/>
      <c r="O24" s="867"/>
      <c r="P24" s="867"/>
    </row>
    <row r="25" spans="1:16" ht="15.75" x14ac:dyDescent="0.25">
      <c r="A25" s="1412"/>
      <c r="B25" s="1245" t="s">
        <v>1375</v>
      </c>
      <c r="C25" s="1232"/>
      <c r="D25" s="1241"/>
      <c r="E25" s="1241"/>
      <c r="F25" s="1236"/>
      <c r="G25" s="1217"/>
      <c r="H25"/>
    </row>
    <row r="26" spans="1:16" ht="15.75" x14ac:dyDescent="0.25">
      <c r="A26" s="1412">
        <v>15</v>
      </c>
      <c r="B26" s="1221" t="s">
        <v>1340</v>
      </c>
      <c r="C26" s="1230"/>
      <c r="D26" s="1241"/>
      <c r="E26" s="1241"/>
      <c r="F26" s="1237"/>
      <c r="G26" s="1217"/>
      <c r="H26"/>
    </row>
    <row r="27" spans="1:16" ht="15.75" x14ac:dyDescent="0.25">
      <c r="A27" s="1412">
        <v>16</v>
      </c>
      <c r="B27" s="1221" t="s">
        <v>1341</v>
      </c>
      <c r="C27" s="1230"/>
      <c r="D27" s="1241"/>
      <c r="E27" s="1241"/>
      <c r="F27" s="1237"/>
      <c r="G27" s="1217" t="s">
        <v>2055</v>
      </c>
      <c r="H27"/>
    </row>
    <row r="28" spans="1:16" ht="15.75" x14ac:dyDescent="0.25">
      <c r="A28" s="1412">
        <v>17</v>
      </c>
      <c r="B28" s="1221" t="s">
        <v>1342</v>
      </c>
      <c r="C28" s="1230"/>
      <c r="D28" s="1241"/>
      <c r="E28" s="1241"/>
      <c r="F28" s="1237"/>
      <c r="G28" s="1217"/>
      <c r="H28"/>
    </row>
    <row r="29" spans="1:16" ht="15.75" x14ac:dyDescent="0.25">
      <c r="A29" s="1412">
        <v>18</v>
      </c>
      <c r="B29" s="1221" t="s">
        <v>1343</v>
      </c>
      <c r="C29" s="1230"/>
      <c r="D29" s="1241"/>
      <c r="E29" s="1241"/>
      <c r="F29" s="1237"/>
      <c r="G29" s="1217"/>
      <c r="H29"/>
    </row>
    <row r="30" spans="1:16" ht="15.75" x14ac:dyDescent="0.25">
      <c r="A30" s="1412">
        <v>19</v>
      </c>
      <c r="B30" s="1221" t="s">
        <v>1344</v>
      </c>
      <c r="C30" s="1230"/>
      <c r="D30" s="1241"/>
      <c r="E30" s="1241"/>
      <c r="F30" s="1237"/>
      <c r="G30" s="1217"/>
      <c r="H30"/>
    </row>
    <row r="31" spans="1:16" ht="15.75" x14ac:dyDescent="0.25">
      <c r="A31" s="1412"/>
      <c r="B31" s="1245" t="s">
        <v>1374</v>
      </c>
      <c r="C31" s="1232"/>
      <c r="D31" s="1241"/>
      <c r="E31" s="1241"/>
      <c r="F31" s="1236"/>
      <c r="G31" s="1217"/>
      <c r="H31"/>
    </row>
    <row r="32" spans="1:16" ht="15.75" x14ac:dyDescent="0.25">
      <c r="A32" s="1412">
        <v>20</v>
      </c>
      <c r="B32" s="1221" t="s">
        <v>1345</v>
      </c>
      <c r="C32" s="1230"/>
      <c r="D32" s="1241"/>
      <c r="E32" s="1241"/>
      <c r="F32" s="1237"/>
      <c r="G32" s="1217" t="s">
        <v>2055</v>
      </c>
      <c r="H32"/>
    </row>
    <row r="33" spans="1:8" ht="15.75" x14ac:dyDescent="0.25">
      <c r="A33" s="1412">
        <v>21</v>
      </c>
      <c r="B33" s="1221" t="s">
        <v>1346</v>
      </c>
      <c r="C33" s="1230"/>
      <c r="D33" s="1241"/>
      <c r="E33" s="1241"/>
      <c r="F33" s="1237"/>
      <c r="G33" s="1217" t="s">
        <v>2055</v>
      </c>
      <c r="H33"/>
    </row>
    <row r="34" spans="1:8" ht="15.75" x14ac:dyDescent="0.25">
      <c r="A34" s="1412">
        <v>22</v>
      </c>
      <c r="B34" s="1221" t="s">
        <v>1347</v>
      </c>
      <c r="C34" s="1230"/>
      <c r="D34" s="1241"/>
      <c r="E34" s="1241"/>
      <c r="F34" s="1237"/>
      <c r="G34" s="1217" t="s">
        <v>2055</v>
      </c>
      <c r="H34"/>
    </row>
    <row r="35" spans="1:8" ht="15.75" x14ac:dyDescent="0.25">
      <c r="A35" s="1412">
        <v>23</v>
      </c>
      <c r="B35" s="1221" t="s">
        <v>1348</v>
      </c>
      <c r="C35" s="1230"/>
      <c r="D35" s="1241"/>
      <c r="E35" s="1241"/>
      <c r="F35" s="1237"/>
      <c r="G35" s="1217"/>
      <c r="H35"/>
    </row>
    <row r="36" spans="1:8" ht="15.75" x14ac:dyDescent="0.25">
      <c r="A36" s="1412">
        <v>24</v>
      </c>
      <c r="B36" s="1221" t="s">
        <v>1349</v>
      </c>
      <c r="C36" s="1230"/>
      <c r="D36" s="1241"/>
      <c r="E36" s="1241"/>
      <c r="F36" s="1237"/>
      <c r="G36" s="1217"/>
      <c r="H36"/>
    </row>
    <row r="37" spans="1:8" ht="15.75" x14ac:dyDescent="0.25">
      <c r="A37" s="1412">
        <v>25</v>
      </c>
      <c r="B37" s="1221" t="s">
        <v>1350</v>
      </c>
      <c r="C37" s="1230"/>
      <c r="D37" s="1241"/>
      <c r="E37" s="1241"/>
      <c r="F37" s="1237"/>
      <c r="G37" s="1217"/>
      <c r="H37"/>
    </row>
    <row r="38" spans="1:8" ht="15.75" x14ac:dyDescent="0.25">
      <c r="A38" s="1412">
        <v>26</v>
      </c>
      <c r="B38" s="1221" t="s">
        <v>1351</v>
      </c>
      <c r="C38" s="1230"/>
      <c r="D38" s="1241"/>
      <c r="E38" s="1241"/>
      <c r="F38" s="1237"/>
      <c r="G38" s="1217"/>
      <c r="H38"/>
    </row>
    <row r="39" spans="1:8" ht="15.75" x14ac:dyDescent="0.25">
      <c r="A39" s="1412">
        <v>27</v>
      </c>
      <c r="B39" s="1221" t="s">
        <v>1352</v>
      </c>
      <c r="C39" s="1230"/>
      <c r="D39" s="1241"/>
      <c r="E39" s="1241"/>
      <c r="F39" s="1237"/>
      <c r="G39" s="1217"/>
      <c r="H39"/>
    </row>
    <row r="40" spans="1:8" ht="15.75" x14ac:dyDescent="0.25">
      <c r="A40" s="1412">
        <v>28</v>
      </c>
      <c r="B40" s="1221" t="s">
        <v>1353</v>
      </c>
      <c r="C40" s="1230"/>
      <c r="D40" s="1241"/>
      <c r="E40" s="1241"/>
      <c r="F40" s="1237"/>
      <c r="G40" s="1217" t="s">
        <v>2055</v>
      </c>
      <c r="H40"/>
    </row>
    <row r="41" spans="1:8" ht="15.75" x14ac:dyDescent="0.25">
      <c r="A41" s="1412">
        <v>29</v>
      </c>
      <c r="B41" s="1221" t="s">
        <v>1354</v>
      </c>
      <c r="C41" s="1230"/>
      <c r="D41" s="1241"/>
      <c r="E41" s="1241"/>
      <c r="F41" s="1237"/>
      <c r="G41" s="1217"/>
      <c r="H41"/>
    </row>
    <row r="42" spans="1:8" ht="15.75" x14ac:dyDescent="0.25">
      <c r="A42" s="1412">
        <v>30</v>
      </c>
      <c r="B42" s="1221" t="s">
        <v>1355</v>
      </c>
      <c r="C42" s="1230"/>
      <c r="D42" s="1241"/>
      <c r="E42" s="1241"/>
      <c r="F42" s="1237"/>
      <c r="G42" s="1217"/>
      <c r="H42"/>
    </row>
    <row r="43" spans="1:8" ht="15.75" x14ac:dyDescent="0.25">
      <c r="A43" s="1412">
        <v>31</v>
      </c>
      <c r="B43" s="1221" t="s">
        <v>1356</v>
      </c>
      <c r="C43" s="1230"/>
      <c r="D43" s="1241"/>
      <c r="E43" s="1241"/>
      <c r="F43" s="1237"/>
      <c r="G43" s="1217"/>
      <c r="H43"/>
    </row>
    <row r="44" spans="1:8" ht="15.75" x14ac:dyDescent="0.25">
      <c r="A44" s="1412">
        <v>32</v>
      </c>
      <c r="B44" s="1221" t="s">
        <v>1357</v>
      </c>
      <c r="C44" s="1230"/>
      <c r="D44" s="1241"/>
      <c r="E44" s="1241"/>
      <c r="F44" s="1237"/>
      <c r="G44" s="1217" t="s">
        <v>2055</v>
      </c>
      <c r="H44"/>
    </row>
    <row r="45" spans="1:8" ht="15.75" x14ac:dyDescent="0.25">
      <c r="A45" s="1412">
        <v>33</v>
      </c>
      <c r="B45" s="1221" t="s">
        <v>1358</v>
      </c>
      <c r="C45" s="1230"/>
      <c r="D45" s="1241"/>
      <c r="E45" s="1241"/>
      <c r="F45" s="1237"/>
      <c r="G45" s="1217"/>
      <c r="H45"/>
    </row>
    <row r="46" spans="1:8" ht="15.75" x14ac:dyDescent="0.25">
      <c r="A46" s="1412">
        <v>34</v>
      </c>
      <c r="B46" s="1221" t="s">
        <v>1359</v>
      </c>
      <c r="C46" s="1230"/>
      <c r="D46" s="1241"/>
      <c r="E46" s="1241"/>
      <c r="F46" s="1237"/>
      <c r="G46" s="1217"/>
      <c r="H46"/>
    </row>
    <row r="47" spans="1:8" ht="15.75" x14ac:dyDescent="0.25">
      <c r="A47" s="1412">
        <v>35</v>
      </c>
      <c r="B47" s="1245" t="s">
        <v>1373</v>
      </c>
      <c r="C47" s="1232"/>
      <c r="D47" s="1241"/>
      <c r="E47" s="1241"/>
      <c r="F47" s="1236"/>
      <c r="G47" s="1217"/>
      <c r="H47"/>
    </row>
    <row r="48" spans="1:8" ht="15.75" x14ac:dyDescent="0.25">
      <c r="A48" s="1412">
        <v>36</v>
      </c>
      <c r="B48" s="1221" t="s">
        <v>1360</v>
      </c>
      <c r="C48" s="1230"/>
      <c r="D48" s="1241"/>
      <c r="E48" s="1241"/>
      <c r="F48" s="1237"/>
      <c r="G48" s="1217"/>
      <c r="H48"/>
    </row>
    <row r="49" spans="1:8" ht="15.75" x14ac:dyDescent="0.25">
      <c r="A49" s="1412">
        <v>37</v>
      </c>
      <c r="B49" s="1221" t="s">
        <v>1361</v>
      </c>
      <c r="C49" s="1230"/>
      <c r="D49" s="1241"/>
      <c r="E49" s="1241"/>
      <c r="F49" s="1237"/>
      <c r="G49" s="1217"/>
      <c r="H49"/>
    </row>
    <row r="50" spans="1:8" ht="15.75" x14ac:dyDescent="0.25">
      <c r="A50" s="1412">
        <v>38</v>
      </c>
      <c r="B50" s="1221" t="s">
        <v>1351</v>
      </c>
      <c r="C50" s="1230"/>
      <c r="D50" s="1241"/>
      <c r="E50" s="1241"/>
      <c r="F50" s="1237"/>
      <c r="G50" s="1217"/>
      <c r="H50"/>
    </row>
    <row r="51" spans="1:8" ht="15.75" x14ac:dyDescent="0.25">
      <c r="A51" s="1412">
        <v>39</v>
      </c>
      <c r="B51" s="1221" t="s">
        <v>1362</v>
      </c>
      <c r="C51" s="1230"/>
      <c r="D51" s="1241"/>
      <c r="E51" s="1241"/>
      <c r="F51" s="1237"/>
      <c r="G51" s="1217"/>
      <c r="H51"/>
    </row>
    <row r="52" spans="1:8" ht="15.75" x14ac:dyDescent="0.25">
      <c r="A52" s="1412">
        <v>40</v>
      </c>
      <c r="B52" s="1221" t="s">
        <v>1363</v>
      </c>
      <c r="C52" s="1230"/>
      <c r="D52" s="1241"/>
      <c r="E52" s="1241"/>
      <c r="F52" s="1237"/>
      <c r="G52" s="1217"/>
      <c r="H52"/>
    </row>
    <row r="53" spans="1:8" ht="15.75" x14ac:dyDescent="0.25">
      <c r="A53" s="1412">
        <v>41</v>
      </c>
      <c r="B53" s="1221" t="s">
        <v>1354</v>
      </c>
      <c r="C53" s="1230"/>
      <c r="D53" s="1241"/>
      <c r="E53" s="1241"/>
      <c r="F53" s="1237"/>
      <c r="G53" s="1217"/>
      <c r="H53"/>
    </row>
    <row r="54" spans="1:8" ht="15.75" x14ac:dyDescent="0.25">
      <c r="A54" s="1412">
        <v>42</v>
      </c>
      <c r="B54" s="1221" t="s">
        <v>1364</v>
      </c>
      <c r="C54" s="1230"/>
      <c r="D54" s="1241"/>
      <c r="E54" s="1241"/>
      <c r="F54" s="1237"/>
      <c r="G54" s="1217"/>
      <c r="H54"/>
    </row>
    <row r="55" spans="1:8" ht="15.75" x14ac:dyDescent="0.25">
      <c r="A55" s="1412">
        <v>43</v>
      </c>
      <c r="B55" s="1221" t="s">
        <v>1359</v>
      </c>
      <c r="C55" s="1230"/>
      <c r="D55" s="1241"/>
      <c r="E55" s="1241"/>
      <c r="F55" s="1237"/>
      <c r="G55" s="1217"/>
      <c r="H55"/>
    </row>
    <row r="56" spans="1:8" ht="15.75" x14ac:dyDescent="0.25">
      <c r="A56" s="1412">
        <v>44</v>
      </c>
      <c r="B56" s="1221" t="s">
        <v>1365</v>
      </c>
      <c r="C56" s="1230"/>
      <c r="D56" s="1241"/>
      <c r="E56" s="1241"/>
      <c r="F56" s="1237"/>
      <c r="G56" s="1217"/>
      <c r="H56"/>
    </row>
    <row r="57" spans="1:8" ht="15.75" x14ac:dyDescent="0.25">
      <c r="A57" s="1412">
        <v>45</v>
      </c>
      <c r="B57" s="1221" t="s">
        <v>1366</v>
      </c>
      <c r="C57" s="1230"/>
      <c r="D57" s="1241"/>
      <c r="E57" s="1241"/>
      <c r="F57" s="1237"/>
      <c r="G57" s="1217"/>
      <c r="H57"/>
    </row>
    <row r="58" spans="1:8" ht="15.75" x14ac:dyDescent="0.25">
      <c r="A58" s="1412">
        <v>46</v>
      </c>
      <c r="B58" s="1221" t="s">
        <v>1367</v>
      </c>
      <c r="C58" s="1230"/>
      <c r="D58" s="1241"/>
      <c r="E58" s="1241"/>
      <c r="F58" s="1237"/>
      <c r="G58" s="1217"/>
      <c r="H58"/>
    </row>
    <row r="59" spans="1:8" ht="15.75" x14ac:dyDescent="0.25">
      <c r="A59" s="1412">
        <v>47</v>
      </c>
      <c r="B59" s="1221" t="s">
        <v>1368</v>
      </c>
      <c r="C59" s="1230"/>
      <c r="D59" s="1241"/>
      <c r="E59" s="1241"/>
      <c r="F59" s="1237"/>
      <c r="G59" s="1217"/>
      <c r="H59"/>
    </row>
    <row r="60" spans="1:8" ht="15.75" x14ac:dyDescent="0.25">
      <c r="A60" s="1412">
        <v>48</v>
      </c>
      <c r="B60" s="1221" t="s">
        <v>1355</v>
      </c>
      <c r="C60" s="1230"/>
      <c r="D60" s="1241"/>
      <c r="E60" s="1241"/>
      <c r="F60" s="1237"/>
      <c r="G60" s="1217"/>
      <c r="H60"/>
    </row>
    <row r="61" spans="1:8" ht="15.75" x14ac:dyDescent="0.25">
      <c r="A61" s="1412">
        <v>49</v>
      </c>
      <c r="B61" s="1221" t="s">
        <v>1369</v>
      </c>
      <c r="C61" s="1230"/>
      <c r="D61" s="1241"/>
      <c r="E61" s="1241"/>
      <c r="F61" s="1237"/>
      <c r="G61" s="1217"/>
      <c r="H61"/>
    </row>
    <row r="62" spans="1:8" ht="15.75" x14ac:dyDescent="0.25">
      <c r="A62" s="1412">
        <v>50</v>
      </c>
      <c r="B62" s="1221" t="s">
        <v>1370</v>
      </c>
      <c r="C62" s="1230"/>
      <c r="D62" s="1241"/>
      <c r="E62" s="1244"/>
      <c r="F62" s="1237"/>
      <c r="G62" s="1218"/>
      <c r="H62"/>
    </row>
    <row r="63" spans="1:8" ht="16.5" thickBot="1" x14ac:dyDescent="0.3">
      <c r="A63" s="1413">
        <v>51</v>
      </c>
      <c r="B63" s="1222" t="s">
        <v>1371</v>
      </c>
      <c r="C63" s="1233"/>
      <c r="D63" s="1242"/>
      <c r="E63" s="1242"/>
      <c r="F63" s="1238"/>
      <c r="G63" s="1219"/>
      <c r="H63"/>
    </row>
    <row r="66" spans="2:10" x14ac:dyDescent="0.2">
      <c r="B66" t="s">
        <v>1381</v>
      </c>
      <c r="C66"/>
      <c r="H66"/>
    </row>
    <row r="67" spans="2:10" x14ac:dyDescent="0.2">
      <c r="C67"/>
      <c r="H67"/>
    </row>
    <row r="68" spans="2:10" x14ac:dyDescent="0.2">
      <c r="B68" t="s">
        <v>1296</v>
      </c>
      <c r="C68"/>
      <c r="H68"/>
    </row>
    <row r="69" spans="2:10" x14ac:dyDescent="0.2">
      <c r="B69" t="s">
        <v>615</v>
      </c>
      <c r="C69"/>
      <c r="H69"/>
    </row>
    <row r="70" spans="2:10" x14ac:dyDescent="0.2">
      <c r="C70"/>
      <c r="H70"/>
    </row>
    <row r="71" spans="2:10" ht="15.75" x14ac:dyDescent="0.25">
      <c r="B71" s="1253" t="s">
        <v>1691</v>
      </c>
      <c r="C71" s="1100"/>
      <c r="H71"/>
    </row>
    <row r="72" spans="2:10" x14ac:dyDescent="0.2">
      <c r="B72" s="1253" t="s">
        <v>2053</v>
      </c>
      <c r="C72" s="941"/>
      <c r="D72" s="941"/>
      <c r="E72" s="941"/>
      <c r="F72" s="941"/>
      <c r="G72" s="941"/>
      <c r="H72" s="941"/>
      <c r="I72" s="943"/>
      <c r="J72" s="943"/>
    </row>
    <row r="73" spans="2:10" x14ac:dyDescent="0.2">
      <c r="B73" s="1253" t="s">
        <v>880</v>
      </c>
      <c r="C73" s="943"/>
      <c r="D73" s="943"/>
      <c r="E73" s="943"/>
      <c r="F73" s="943"/>
      <c r="G73" s="943"/>
      <c r="H73" s="943"/>
      <c r="I73" s="943"/>
      <c r="J73" s="943"/>
    </row>
    <row r="74" spans="2:10" x14ac:dyDescent="0.2">
      <c r="B74" s="851"/>
      <c r="C74" s="943"/>
      <c r="D74" s="943"/>
      <c r="E74" s="943"/>
      <c r="F74" s="943"/>
      <c r="G74" s="943"/>
      <c r="H74" s="943"/>
      <c r="I74" s="943"/>
      <c r="J74" s="943"/>
    </row>
    <row r="75" spans="2:10" x14ac:dyDescent="0.2">
      <c r="B75" s="634" t="s">
        <v>1383</v>
      </c>
      <c r="C75"/>
      <c r="H75"/>
    </row>
    <row r="76" spans="2:10" x14ac:dyDescent="0.2">
      <c r="B76" t="s">
        <v>581</v>
      </c>
      <c r="C76"/>
      <c r="H76"/>
    </row>
    <row r="77" spans="2:10" x14ac:dyDescent="0.2">
      <c r="B77" t="s">
        <v>1382</v>
      </c>
      <c r="C77"/>
      <c r="H77"/>
    </row>
    <row r="78" spans="2:10" x14ac:dyDescent="0.2">
      <c r="C78"/>
      <c r="H78"/>
    </row>
    <row r="79" spans="2:10" x14ac:dyDescent="0.2">
      <c r="B79" s="634" t="s">
        <v>582</v>
      </c>
      <c r="C79"/>
      <c r="H79"/>
    </row>
    <row r="80" spans="2:10" x14ac:dyDescent="0.2">
      <c r="B80" t="s">
        <v>584</v>
      </c>
      <c r="C80"/>
      <c r="H80"/>
    </row>
    <row r="81" spans="2:8" x14ac:dyDescent="0.2">
      <c r="B81" t="s">
        <v>583</v>
      </c>
      <c r="C81"/>
      <c r="H81"/>
    </row>
    <row r="82" spans="2:8" x14ac:dyDescent="0.2">
      <c r="C82"/>
      <c r="H82"/>
    </row>
    <row r="83" spans="2:8" x14ac:dyDescent="0.2">
      <c r="B83" s="634" t="s">
        <v>586</v>
      </c>
      <c r="C83"/>
      <c r="H83"/>
    </row>
    <row r="84" spans="2:8" x14ac:dyDescent="0.2">
      <c r="B84" t="s">
        <v>587</v>
      </c>
      <c r="C84"/>
      <c r="H84"/>
    </row>
    <row r="85" spans="2:8" x14ac:dyDescent="0.2">
      <c r="B85" t="s">
        <v>583</v>
      </c>
      <c r="C85"/>
      <c r="H85"/>
    </row>
    <row r="86" spans="2:8" x14ac:dyDescent="0.2">
      <c r="C86"/>
      <c r="H86"/>
    </row>
    <row r="87" spans="2:8" x14ac:dyDescent="0.2">
      <c r="B87" s="634" t="s">
        <v>1376</v>
      </c>
      <c r="C87"/>
      <c r="H87"/>
    </row>
    <row r="88" spans="2:8" x14ac:dyDescent="0.2">
      <c r="B88" s="857" t="s">
        <v>616</v>
      </c>
      <c r="C88" s="857" t="s">
        <v>1377</v>
      </c>
      <c r="H88"/>
    </row>
    <row r="89" spans="2:8" x14ac:dyDescent="0.2">
      <c r="B89" s="857" t="s">
        <v>1324</v>
      </c>
      <c r="C89" s="857" t="s">
        <v>1378</v>
      </c>
      <c r="H89"/>
    </row>
    <row r="90" spans="2:8" x14ac:dyDescent="0.2">
      <c r="B90" s="857" t="s">
        <v>1334</v>
      </c>
      <c r="C90" s="857" t="s">
        <v>1379</v>
      </c>
      <c r="H90"/>
    </row>
    <row r="91" spans="2:8" x14ac:dyDescent="0.2">
      <c r="B91" s="857" t="s">
        <v>1339</v>
      </c>
      <c r="C91" s="857" t="s">
        <v>1380</v>
      </c>
      <c r="H91"/>
    </row>
    <row r="92" spans="2:8" x14ac:dyDescent="0.2">
      <c r="C92"/>
      <c r="H92"/>
    </row>
    <row r="93" spans="2:8" x14ac:dyDescent="0.2">
      <c r="B93" t="s">
        <v>585</v>
      </c>
      <c r="C93"/>
      <c r="H93"/>
    </row>
    <row r="94" spans="2:8" x14ac:dyDescent="0.2">
      <c r="C94"/>
      <c r="H94"/>
    </row>
    <row r="95" spans="2:8" x14ac:dyDescent="0.2">
      <c r="B95" s="634" t="s">
        <v>590</v>
      </c>
      <c r="C95"/>
      <c r="H95"/>
    </row>
    <row r="96" spans="2:8" x14ac:dyDescent="0.2">
      <c r="B96" s="857" t="s">
        <v>616</v>
      </c>
      <c r="C96" s="2087" t="s">
        <v>588</v>
      </c>
      <c r="D96" s="2087"/>
      <c r="H96"/>
    </row>
    <row r="97" spans="1:8" x14ac:dyDescent="0.2">
      <c r="B97" s="857" t="s">
        <v>1324</v>
      </c>
      <c r="C97" s="1227" t="s">
        <v>588</v>
      </c>
      <c r="D97" s="1227"/>
      <c r="H97"/>
    </row>
    <row r="98" spans="1:8" x14ac:dyDescent="0.2">
      <c r="B98" s="857" t="s">
        <v>1334</v>
      </c>
      <c r="C98" s="1227" t="s">
        <v>588</v>
      </c>
      <c r="D98" s="1227"/>
      <c r="H98"/>
    </row>
    <row r="99" spans="1:8" x14ac:dyDescent="0.2">
      <c r="B99" s="857" t="s">
        <v>1339</v>
      </c>
      <c r="C99" s="1227" t="s">
        <v>589</v>
      </c>
      <c r="D99" s="1227"/>
      <c r="H99"/>
    </row>
    <row r="100" spans="1:8" x14ac:dyDescent="0.2">
      <c r="B100" s="850"/>
      <c r="C100" s="850"/>
      <c r="H100"/>
    </row>
    <row r="101" spans="1:8" x14ac:dyDescent="0.2">
      <c r="H101"/>
    </row>
    <row r="102" spans="1:8" x14ac:dyDescent="0.2">
      <c r="B102" s="1246" t="s">
        <v>594</v>
      </c>
      <c r="H102"/>
    </row>
    <row r="103" spans="1:8" x14ac:dyDescent="0.2">
      <c r="B103" s="868" t="s">
        <v>592</v>
      </c>
      <c r="C103" s="374" t="s">
        <v>596</v>
      </c>
      <c r="H103"/>
    </row>
    <row r="104" spans="1:8" x14ac:dyDescent="0.2">
      <c r="B104" s="868"/>
      <c r="C104"/>
      <c r="H104"/>
    </row>
    <row r="105" spans="1:8" x14ac:dyDescent="0.2">
      <c r="B105" s="868" t="s">
        <v>593</v>
      </c>
      <c r="C105" s="374" t="s">
        <v>1323</v>
      </c>
      <c r="H105"/>
    </row>
    <row r="108" spans="1:8" ht="13.5" x14ac:dyDescent="0.25">
      <c r="H108" s="1208"/>
    </row>
    <row r="109" spans="1:8" x14ac:dyDescent="0.2">
      <c r="A109" s="853" t="s">
        <v>2204</v>
      </c>
      <c r="B109" s="854"/>
      <c r="C109" s="1205"/>
      <c r="D109" s="854"/>
      <c r="E109" s="854"/>
      <c r="F109" s="854"/>
      <c r="G109" s="854"/>
      <c r="H109" s="1209"/>
    </row>
    <row r="110" spans="1:8" x14ac:dyDescent="0.2">
      <c r="A110" s="853" t="s">
        <v>2203</v>
      </c>
      <c r="B110" s="854"/>
      <c r="C110" s="1205"/>
      <c r="D110" s="854"/>
      <c r="E110" s="854"/>
      <c r="F110" s="854"/>
      <c r="G110" s="854"/>
      <c r="H110" s="1209"/>
    </row>
  </sheetData>
  <mergeCells count="2">
    <mergeCell ref="C9:F9"/>
    <mergeCell ref="C96:D96"/>
  </mergeCells>
  <phoneticPr fontId="157" type="noConversion"/>
  <hyperlinks>
    <hyperlink ref="C105" location="СВОДНЫЙ!A1" display="Сводный"/>
    <hyperlink ref="C103" location="'Размерная сетка фасадов'!A30" display="&quot;Размерная сетка фасадов&quot;"/>
  </hyperlinks>
  <pageMargins left="0.19685039370078741" right="0.31496062992125984" top="0.74803149606299213" bottom="0.74803149606299213" header="0.31496062992125984" footer="0.31496062992125984"/>
  <pageSetup paperSize="9" scale="7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view="pageBreakPreview" zoomScale="130" zoomScaleNormal="100" workbookViewId="0">
      <selection activeCell="G14" sqref="G14"/>
    </sheetView>
  </sheetViews>
  <sheetFormatPr defaultRowHeight="12.75" x14ac:dyDescent="0.2"/>
  <cols>
    <col min="1" max="1" width="3.42578125" customWidth="1"/>
    <col min="2" max="2" width="22.85546875" customWidth="1"/>
    <col min="3" max="3" width="14.7109375" style="1203" customWidth="1"/>
    <col min="4" max="4" width="15.85546875" customWidth="1"/>
    <col min="5" max="6" width="13.7109375" customWidth="1"/>
    <col min="11" max="11" width="12.140625" customWidth="1"/>
  </cols>
  <sheetData>
    <row r="1" spans="1:10" ht="18" x14ac:dyDescent="0.25">
      <c r="A1" s="1202" t="s">
        <v>387</v>
      </c>
      <c r="B1" s="856"/>
      <c r="C1" s="856"/>
      <c r="D1" s="849"/>
    </row>
    <row r="2" spans="1:10" ht="12.75" customHeight="1" x14ac:dyDescent="0.2">
      <c r="D2" s="849"/>
    </row>
    <row r="3" spans="1:10" ht="12.75" customHeight="1" x14ac:dyDescent="0.2">
      <c r="C3"/>
    </row>
    <row r="4" spans="1:10" ht="18.75" x14ac:dyDescent="0.3">
      <c r="B4" s="1853" t="s">
        <v>666</v>
      </c>
      <c r="C4" s="1854"/>
      <c r="D4" s="1855"/>
      <c r="E4" s="943"/>
      <c r="F4" s="1254"/>
    </row>
    <row r="5" spans="1:10" ht="13.5" thickBot="1" x14ac:dyDescent="0.25">
      <c r="A5" s="850"/>
      <c r="B5" s="850"/>
      <c r="C5" s="1204"/>
      <c r="D5" s="851"/>
    </row>
    <row r="6" spans="1:10" ht="16.5" thickBot="1" x14ac:dyDescent="0.3">
      <c r="A6" s="96" t="s">
        <v>216</v>
      </c>
      <c r="B6" s="1662" t="s">
        <v>215</v>
      </c>
      <c r="C6" s="1215" t="s">
        <v>1982</v>
      </c>
      <c r="D6" s="1248" t="s">
        <v>2054</v>
      </c>
    </row>
    <row r="7" spans="1:10" ht="15.75" x14ac:dyDescent="0.25">
      <c r="A7" s="1666">
        <v>1</v>
      </c>
      <c r="B7" s="1663" t="s">
        <v>667</v>
      </c>
      <c r="C7" s="1239"/>
      <c r="D7" s="1020" t="s">
        <v>2055</v>
      </c>
    </row>
    <row r="8" spans="1:10" ht="15.75" x14ac:dyDescent="0.25">
      <c r="A8" s="1667">
        <v>2</v>
      </c>
      <c r="B8" s="1664" t="s">
        <v>668</v>
      </c>
      <c r="C8" s="1240"/>
      <c r="D8" s="1249" t="s">
        <v>2055</v>
      </c>
    </row>
    <row r="9" spans="1:10" ht="15.75" x14ac:dyDescent="0.25">
      <c r="A9" s="1667">
        <v>3</v>
      </c>
      <c r="B9" s="1664" t="s">
        <v>669</v>
      </c>
      <c r="C9" s="1240"/>
      <c r="D9" s="1249" t="s">
        <v>2055</v>
      </c>
    </row>
    <row r="10" spans="1:10" ht="15.75" x14ac:dyDescent="0.25">
      <c r="A10" s="1667">
        <v>4</v>
      </c>
      <c r="B10" s="1664" t="s">
        <v>670</v>
      </c>
      <c r="C10" s="1240"/>
      <c r="D10" s="1249" t="s">
        <v>2055</v>
      </c>
    </row>
    <row r="11" spans="1:10" ht="15.75" x14ac:dyDescent="0.25">
      <c r="A11" s="1667">
        <v>5</v>
      </c>
      <c r="B11" s="1664" t="s">
        <v>671</v>
      </c>
      <c r="C11" s="1240"/>
      <c r="D11" s="1249"/>
      <c r="G11" s="867"/>
      <c r="H11" s="869"/>
      <c r="I11" s="867"/>
      <c r="J11" s="867"/>
    </row>
    <row r="12" spans="1:10" ht="15.75" x14ac:dyDescent="0.25">
      <c r="A12" s="1667">
        <v>6</v>
      </c>
      <c r="B12" s="1664" t="s">
        <v>672</v>
      </c>
      <c r="C12" s="1240"/>
      <c r="D12" s="1249"/>
      <c r="G12" s="867"/>
      <c r="H12" s="867"/>
      <c r="I12" s="867"/>
      <c r="J12" s="867"/>
    </row>
    <row r="13" spans="1:10" ht="15.75" x14ac:dyDescent="0.25">
      <c r="A13" s="1667">
        <v>7</v>
      </c>
      <c r="B13" s="1664" t="s">
        <v>673</v>
      </c>
      <c r="C13" s="1240"/>
      <c r="D13" s="1250"/>
      <c r="G13" s="867"/>
      <c r="H13" s="870"/>
      <c r="I13" s="867"/>
      <c r="J13" s="867"/>
    </row>
    <row r="14" spans="1:10" ht="15.75" x14ac:dyDescent="0.25">
      <c r="A14" s="1667">
        <v>8</v>
      </c>
      <c r="B14" s="1664" t="s">
        <v>674</v>
      </c>
      <c r="C14" s="1240"/>
      <c r="D14" s="1249"/>
      <c r="G14" s="867"/>
      <c r="H14" s="872"/>
      <c r="I14" s="867"/>
      <c r="J14" s="867"/>
    </row>
    <row r="15" spans="1:10" ht="15.75" x14ac:dyDescent="0.25">
      <c r="A15" s="1667">
        <v>9</v>
      </c>
      <c r="B15" s="1664" t="s">
        <v>675</v>
      </c>
      <c r="C15" s="1240"/>
      <c r="D15" s="1249"/>
      <c r="G15" s="867"/>
      <c r="H15" s="867"/>
      <c r="I15" s="867"/>
      <c r="J15" s="867"/>
    </row>
    <row r="16" spans="1:10" ht="15.75" x14ac:dyDescent="0.25">
      <c r="A16" s="1667">
        <v>10</v>
      </c>
      <c r="B16" s="1664" t="s">
        <v>676</v>
      </c>
      <c r="C16" s="1240"/>
      <c r="D16" s="1249"/>
      <c r="G16" s="867"/>
      <c r="H16" s="867"/>
      <c r="I16" s="867"/>
      <c r="J16" s="867"/>
    </row>
    <row r="17" spans="1:10" ht="15.75" x14ac:dyDescent="0.25">
      <c r="A17" s="1667">
        <v>11</v>
      </c>
      <c r="B17" s="1664" t="s">
        <v>1979</v>
      </c>
      <c r="C17" s="1240"/>
      <c r="D17" s="1249"/>
      <c r="G17" s="867"/>
      <c r="H17" s="867"/>
      <c r="I17" s="867"/>
      <c r="J17" s="867"/>
    </row>
    <row r="18" spans="1:10" ht="15.75" x14ac:dyDescent="0.25">
      <c r="A18" s="1667">
        <v>12</v>
      </c>
      <c r="B18" s="1664" t="s">
        <v>1980</v>
      </c>
      <c r="C18" s="1240"/>
      <c r="D18" s="1249"/>
      <c r="G18" s="867"/>
      <c r="H18" s="867"/>
      <c r="I18" s="867"/>
      <c r="J18" s="867"/>
    </row>
    <row r="19" spans="1:10" ht="16.5" thickBot="1" x14ac:dyDescent="0.3">
      <c r="A19" s="1668">
        <v>13</v>
      </c>
      <c r="B19" s="1665" t="s">
        <v>1981</v>
      </c>
      <c r="C19" s="1252"/>
      <c r="D19" s="1251"/>
      <c r="G19" s="867"/>
      <c r="H19" s="867"/>
      <c r="I19" s="867"/>
      <c r="J19" s="867"/>
    </row>
    <row r="20" spans="1:10" x14ac:dyDescent="0.2">
      <c r="E20" s="1206"/>
    </row>
    <row r="22" spans="1:10" x14ac:dyDescent="0.2">
      <c r="B22" t="s">
        <v>2135</v>
      </c>
      <c r="C22"/>
    </row>
    <row r="23" spans="1:10" x14ac:dyDescent="0.2">
      <c r="C23"/>
    </row>
    <row r="24" spans="1:10" ht="15.75" x14ac:dyDescent="0.25">
      <c r="B24" s="1253" t="s">
        <v>2136</v>
      </c>
      <c r="C24" s="1100"/>
    </row>
    <row r="25" spans="1:10" ht="15.75" x14ac:dyDescent="0.25">
      <c r="B25" s="1253"/>
      <c r="C25" s="1100"/>
    </row>
    <row r="26" spans="1:10" x14ac:dyDescent="0.2">
      <c r="B26" s="1253" t="s">
        <v>2137</v>
      </c>
      <c r="C26" s="941"/>
      <c r="D26" s="941"/>
      <c r="E26" s="941"/>
      <c r="F26" s="941"/>
      <c r="G26" s="943"/>
    </row>
    <row r="27" spans="1:10" x14ac:dyDescent="0.2">
      <c r="B27" s="851"/>
      <c r="C27" s="943"/>
      <c r="D27" s="943"/>
      <c r="E27" s="943"/>
      <c r="F27" s="943"/>
      <c r="G27" s="943"/>
    </row>
    <row r="28" spans="1:10" x14ac:dyDescent="0.2">
      <c r="A28" s="634"/>
      <c r="B28" s="996" t="s">
        <v>1405</v>
      </c>
      <c r="C28" s="1852"/>
      <c r="D28" s="943"/>
      <c r="E28" s="374"/>
    </row>
    <row r="29" spans="1:10" x14ac:dyDescent="0.2">
      <c r="B29" s="992"/>
    </row>
    <row r="30" spans="1:10" x14ac:dyDescent="0.2">
      <c r="B30" s="992" t="s">
        <v>593</v>
      </c>
      <c r="E30" s="374" t="s">
        <v>1323</v>
      </c>
    </row>
    <row r="31" spans="1:10" x14ac:dyDescent="0.2">
      <c r="E31" s="1203"/>
    </row>
    <row r="32" spans="1:10" x14ac:dyDescent="0.2">
      <c r="B32" s="992" t="s">
        <v>2138</v>
      </c>
    </row>
    <row r="34" spans="2:10" x14ac:dyDescent="0.2">
      <c r="C34"/>
    </row>
    <row r="35" spans="2:10" x14ac:dyDescent="0.2">
      <c r="C35" s="634"/>
      <c r="D35" s="634" t="s">
        <v>26</v>
      </c>
      <c r="E35" s="1255"/>
      <c r="G35" s="182"/>
      <c r="H35" s="182"/>
      <c r="I35" s="182"/>
      <c r="J35" s="182"/>
    </row>
    <row r="36" spans="2:10" x14ac:dyDescent="0.2">
      <c r="C36" s="634"/>
      <c r="D36" s="634"/>
      <c r="E36" s="1255"/>
      <c r="G36" s="182"/>
      <c r="H36" s="182"/>
      <c r="I36" s="182"/>
      <c r="J36" s="182"/>
    </row>
    <row r="37" spans="2:10" x14ac:dyDescent="0.2">
      <c r="B37" s="1255" t="s">
        <v>916</v>
      </c>
      <c r="C37" s="1255"/>
      <c r="D37" s="1255"/>
      <c r="E37" s="1255"/>
      <c r="F37" s="1255"/>
      <c r="G37" s="182"/>
      <c r="H37" s="182"/>
      <c r="I37" s="182"/>
      <c r="J37" s="182"/>
    </row>
    <row r="38" spans="2:10" x14ac:dyDescent="0.2">
      <c r="B38" s="1255" t="s">
        <v>919</v>
      </c>
      <c r="C38" s="1255"/>
      <c r="D38" s="1255"/>
      <c r="E38" s="1255"/>
      <c r="F38" s="1255"/>
      <c r="G38" s="182"/>
      <c r="H38" s="182"/>
      <c r="I38" s="182"/>
      <c r="J38" s="182"/>
    </row>
    <row r="39" spans="2:10" x14ac:dyDescent="0.2">
      <c r="B39" s="1255"/>
      <c r="C39" s="1255"/>
      <c r="D39" s="1255"/>
      <c r="E39" s="1255"/>
      <c r="F39" s="1255"/>
      <c r="G39" s="182"/>
      <c r="H39" s="182"/>
      <c r="I39" s="182"/>
      <c r="J39" s="182"/>
    </row>
    <row r="40" spans="2:10" ht="13.5" thickBot="1" x14ac:dyDescent="0.25">
      <c r="C40" s="634" t="s">
        <v>388</v>
      </c>
      <c r="G40" s="182"/>
    </row>
    <row r="41" spans="2:10" ht="13.5" thickBot="1" x14ac:dyDescent="0.25">
      <c r="B41" s="791" t="s">
        <v>1524</v>
      </c>
      <c r="C41" s="792" t="s">
        <v>27</v>
      </c>
      <c r="D41" s="793" t="s">
        <v>28</v>
      </c>
      <c r="E41" s="793" t="s">
        <v>29</v>
      </c>
      <c r="F41" s="794" t="s">
        <v>30</v>
      </c>
    </row>
    <row r="42" spans="2:10" x14ac:dyDescent="0.2">
      <c r="B42" s="2088" t="s">
        <v>33</v>
      </c>
      <c r="C42" s="1258">
        <v>140</v>
      </c>
      <c r="D42" s="803">
        <v>796</v>
      </c>
      <c r="E42" s="803">
        <v>1000</v>
      </c>
      <c r="F42" s="807">
        <v>1</v>
      </c>
    </row>
    <row r="43" spans="2:10" ht="13.5" thickBot="1" x14ac:dyDescent="0.25">
      <c r="B43" s="2089"/>
      <c r="C43" s="1259">
        <v>570</v>
      </c>
      <c r="D43" s="804">
        <v>404</v>
      </c>
      <c r="E43" s="804">
        <v>1000</v>
      </c>
      <c r="F43" s="805">
        <v>2</v>
      </c>
    </row>
    <row r="44" spans="2:10" x14ac:dyDescent="0.2">
      <c r="B44" s="2088" t="s">
        <v>35</v>
      </c>
      <c r="C44" s="1258">
        <v>140</v>
      </c>
      <c r="D44" s="803">
        <v>796</v>
      </c>
      <c r="E44" s="803">
        <v>1000</v>
      </c>
      <c r="F44" s="807">
        <v>1</v>
      </c>
    </row>
    <row r="45" spans="2:10" ht="13.5" thickBot="1" x14ac:dyDescent="0.25">
      <c r="B45" s="2089"/>
      <c r="C45" s="1259">
        <v>284</v>
      </c>
      <c r="D45" s="804">
        <v>796</v>
      </c>
      <c r="E45" s="804">
        <v>1000</v>
      </c>
      <c r="F45" s="805">
        <v>2</v>
      </c>
    </row>
    <row r="46" spans="2:10" ht="13.5" thickBot="1" x14ac:dyDescent="0.25">
      <c r="B46" s="1263" t="s">
        <v>917</v>
      </c>
      <c r="C46" s="1257">
        <v>713</v>
      </c>
      <c r="D46" s="801">
        <v>404</v>
      </c>
      <c r="E46" s="801">
        <v>1000</v>
      </c>
      <c r="F46" s="802">
        <v>2</v>
      </c>
    </row>
    <row r="47" spans="2:10" ht="13.5" thickBot="1" x14ac:dyDescent="0.25">
      <c r="B47" s="1262" t="s">
        <v>38</v>
      </c>
      <c r="C47" s="1256">
        <v>176</v>
      </c>
      <c r="D47" s="799">
        <v>796</v>
      </c>
      <c r="E47" s="799">
        <v>1000</v>
      </c>
      <c r="F47" s="800">
        <v>4</v>
      </c>
    </row>
    <row r="48" spans="2:10" ht="13.5" thickBot="1" x14ac:dyDescent="0.25">
      <c r="B48" s="1261" t="s">
        <v>32</v>
      </c>
      <c r="C48" s="1257">
        <v>355</v>
      </c>
      <c r="D48" s="801">
        <v>796</v>
      </c>
      <c r="E48" s="801">
        <v>1000</v>
      </c>
      <c r="F48" s="802">
        <v>2</v>
      </c>
    </row>
    <row r="49" spans="2:9" x14ac:dyDescent="0.2">
      <c r="B49" s="2088" t="s">
        <v>43</v>
      </c>
      <c r="C49" s="1258">
        <v>140</v>
      </c>
      <c r="D49" s="803">
        <v>596</v>
      </c>
      <c r="E49" s="803">
        <v>1000</v>
      </c>
      <c r="F49" s="807">
        <v>1</v>
      </c>
    </row>
    <row r="50" spans="2:9" ht="13.5" thickBot="1" x14ac:dyDescent="0.25">
      <c r="B50" s="2089"/>
      <c r="C50" s="1259">
        <v>570</v>
      </c>
      <c r="D50" s="804">
        <v>299</v>
      </c>
      <c r="E50" s="804">
        <v>1000</v>
      </c>
      <c r="F50" s="805">
        <v>2</v>
      </c>
    </row>
    <row r="51" spans="2:9" x14ac:dyDescent="0.2">
      <c r="B51" s="2088" t="s">
        <v>46</v>
      </c>
      <c r="C51" s="1258">
        <v>140</v>
      </c>
      <c r="D51" s="803">
        <v>596</v>
      </c>
      <c r="E51" s="803">
        <v>1000</v>
      </c>
      <c r="F51" s="807">
        <v>1</v>
      </c>
    </row>
    <row r="52" spans="2:9" ht="13.5" thickBot="1" x14ac:dyDescent="0.25">
      <c r="B52" s="2089"/>
      <c r="C52" s="1259">
        <v>284</v>
      </c>
      <c r="D52" s="804">
        <v>596</v>
      </c>
      <c r="E52" s="804">
        <v>1000</v>
      </c>
      <c r="F52" s="805">
        <v>2</v>
      </c>
    </row>
    <row r="53" spans="2:9" ht="13.5" thickBot="1" x14ac:dyDescent="0.25">
      <c r="B53" s="1263" t="s">
        <v>918</v>
      </c>
      <c r="C53" s="1257">
        <v>713</v>
      </c>
      <c r="D53" s="801">
        <v>299</v>
      </c>
      <c r="E53" s="801">
        <v>1000</v>
      </c>
      <c r="F53" s="802">
        <v>2</v>
      </c>
    </row>
    <row r="54" spans="2:9" ht="15" thickBot="1" x14ac:dyDescent="0.25">
      <c r="B54" s="1263" t="s">
        <v>31</v>
      </c>
      <c r="C54" s="1257">
        <v>176</v>
      </c>
      <c r="D54" s="801">
        <v>596</v>
      </c>
      <c r="E54" s="801">
        <v>1000</v>
      </c>
      <c r="F54" s="802">
        <v>4</v>
      </c>
      <c r="G54" s="810"/>
      <c r="H54" s="811"/>
      <c r="I54" s="850"/>
    </row>
    <row r="55" spans="2:9" ht="15.75" thickBot="1" x14ac:dyDescent="0.3">
      <c r="B55" s="1263" t="s">
        <v>41</v>
      </c>
      <c r="C55" s="1257">
        <v>355</v>
      </c>
      <c r="D55" s="801">
        <v>596</v>
      </c>
      <c r="E55" s="801">
        <v>1000</v>
      </c>
      <c r="F55" s="802">
        <v>2</v>
      </c>
      <c r="G55" s="810"/>
      <c r="H55" s="813"/>
      <c r="I55" s="850"/>
    </row>
    <row r="56" spans="2:9" ht="13.5" thickBot="1" x14ac:dyDescent="0.25">
      <c r="B56" s="1263" t="s">
        <v>34</v>
      </c>
      <c r="C56" s="1256">
        <v>910</v>
      </c>
      <c r="D56" s="799">
        <v>404</v>
      </c>
      <c r="E56" s="799">
        <v>1000</v>
      </c>
      <c r="F56" s="800">
        <v>2</v>
      </c>
    </row>
    <row r="57" spans="2:9" ht="13.5" thickBot="1" x14ac:dyDescent="0.25">
      <c r="B57" s="1263" t="s">
        <v>36</v>
      </c>
      <c r="C57" s="1257">
        <v>910</v>
      </c>
      <c r="D57" s="801">
        <v>299</v>
      </c>
      <c r="E57" s="801">
        <v>1000</v>
      </c>
      <c r="F57" s="802">
        <v>2</v>
      </c>
    </row>
    <row r="58" spans="2:9" ht="13.5" thickBot="1" x14ac:dyDescent="0.25">
      <c r="B58" s="1263" t="s">
        <v>37</v>
      </c>
      <c r="C58" s="1257">
        <v>400</v>
      </c>
      <c r="D58" s="801">
        <v>314</v>
      </c>
      <c r="E58" s="801">
        <v>450</v>
      </c>
      <c r="F58" s="802">
        <v>2</v>
      </c>
    </row>
    <row r="59" spans="2:9" ht="13.5" thickBot="1" x14ac:dyDescent="0.25">
      <c r="B59" s="1263" t="s">
        <v>39</v>
      </c>
      <c r="C59" s="1257">
        <v>496</v>
      </c>
      <c r="D59" s="801">
        <v>596</v>
      </c>
      <c r="E59" s="801">
        <v>1000</v>
      </c>
      <c r="F59" s="802">
        <v>1</v>
      </c>
    </row>
    <row r="60" spans="2:9" ht="13.5" thickBot="1" x14ac:dyDescent="0.25">
      <c r="B60" s="1263" t="s">
        <v>40</v>
      </c>
      <c r="C60" s="1256">
        <v>496</v>
      </c>
      <c r="D60" s="799">
        <v>696</v>
      </c>
      <c r="E60" s="799">
        <v>1000</v>
      </c>
      <c r="F60" s="800">
        <v>1</v>
      </c>
    </row>
    <row r="61" spans="2:9" ht="13.5" thickBot="1" x14ac:dyDescent="0.25">
      <c r="B61" s="1263" t="s">
        <v>42</v>
      </c>
      <c r="C61" s="1257">
        <v>496</v>
      </c>
      <c r="D61" s="801">
        <v>796</v>
      </c>
      <c r="E61" s="801">
        <v>1000</v>
      </c>
      <c r="F61" s="802">
        <v>1</v>
      </c>
    </row>
    <row r="62" spans="2:9" ht="13.5" thickBot="1" x14ac:dyDescent="0.25">
      <c r="B62" s="1263" t="s">
        <v>44</v>
      </c>
      <c r="C62" s="1257">
        <v>496</v>
      </c>
      <c r="D62" s="801">
        <v>896</v>
      </c>
      <c r="E62" s="801">
        <v>1000</v>
      </c>
      <c r="F62" s="802">
        <v>1</v>
      </c>
    </row>
    <row r="63" spans="2:9" ht="13.5" thickBot="1" x14ac:dyDescent="0.25">
      <c r="B63" s="1263" t="s">
        <v>45</v>
      </c>
      <c r="C63" s="1257">
        <v>496</v>
      </c>
      <c r="D63" s="801">
        <v>996</v>
      </c>
      <c r="E63" s="801">
        <v>1000</v>
      </c>
      <c r="F63" s="802">
        <v>1</v>
      </c>
    </row>
    <row r="64" spans="2:9" ht="14.25" x14ac:dyDescent="0.2">
      <c r="B64" s="850"/>
      <c r="C64" s="809"/>
      <c r="D64" s="850"/>
    </row>
    <row r="65" spans="2:2" x14ac:dyDescent="0.2">
      <c r="B65" s="1260" t="s">
        <v>407</v>
      </c>
    </row>
    <row r="66" spans="2:2" x14ac:dyDescent="0.2">
      <c r="B66" s="1260" t="s">
        <v>47</v>
      </c>
    </row>
  </sheetData>
  <mergeCells count="4">
    <mergeCell ref="B42:B43"/>
    <mergeCell ref="B44:B45"/>
    <mergeCell ref="B49:B50"/>
    <mergeCell ref="B51:B52"/>
  </mergeCells>
  <phoneticPr fontId="157" type="noConversion"/>
  <hyperlinks>
    <hyperlink ref="E30" location="СВОДНЫЙ!A1" display="Сводный"/>
  </hyperlinks>
  <pageMargins left="0.25" right="0.24" top="0.17" bottom="0.18" header="0.17" footer="0.5"/>
  <pageSetup paperSize="9" scale="86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Q118"/>
  <sheetViews>
    <sheetView view="pageBreakPreview" workbookViewId="0">
      <selection activeCell="M28" sqref="M28"/>
    </sheetView>
  </sheetViews>
  <sheetFormatPr defaultRowHeight="12.75" customHeight="1" x14ac:dyDescent="0.2"/>
  <cols>
    <col min="1" max="1" width="18.140625" customWidth="1"/>
    <col min="6" max="6" width="11.140625" customWidth="1"/>
    <col min="9" max="9" width="12.28515625" customWidth="1"/>
    <col min="10" max="10" width="13.5703125" customWidth="1"/>
  </cols>
  <sheetData>
    <row r="1" spans="1:2" ht="18" x14ac:dyDescent="0.25">
      <c r="A1" s="1649" t="s">
        <v>389</v>
      </c>
      <c r="B1" s="856"/>
    </row>
    <row r="2" spans="1:2" ht="18" x14ac:dyDescent="0.25">
      <c r="A2" s="1652"/>
      <c r="B2" s="943"/>
    </row>
    <row r="4" spans="1:2" ht="12.75" customHeight="1" x14ac:dyDescent="0.2">
      <c r="A4" s="634" t="s">
        <v>1566</v>
      </c>
    </row>
    <row r="5" spans="1:2" ht="12.75" customHeight="1" x14ac:dyDescent="0.2">
      <c r="A5" s="400" t="s">
        <v>1570</v>
      </c>
    </row>
    <row r="6" spans="1:2" ht="12.75" customHeight="1" x14ac:dyDescent="0.2">
      <c r="A6" s="400"/>
    </row>
    <row r="7" spans="1:2" ht="12.75" customHeight="1" x14ac:dyDescent="0.2">
      <c r="A7" s="634" t="s">
        <v>1567</v>
      </c>
    </row>
    <row r="8" spans="1:2" ht="12.75" customHeight="1" x14ac:dyDescent="0.2">
      <c r="A8" s="400" t="s">
        <v>1570</v>
      </c>
    </row>
    <row r="10" spans="1:2" ht="12.75" customHeight="1" x14ac:dyDescent="0.2">
      <c r="A10" s="634" t="s">
        <v>1568</v>
      </c>
    </row>
    <row r="11" spans="1:2" ht="12.75" customHeight="1" x14ac:dyDescent="0.2">
      <c r="A11" s="400" t="s">
        <v>1571</v>
      </c>
    </row>
    <row r="12" spans="1:2" ht="12.75" customHeight="1" x14ac:dyDescent="0.2">
      <c r="A12" s="400" t="s">
        <v>961</v>
      </c>
    </row>
    <row r="14" spans="1:2" ht="12.75" customHeight="1" x14ac:dyDescent="0.2">
      <c r="A14" s="634" t="s">
        <v>939</v>
      </c>
    </row>
    <row r="15" spans="1:2" ht="12.75" customHeight="1" x14ac:dyDescent="0.2">
      <c r="A15" s="1198" t="s">
        <v>1569</v>
      </c>
    </row>
    <row r="17" spans="1:17" ht="12.75" customHeight="1" x14ac:dyDescent="0.2">
      <c r="A17" s="634" t="s">
        <v>940</v>
      </c>
    </row>
    <row r="18" spans="1:17" ht="12.75" customHeight="1" x14ac:dyDescent="0.2">
      <c r="A18" s="1198" t="s">
        <v>1569</v>
      </c>
    </row>
    <row r="19" spans="1:17" ht="12.75" customHeight="1" x14ac:dyDescent="0.2">
      <c r="A19" s="1198"/>
    </row>
    <row r="21" spans="1:17" ht="12.75" customHeight="1" x14ac:dyDescent="0.2">
      <c r="A21" s="1856" t="s">
        <v>607</v>
      </c>
      <c r="F21" s="1857" t="s">
        <v>1323</v>
      </c>
    </row>
    <row r="23" spans="1:17" ht="12.75" customHeight="1" x14ac:dyDescent="0.2">
      <c r="A23" s="400"/>
      <c r="B23" s="400"/>
      <c r="C23" s="400"/>
      <c r="D23" s="400"/>
      <c r="E23" s="400"/>
    </row>
    <row r="24" spans="1:17" ht="12.75" customHeight="1" x14ac:dyDescent="0.2">
      <c r="A24" s="788" t="s">
        <v>2033</v>
      </c>
      <c r="B24" s="400"/>
      <c r="C24" s="400"/>
      <c r="D24" s="400"/>
      <c r="E24" s="789"/>
    </row>
    <row r="25" spans="1:17" ht="12.75" customHeight="1" x14ac:dyDescent="0.2">
      <c r="A25" s="400"/>
      <c r="B25" s="400"/>
      <c r="C25" s="400"/>
      <c r="D25" s="400"/>
      <c r="E25" s="400"/>
    </row>
    <row r="26" spans="1:17" ht="12.75" customHeight="1" x14ac:dyDescent="0.2">
      <c r="A26" s="634" t="s">
        <v>845</v>
      </c>
      <c r="B26" s="400"/>
      <c r="C26" s="400"/>
      <c r="M26" s="400"/>
      <c r="O26" s="400"/>
      <c r="P26" s="400"/>
      <c r="Q26" s="400"/>
    </row>
    <row r="27" spans="1:17" ht="12.75" customHeight="1" x14ac:dyDescent="0.2">
      <c r="A27" s="790" t="s">
        <v>846</v>
      </c>
      <c r="B27" s="790"/>
      <c r="M27" s="400"/>
      <c r="N27" s="400"/>
      <c r="O27" s="400"/>
      <c r="P27" s="400"/>
      <c r="Q27" s="789"/>
    </row>
    <row r="28" spans="1:17" ht="12.75" customHeight="1" x14ac:dyDescent="0.2">
      <c r="A28" s="634" t="s">
        <v>1572</v>
      </c>
      <c r="B28" s="634"/>
    </row>
    <row r="30" spans="1:17" ht="12.75" customHeight="1" x14ac:dyDescent="0.2">
      <c r="A30" s="400" t="s">
        <v>847</v>
      </c>
      <c r="B30" s="400" t="s">
        <v>848</v>
      </c>
      <c r="C30" s="400"/>
      <c r="D30" s="400"/>
      <c r="E30" s="400"/>
      <c r="F30" s="400"/>
      <c r="G30" s="400"/>
      <c r="H30" s="400"/>
      <c r="I30" s="400"/>
    </row>
    <row r="31" spans="1:17" ht="12.75" customHeight="1" x14ac:dyDescent="0.2">
      <c r="A31" s="400"/>
      <c r="B31" s="400"/>
      <c r="C31" s="400"/>
      <c r="D31" s="400"/>
      <c r="E31" s="400"/>
      <c r="F31" s="400"/>
      <c r="G31" s="400"/>
      <c r="H31" s="400"/>
      <c r="I31" s="400"/>
    </row>
    <row r="32" spans="1:17" ht="12.75" customHeight="1" x14ac:dyDescent="0.2">
      <c r="A32" s="400" t="s">
        <v>849</v>
      </c>
      <c r="B32" s="400" t="s">
        <v>408</v>
      </c>
      <c r="C32" s="400"/>
      <c r="D32" s="400"/>
      <c r="E32" s="400"/>
      <c r="F32" s="400"/>
      <c r="G32" s="400"/>
      <c r="H32" s="400"/>
      <c r="I32" s="400"/>
    </row>
    <row r="33" spans="1:11" ht="12.75" customHeight="1" x14ac:dyDescent="0.2">
      <c r="A33" s="400"/>
      <c r="B33" s="400" t="s">
        <v>409</v>
      </c>
      <c r="C33" s="400"/>
      <c r="D33" s="400"/>
      <c r="E33" s="400"/>
      <c r="F33" s="400"/>
      <c r="G33" s="400"/>
      <c r="H33" s="400"/>
      <c r="I33" s="400"/>
    </row>
    <row r="34" spans="1:11" ht="12.75" customHeight="1" x14ac:dyDescent="0.2">
      <c r="A34" s="400"/>
      <c r="B34" s="400" t="s">
        <v>620</v>
      </c>
      <c r="C34" s="400"/>
      <c r="D34" s="400"/>
      <c r="E34" s="400"/>
      <c r="F34" s="400"/>
      <c r="G34" s="374" t="s">
        <v>596</v>
      </c>
      <c r="H34" s="400"/>
      <c r="I34" s="400"/>
    </row>
    <row r="35" spans="1:11" ht="12.75" customHeight="1" x14ac:dyDescent="0.2">
      <c r="A35" s="400"/>
      <c r="C35" s="400"/>
      <c r="D35" s="400"/>
      <c r="E35" s="400"/>
      <c r="F35" s="400"/>
      <c r="G35" s="400"/>
      <c r="H35" s="400"/>
      <c r="I35" s="400"/>
    </row>
    <row r="36" spans="1:11" ht="12.75" customHeight="1" x14ac:dyDescent="0.2">
      <c r="A36" s="400" t="s">
        <v>850</v>
      </c>
      <c r="B36" s="400" t="s">
        <v>1291</v>
      </c>
      <c r="C36" s="400"/>
      <c r="D36" s="400"/>
      <c r="E36" s="400"/>
      <c r="F36" s="400"/>
      <c r="G36" s="400"/>
      <c r="H36" s="400"/>
      <c r="I36" s="400"/>
    </row>
    <row r="37" spans="1:11" ht="12.75" customHeight="1" x14ac:dyDescent="0.2">
      <c r="A37" s="400"/>
      <c r="B37" s="400" t="s">
        <v>1292</v>
      </c>
      <c r="C37" s="400"/>
      <c r="D37" s="400"/>
      <c r="E37" s="400"/>
      <c r="F37" s="400"/>
      <c r="G37" s="182"/>
      <c r="H37" s="400"/>
      <c r="I37" s="400"/>
    </row>
    <row r="38" spans="1:11" ht="12.75" customHeight="1" x14ac:dyDescent="0.2">
      <c r="A38" s="400"/>
      <c r="C38" s="400"/>
      <c r="D38" s="400"/>
      <c r="E38" s="400"/>
      <c r="F38" s="400"/>
      <c r="G38" s="182"/>
      <c r="H38" s="182"/>
      <c r="I38" s="182"/>
    </row>
    <row r="39" spans="1:11" ht="12.75" customHeight="1" x14ac:dyDescent="0.25">
      <c r="K39" s="372"/>
    </row>
    <row r="40" spans="1:11" ht="12.75" customHeight="1" x14ac:dyDescent="0.25">
      <c r="A40" s="634"/>
      <c r="B40" s="634"/>
      <c r="C40" s="182"/>
      <c r="D40" s="815" t="s">
        <v>851</v>
      </c>
      <c r="E40" s="182"/>
      <c r="F40" s="182"/>
      <c r="G40" s="182"/>
      <c r="H40" s="182"/>
    </row>
    <row r="41" spans="1:11" ht="12.75" customHeight="1" x14ac:dyDescent="0.2">
      <c r="A41" s="634"/>
      <c r="B41" s="634"/>
      <c r="C41" s="182"/>
      <c r="D41" s="182"/>
      <c r="E41" s="182"/>
      <c r="F41" s="182"/>
      <c r="G41" s="182"/>
      <c r="H41" s="182"/>
    </row>
    <row r="42" spans="1:11" ht="12.75" customHeight="1" x14ac:dyDescent="0.2">
      <c r="A42" s="634" t="s">
        <v>852</v>
      </c>
      <c r="B42" s="634"/>
      <c r="C42" s="182"/>
      <c r="D42" s="182"/>
      <c r="E42" s="182"/>
      <c r="F42" s="182"/>
      <c r="G42" s="182"/>
      <c r="H42" s="182"/>
    </row>
    <row r="43" spans="1:11" ht="12.75" customHeight="1" x14ac:dyDescent="0.2">
      <c r="A43" s="634" t="s">
        <v>853</v>
      </c>
      <c r="B43" s="634"/>
      <c r="C43" s="182"/>
      <c r="D43" s="182"/>
      <c r="E43" s="182"/>
      <c r="F43" s="182"/>
      <c r="G43" s="182"/>
      <c r="H43" s="182"/>
    </row>
    <row r="44" spans="1:11" ht="12.75" customHeight="1" x14ac:dyDescent="0.2">
      <c r="A44" s="634" t="s">
        <v>2039</v>
      </c>
      <c r="B44" s="634"/>
      <c r="C44" s="182"/>
      <c r="D44" s="182"/>
      <c r="E44" s="182"/>
      <c r="F44" s="182"/>
      <c r="G44" s="182"/>
      <c r="H44" s="182"/>
    </row>
    <row r="45" spans="1:11" ht="12.75" customHeight="1" x14ac:dyDescent="0.2">
      <c r="A45" s="634" t="s">
        <v>2040</v>
      </c>
      <c r="B45" s="634"/>
      <c r="C45" s="182"/>
      <c r="D45" s="182"/>
      <c r="E45" s="182"/>
      <c r="F45" s="182"/>
      <c r="G45" s="182"/>
      <c r="H45" s="182"/>
    </row>
    <row r="46" spans="1:11" ht="12.75" customHeight="1" x14ac:dyDescent="0.2">
      <c r="A46" s="634" t="s">
        <v>2041</v>
      </c>
      <c r="B46" s="634"/>
      <c r="C46" s="182"/>
      <c r="D46" s="182"/>
      <c r="E46" s="182"/>
      <c r="F46" s="182"/>
      <c r="G46" s="182"/>
      <c r="H46" s="182"/>
    </row>
    <row r="47" spans="1:11" ht="12.75" customHeight="1" x14ac:dyDescent="0.2">
      <c r="A47" s="634" t="s">
        <v>2042</v>
      </c>
      <c r="B47" s="634"/>
      <c r="C47" s="182"/>
      <c r="D47" s="182"/>
      <c r="E47" s="182"/>
      <c r="F47" s="182"/>
      <c r="G47" s="182"/>
      <c r="H47" s="182"/>
    </row>
    <row r="48" spans="1:11" ht="12.75" customHeight="1" x14ac:dyDescent="0.2">
      <c r="A48" s="634" t="s">
        <v>2043</v>
      </c>
      <c r="B48" s="634"/>
      <c r="C48" s="182"/>
      <c r="D48" s="182"/>
      <c r="E48" s="182"/>
      <c r="F48" s="182"/>
      <c r="G48" s="182"/>
      <c r="H48" s="182"/>
    </row>
    <row r="49" spans="1:9" ht="12.75" customHeight="1" x14ac:dyDescent="0.2">
      <c r="A49" s="634" t="s">
        <v>1552</v>
      </c>
      <c r="B49" s="634"/>
      <c r="C49" s="182"/>
      <c r="D49" s="182"/>
      <c r="E49" s="182"/>
      <c r="F49" s="182"/>
      <c r="G49" s="182"/>
      <c r="H49" s="182"/>
    </row>
    <row r="50" spans="1:9" ht="12.75" customHeight="1" x14ac:dyDescent="0.2">
      <c r="A50" s="634" t="s">
        <v>1553</v>
      </c>
      <c r="B50" s="634"/>
      <c r="C50" s="182"/>
      <c r="D50" s="182"/>
      <c r="E50" s="182"/>
      <c r="F50" s="182"/>
      <c r="G50" s="182"/>
      <c r="H50" s="182"/>
    </row>
    <row r="52" spans="1:9" ht="12.75" customHeight="1" x14ac:dyDescent="0.2">
      <c r="A52" s="744" t="s">
        <v>1554</v>
      </c>
    </row>
    <row r="55" spans="1:9" ht="12.75" customHeight="1" x14ac:dyDescent="0.2">
      <c r="B55" s="634"/>
      <c r="C55" s="400"/>
      <c r="D55" s="400"/>
      <c r="E55" s="634" t="s">
        <v>26</v>
      </c>
      <c r="F55" s="182"/>
      <c r="G55" s="182"/>
      <c r="H55" s="182"/>
      <c r="I55" s="182"/>
    </row>
    <row r="56" spans="1:9" ht="12.75" customHeight="1" x14ac:dyDescent="0.2">
      <c r="A56" s="400" t="s">
        <v>405</v>
      </c>
      <c r="B56" s="400"/>
      <c r="C56" s="400"/>
      <c r="D56" s="400"/>
      <c r="E56" s="400"/>
      <c r="F56" s="182"/>
      <c r="G56" s="182"/>
      <c r="H56" s="182"/>
      <c r="I56" s="182"/>
    </row>
    <row r="57" spans="1:9" ht="12.75" customHeight="1" x14ac:dyDescent="0.2">
      <c r="A57" s="400" t="s">
        <v>406</v>
      </c>
      <c r="B57" s="400"/>
      <c r="C57" s="400"/>
      <c r="D57" s="400"/>
      <c r="E57" s="400"/>
      <c r="F57" s="182"/>
      <c r="G57" s="182"/>
      <c r="H57" s="182"/>
      <c r="I57" s="182"/>
    </row>
    <row r="58" spans="1:9" ht="12.75" customHeight="1" x14ac:dyDescent="0.2">
      <c r="A58" s="400"/>
      <c r="B58" s="400"/>
      <c r="C58" s="400"/>
      <c r="D58" s="400"/>
      <c r="E58" s="400"/>
      <c r="F58" s="182"/>
      <c r="G58" s="182"/>
      <c r="H58" s="182"/>
      <c r="I58" s="182"/>
    </row>
    <row r="59" spans="1:9" ht="12.75" customHeight="1" thickBot="1" x14ac:dyDescent="0.25">
      <c r="B59" s="634" t="s">
        <v>938</v>
      </c>
      <c r="F59" s="182"/>
    </row>
    <row r="60" spans="1:9" ht="12.75" customHeight="1" thickBot="1" x14ac:dyDescent="0.25">
      <c r="A60" s="791" t="s">
        <v>1524</v>
      </c>
      <c r="B60" s="792" t="s">
        <v>27</v>
      </c>
      <c r="C60" s="793" t="s">
        <v>28</v>
      </c>
      <c r="D60" s="793" t="s">
        <v>29</v>
      </c>
      <c r="E60" s="794" t="s">
        <v>30</v>
      </c>
    </row>
    <row r="61" spans="1:9" ht="12.75" customHeight="1" thickBot="1" x14ac:dyDescent="0.25">
      <c r="A61" s="795" t="s">
        <v>917</v>
      </c>
      <c r="B61" s="1277">
        <v>713</v>
      </c>
      <c r="C61" s="796">
        <v>404</v>
      </c>
      <c r="D61" s="796">
        <v>1000</v>
      </c>
      <c r="E61" s="797">
        <v>2</v>
      </c>
    </row>
    <row r="62" spans="1:9" ht="12.75" customHeight="1" thickBot="1" x14ac:dyDescent="0.25">
      <c r="A62" s="795" t="s">
        <v>32</v>
      </c>
      <c r="B62" s="1278">
        <v>354</v>
      </c>
      <c r="C62" s="801">
        <v>796</v>
      </c>
      <c r="D62" s="801">
        <v>1000</v>
      </c>
      <c r="E62" s="802">
        <v>2</v>
      </c>
    </row>
    <row r="63" spans="1:9" ht="12.75" customHeight="1" x14ac:dyDescent="0.2">
      <c r="A63" s="795" t="s">
        <v>33</v>
      </c>
      <c r="B63" s="1279">
        <v>140</v>
      </c>
      <c r="C63" s="803">
        <v>796</v>
      </c>
      <c r="D63" s="803">
        <v>1000</v>
      </c>
      <c r="E63" s="807">
        <v>1</v>
      </c>
    </row>
    <row r="64" spans="1:9" ht="12.75" customHeight="1" thickBot="1" x14ac:dyDescent="0.25">
      <c r="A64" s="798"/>
      <c r="B64" s="1280">
        <v>570</v>
      </c>
      <c r="C64" s="804">
        <v>404</v>
      </c>
      <c r="D64" s="804">
        <v>1000</v>
      </c>
      <c r="E64" s="805">
        <v>2</v>
      </c>
    </row>
    <row r="65" spans="1:13" ht="12.75" customHeight="1" x14ac:dyDescent="0.2">
      <c r="A65" s="795" t="s">
        <v>35</v>
      </c>
      <c r="B65" s="1279">
        <v>140</v>
      </c>
      <c r="C65" s="803">
        <v>796</v>
      </c>
      <c r="D65" s="803">
        <v>1000</v>
      </c>
      <c r="E65" s="807">
        <v>1</v>
      </c>
    </row>
    <row r="66" spans="1:13" ht="12.75" customHeight="1" thickBot="1" x14ac:dyDescent="0.25">
      <c r="A66" s="808"/>
      <c r="B66" s="1280">
        <v>284</v>
      </c>
      <c r="C66" s="804">
        <v>796</v>
      </c>
      <c r="D66" s="804">
        <v>1000</v>
      </c>
      <c r="E66" s="805">
        <v>2</v>
      </c>
    </row>
    <row r="67" spans="1:13" ht="12.75" customHeight="1" thickBot="1" x14ac:dyDescent="0.25">
      <c r="A67" s="798" t="s">
        <v>38</v>
      </c>
      <c r="B67" s="1281">
        <v>176</v>
      </c>
      <c r="C67" s="799">
        <v>796</v>
      </c>
      <c r="D67" s="799">
        <v>1000</v>
      </c>
      <c r="E67" s="800">
        <v>4</v>
      </c>
    </row>
    <row r="68" spans="1:13" ht="12.75" customHeight="1" thickBot="1" x14ac:dyDescent="0.25">
      <c r="A68" s="806" t="s">
        <v>918</v>
      </c>
      <c r="B68" s="1278">
        <v>713</v>
      </c>
      <c r="C68" s="801">
        <v>299</v>
      </c>
      <c r="D68" s="801">
        <v>1000</v>
      </c>
      <c r="E68" s="802">
        <v>2</v>
      </c>
    </row>
    <row r="69" spans="1:13" ht="12.75" customHeight="1" thickBot="1" x14ac:dyDescent="0.25">
      <c r="A69" s="798" t="s">
        <v>41</v>
      </c>
      <c r="B69" s="1281">
        <v>354</v>
      </c>
      <c r="C69" s="799">
        <v>596</v>
      </c>
      <c r="D69" s="799">
        <v>1000</v>
      </c>
      <c r="E69" s="800">
        <v>2</v>
      </c>
    </row>
    <row r="70" spans="1:13" ht="12.75" customHeight="1" x14ac:dyDescent="0.2">
      <c r="A70" s="795" t="s">
        <v>43</v>
      </c>
      <c r="B70" s="1279">
        <v>140</v>
      </c>
      <c r="C70" s="803">
        <v>596</v>
      </c>
      <c r="D70" s="803">
        <v>1000</v>
      </c>
      <c r="E70" s="807">
        <v>1</v>
      </c>
    </row>
    <row r="71" spans="1:13" ht="12.75" customHeight="1" thickBot="1" x14ac:dyDescent="0.25">
      <c r="A71" s="798"/>
      <c r="B71" s="1280">
        <v>570</v>
      </c>
      <c r="C71" s="804">
        <v>299</v>
      </c>
      <c r="D71" s="804">
        <v>1000</v>
      </c>
      <c r="E71" s="805">
        <v>2</v>
      </c>
    </row>
    <row r="72" spans="1:13" ht="12.75" customHeight="1" x14ac:dyDescent="0.2">
      <c r="A72" s="795" t="s">
        <v>46</v>
      </c>
      <c r="B72" s="1279">
        <v>140</v>
      </c>
      <c r="C72" s="803">
        <v>596</v>
      </c>
      <c r="D72" s="803">
        <v>1000</v>
      </c>
      <c r="E72" s="807">
        <v>1</v>
      </c>
      <c r="F72" s="850"/>
      <c r="G72" s="809"/>
      <c r="H72" s="850"/>
    </row>
    <row r="73" spans="1:13" ht="12.75" customHeight="1" thickBot="1" x14ac:dyDescent="0.25">
      <c r="A73" s="808"/>
      <c r="B73" s="1280">
        <v>284</v>
      </c>
      <c r="C73" s="804">
        <v>596</v>
      </c>
      <c r="D73" s="804">
        <v>1000</v>
      </c>
      <c r="E73" s="805">
        <v>2</v>
      </c>
      <c r="F73" s="810"/>
      <c r="G73" s="811"/>
      <c r="H73" s="850"/>
    </row>
    <row r="74" spans="1:13" ht="12.75" customHeight="1" thickBot="1" x14ac:dyDescent="0.3">
      <c r="A74" s="798" t="s">
        <v>31</v>
      </c>
      <c r="B74" s="1278">
        <v>176</v>
      </c>
      <c r="C74" s="801">
        <v>596</v>
      </c>
      <c r="D74" s="801">
        <v>1000</v>
      </c>
      <c r="E74" s="802">
        <v>4</v>
      </c>
      <c r="G74" s="813"/>
      <c r="H74" s="850"/>
    </row>
    <row r="75" spans="1:13" ht="12.75" customHeight="1" thickBot="1" x14ac:dyDescent="0.3">
      <c r="A75" s="806" t="s">
        <v>34</v>
      </c>
      <c r="B75" s="1281">
        <v>910</v>
      </c>
      <c r="C75" s="799">
        <v>404</v>
      </c>
      <c r="D75" s="799">
        <v>1000</v>
      </c>
      <c r="E75" s="800">
        <v>2</v>
      </c>
      <c r="G75" s="813"/>
      <c r="H75" s="850"/>
    </row>
    <row r="76" spans="1:13" ht="12.75" customHeight="1" thickBot="1" x14ac:dyDescent="0.3">
      <c r="A76" s="806" t="s">
        <v>36</v>
      </c>
      <c r="B76" s="1278">
        <v>910</v>
      </c>
      <c r="C76" s="801">
        <v>299</v>
      </c>
      <c r="D76" s="801">
        <v>1000</v>
      </c>
      <c r="E76" s="802">
        <v>2</v>
      </c>
      <c r="G76" s="182"/>
      <c r="H76" s="182"/>
      <c r="I76" s="182"/>
      <c r="J76" s="182"/>
      <c r="K76" s="372"/>
      <c r="L76" s="182"/>
      <c r="M76" s="182"/>
    </row>
    <row r="77" spans="1:13" ht="12.75" customHeight="1" thickBot="1" x14ac:dyDescent="0.25">
      <c r="A77" s="806" t="s">
        <v>37</v>
      </c>
      <c r="B77" s="1281">
        <v>400</v>
      </c>
      <c r="C77" s="799">
        <v>314</v>
      </c>
      <c r="D77" s="799">
        <v>450</v>
      </c>
      <c r="E77" s="800">
        <v>2</v>
      </c>
      <c r="G77" s="182"/>
      <c r="H77" s="182"/>
      <c r="I77" s="182"/>
      <c r="J77" s="182"/>
      <c r="K77" s="182"/>
      <c r="L77" s="182"/>
      <c r="M77" s="182"/>
    </row>
    <row r="78" spans="1:13" ht="12.75" customHeight="1" thickBot="1" x14ac:dyDescent="0.25">
      <c r="A78" s="806" t="s">
        <v>39</v>
      </c>
      <c r="B78" s="1278">
        <v>496</v>
      </c>
      <c r="C78" s="801">
        <v>596</v>
      </c>
      <c r="D78" s="801">
        <v>1000</v>
      </c>
      <c r="E78" s="802">
        <v>1</v>
      </c>
      <c r="G78" s="182"/>
      <c r="H78" s="182"/>
      <c r="I78" s="182"/>
      <c r="J78" s="182"/>
      <c r="K78" s="182"/>
      <c r="L78" s="182"/>
    </row>
    <row r="79" spans="1:13" ht="12.75" customHeight="1" thickBot="1" x14ac:dyDescent="0.25">
      <c r="A79" s="806" t="s">
        <v>40</v>
      </c>
      <c r="B79" s="1281">
        <v>496</v>
      </c>
      <c r="C79" s="799">
        <v>696</v>
      </c>
      <c r="D79" s="799">
        <v>1000</v>
      </c>
      <c r="E79" s="800">
        <v>1</v>
      </c>
      <c r="G79" s="182"/>
      <c r="H79" s="182"/>
      <c r="I79" s="182"/>
      <c r="J79" s="182"/>
      <c r="K79" s="182"/>
      <c r="L79" s="182"/>
    </row>
    <row r="80" spans="1:13" ht="12.75" customHeight="1" thickBot="1" x14ac:dyDescent="0.25">
      <c r="A80" s="806" t="s">
        <v>42</v>
      </c>
      <c r="B80" s="1278">
        <v>496</v>
      </c>
      <c r="C80" s="801">
        <v>796</v>
      </c>
      <c r="D80" s="801">
        <v>1000</v>
      </c>
      <c r="E80" s="802">
        <v>1</v>
      </c>
      <c r="G80" s="182"/>
      <c r="H80" s="182"/>
      <c r="I80" s="182"/>
      <c r="J80" s="182"/>
      <c r="K80" s="182"/>
      <c r="L80" s="182"/>
    </row>
    <row r="81" spans="1:13" ht="12.75" customHeight="1" thickBot="1" x14ac:dyDescent="0.25">
      <c r="A81" s="806" t="s">
        <v>44</v>
      </c>
      <c r="B81" s="1278">
        <v>496</v>
      </c>
      <c r="C81" s="801">
        <v>896</v>
      </c>
      <c r="D81" s="801">
        <v>1000</v>
      </c>
      <c r="E81" s="802">
        <v>1</v>
      </c>
      <c r="G81" s="182"/>
      <c r="H81" s="182"/>
      <c r="I81" s="182"/>
      <c r="J81" s="182"/>
      <c r="K81" s="182"/>
      <c r="L81" s="182"/>
    </row>
    <row r="82" spans="1:13" ht="12.75" customHeight="1" thickBot="1" x14ac:dyDescent="0.25">
      <c r="A82" s="1293" t="s">
        <v>45</v>
      </c>
      <c r="B82" s="1277">
        <v>496</v>
      </c>
      <c r="C82" s="796">
        <v>996</v>
      </c>
      <c r="D82" s="796">
        <v>1000</v>
      </c>
      <c r="E82" s="797">
        <v>1</v>
      </c>
      <c r="G82" s="182"/>
      <c r="H82" s="182"/>
      <c r="I82" s="182"/>
      <c r="J82" s="182"/>
      <c r="K82" s="182"/>
      <c r="L82" s="182"/>
    </row>
    <row r="83" spans="1:13" ht="12.75" customHeight="1" thickBot="1" x14ac:dyDescent="0.25">
      <c r="A83" s="1294" t="s">
        <v>937</v>
      </c>
      <c r="B83" s="1295">
        <v>713</v>
      </c>
      <c r="C83" s="1292"/>
      <c r="D83" s="1292"/>
      <c r="E83" s="1296">
        <v>1</v>
      </c>
      <c r="G83" s="852"/>
      <c r="H83" s="852"/>
      <c r="I83" s="852"/>
      <c r="J83" s="852"/>
      <c r="K83" s="182"/>
      <c r="L83" s="182"/>
      <c r="M83" s="182"/>
    </row>
    <row r="84" spans="1:13" ht="12.75" customHeight="1" x14ac:dyDescent="0.2">
      <c r="A84" s="1199" t="s">
        <v>407</v>
      </c>
      <c r="B84" s="812"/>
      <c r="C84" s="812"/>
      <c r="D84" s="812"/>
      <c r="E84" s="812"/>
      <c r="F84" s="810"/>
      <c r="G84" s="855"/>
      <c r="H84" s="852"/>
      <c r="I84" s="852"/>
      <c r="J84" s="852"/>
      <c r="K84" s="182"/>
      <c r="L84" s="182"/>
      <c r="M84" s="182"/>
    </row>
    <row r="85" spans="1:13" ht="12.75" customHeight="1" x14ac:dyDescent="0.2">
      <c r="A85" s="1199" t="s">
        <v>47</v>
      </c>
      <c r="B85" s="812"/>
      <c r="C85" s="812"/>
      <c r="D85" s="812"/>
      <c r="E85" s="812"/>
      <c r="F85" s="810"/>
      <c r="G85" s="855"/>
      <c r="H85" s="852"/>
      <c r="I85" s="852"/>
      <c r="J85" s="852"/>
      <c r="K85" s="182"/>
      <c r="L85" s="182"/>
      <c r="M85" s="182"/>
    </row>
    <row r="86" spans="1:13" ht="12.75" customHeight="1" x14ac:dyDescent="0.2">
      <c r="A86" s="814"/>
      <c r="B86" s="812"/>
      <c r="C86" s="812"/>
      <c r="D86" s="812"/>
      <c r="E86" s="812"/>
      <c r="F86" s="810"/>
      <c r="G86" s="852"/>
      <c r="H86" s="852"/>
      <c r="I86" s="852"/>
      <c r="J86" s="852"/>
      <c r="K86" s="852"/>
      <c r="L86" s="182"/>
      <c r="M86" s="182"/>
    </row>
    <row r="87" spans="1:13" ht="12.75" customHeight="1" x14ac:dyDescent="0.2">
      <c r="A87" s="182"/>
      <c r="B87" s="182"/>
      <c r="C87" s="182"/>
      <c r="D87" s="182"/>
      <c r="E87" s="182"/>
      <c r="F87" s="182"/>
      <c r="G87" s="852"/>
      <c r="H87" s="852"/>
      <c r="I87" s="852"/>
      <c r="J87" s="852"/>
      <c r="K87" s="852"/>
      <c r="L87" s="182"/>
      <c r="M87" s="182"/>
    </row>
    <row r="88" spans="1:13" ht="12.75" customHeight="1" x14ac:dyDescent="0.2">
      <c r="A88" s="277" t="s">
        <v>1161</v>
      </c>
      <c r="B88" s="182"/>
      <c r="C88" s="182"/>
      <c r="D88" s="182"/>
      <c r="E88" s="182"/>
      <c r="F88" s="182"/>
      <c r="G88" s="852"/>
      <c r="H88" s="852"/>
      <c r="I88" s="852"/>
      <c r="J88" s="852"/>
      <c r="K88" s="852"/>
      <c r="L88" s="182"/>
      <c r="M88" s="182"/>
    </row>
    <row r="89" spans="1:13" ht="12.75" customHeight="1" x14ac:dyDescent="0.2">
      <c r="A89" s="634" t="s">
        <v>1162</v>
      </c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</row>
    <row r="90" spans="1:13" ht="12.75" customHeight="1" x14ac:dyDescent="0.2">
      <c r="A90" s="634" t="s">
        <v>403</v>
      </c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</row>
    <row r="91" spans="1:13" ht="12.75" customHeight="1" x14ac:dyDescent="0.2">
      <c r="A91" s="634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</row>
    <row r="92" spans="1:13" ht="12.75" customHeight="1" x14ac:dyDescent="0.2">
      <c r="A92" s="634" t="s">
        <v>404</v>
      </c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</row>
    <row r="93" spans="1:13" ht="12.75" customHeight="1" x14ac:dyDescent="0.2">
      <c r="A93" s="634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</row>
    <row r="94" spans="1:13" ht="12.75" customHeight="1" x14ac:dyDescent="0.2">
      <c r="A94" s="277" t="s">
        <v>1293</v>
      </c>
      <c r="B94" s="852"/>
      <c r="C94" s="852"/>
      <c r="D94" s="852"/>
      <c r="E94" s="852"/>
      <c r="F94" s="852"/>
      <c r="G94" s="182"/>
      <c r="H94" s="182"/>
      <c r="I94" s="182"/>
      <c r="J94" s="182"/>
      <c r="K94" s="182"/>
      <c r="L94" s="182"/>
      <c r="M94" s="182"/>
    </row>
    <row r="95" spans="1:13" ht="12.75" customHeight="1" x14ac:dyDescent="0.2">
      <c r="A95" s="277" t="s">
        <v>1163</v>
      </c>
      <c r="B95" s="852"/>
      <c r="C95" s="852"/>
      <c r="D95" s="852"/>
      <c r="E95" s="852"/>
      <c r="F95" s="852"/>
    </row>
    <row r="96" spans="1:13" ht="12.75" customHeight="1" x14ac:dyDescent="0.25">
      <c r="A96" s="277"/>
      <c r="B96" s="852"/>
      <c r="C96" s="852"/>
      <c r="D96" s="852"/>
      <c r="E96" s="852"/>
      <c r="F96" s="852"/>
      <c r="K96" s="372"/>
    </row>
    <row r="97" spans="1:8" ht="12.75" customHeight="1" x14ac:dyDescent="0.2">
      <c r="A97" s="634" t="s">
        <v>1294</v>
      </c>
      <c r="B97" s="852"/>
      <c r="C97" s="852"/>
      <c r="D97" s="852"/>
      <c r="E97" s="852"/>
      <c r="F97" s="852"/>
    </row>
    <row r="98" spans="1:8" ht="12.75" customHeight="1" x14ac:dyDescent="0.2">
      <c r="A98" s="634" t="s">
        <v>1164</v>
      </c>
      <c r="B98" s="852"/>
      <c r="C98" s="852"/>
      <c r="D98" s="852"/>
      <c r="E98" s="852"/>
      <c r="F98" s="852"/>
      <c r="G98" s="182"/>
      <c r="H98" s="182"/>
    </row>
    <row r="99" spans="1:8" ht="12.75" customHeight="1" x14ac:dyDescent="0.2">
      <c r="A99" s="634" t="s">
        <v>1165</v>
      </c>
      <c r="B99" s="852"/>
      <c r="C99" s="852"/>
      <c r="D99" s="852"/>
      <c r="E99" s="852"/>
      <c r="F99" s="852"/>
      <c r="G99" s="167"/>
      <c r="H99" s="167"/>
    </row>
    <row r="100" spans="1:8" ht="12.75" customHeight="1" x14ac:dyDescent="0.2">
      <c r="B100" s="182"/>
      <c r="C100" s="182"/>
      <c r="D100" s="182"/>
      <c r="E100" s="182"/>
      <c r="F100" s="182"/>
      <c r="G100" s="1283"/>
      <c r="H100" s="1283"/>
    </row>
    <row r="101" spans="1:8" ht="12.75" customHeight="1" x14ac:dyDescent="0.2">
      <c r="A101" s="193"/>
      <c r="B101" s="182"/>
      <c r="C101" s="182"/>
      <c r="D101" s="182"/>
      <c r="E101" s="182"/>
      <c r="F101" s="182"/>
      <c r="G101" s="1283"/>
      <c r="H101" s="1283"/>
    </row>
    <row r="102" spans="1:8" ht="12.75" customHeight="1" x14ac:dyDescent="0.2">
      <c r="G102" s="1283"/>
      <c r="H102" s="1283"/>
    </row>
    <row r="103" spans="1:8" s="850" customFormat="1" ht="12.75" customHeight="1" x14ac:dyDescent="0.2">
      <c r="A103" s="1276"/>
      <c r="B103" s="1284"/>
      <c r="C103" s="1276"/>
      <c r="D103" s="1276"/>
      <c r="E103" s="1276"/>
      <c r="F103" s="1276"/>
      <c r="G103" s="2090"/>
      <c r="H103" s="2090"/>
    </row>
    <row r="104" spans="1:8" s="850" customFormat="1" ht="12.75" customHeight="1" x14ac:dyDescent="0.2">
      <c r="A104" s="1276"/>
      <c r="B104" s="1284"/>
      <c r="C104" s="1276"/>
      <c r="D104" s="1276"/>
      <c r="E104" s="1276"/>
      <c r="F104" s="1276"/>
      <c r="G104" s="2090"/>
      <c r="H104" s="2090"/>
    </row>
    <row r="105" spans="1:8" s="850" customFormat="1" ht="12.75" customHeight="1" x14ac:dyDescent="0.2">
      <c r="A105" s="1285"/>
      <c r="B105" s="1276"/>
      <c r="C105" s="1276"/>
      <c r="D105" s="1286"/>
      <c r="E105" s="1286"/>
      <c r="F105" s="1287"/>
      <c r="G105" s="2090"/>
      <c r="H105" s="2090"/>
    </row>
    <row r="106" spans="1:8" s="850" customFormat="1" ht="12.75" customHeight="1" x14ac:dyDescent="0.2">
      <c r="A106" s="1285"/>
      <c r="B106" s="1276"/>
      <c r="C106" s="1276"/>
      <c r="D106" s="1286"/>
      <c r="E106" s="1283"/>
      <c r="F106" s="1283"/>
      <c r="G106" s="2090"/>
      <c r="H106" s="2090"/>
    </row>
    <row r="107" spans="1:8" s="850" customFormat="1" ht="12.75" customHeight="1" x14ac:dyDescent="0.2">
      <c r="A107" s="1276"/>
      <c r="B107" s="1276"/>
      <c r="C107" s="1276"/>
      <c r="D107" s="1286"/>
      <c r="E107" s="1286"/>
      <c r="F107" s="1288"/>
    </row>
    <row r="108" spans="1:8" s="850" customFormat="1" ht="12.75" customHeight="1" x14ac:dyDescent="0.2">
      <c r="A108" s="1289"/>
      <c r="B108" s="1276"/>
      <c r="C108" s="1276"/>
      <c r="D108" s="1286"/>
      <c r="E108" s="1286"/>
      <c r="F108" s="1288"/>
    </row>
    <row r="109" spans="1:8" s="850" customFormat="1" ht="12.75" customHeight="1" x14ac:dyDescent="0.2">
      <c r="A109" s="1289"/>
      <c r="B109" s="1276"/>
      <c r="C109" s="1276"/>
      <c r="D109" s="1286"/>
      <c r="E109" s="1286"/>
      <c r="F109" s="1288"/>
    </row>
    <row r="110" spans="1:8" s="850" customFormat="1" ht="12.75" customHeight="1" x14ac:dyDescent="0.2">
      <c r="A110" s="1289"/>
      <c r="B110" s="1276"/>
      <c r="C110" s="1276"/>
      <c r="D110" s="1286"/>
      <c r="E110" s="1286"/>
      <c r="F110" s="1288"/>
    </row>
    <row r="111" spans="1:8" s="850" customFormat="1" ht="12.75" customHeight="1" x14ac:dyDescent="0.2">
      <c r="A111" s="1289"/>
      <c r="B111" s="1276"/>
      <c r="C111" s="1276"/>
      <c r="D111" s="1286"/>
      <c r="E111" s="1286"/>
      <c r="F111" s="1288"/>
    </row>
    <row r="112" spans="1:8" s="850" customFormat="1" ht="12.75" customHeight="1" x14ac:dyDescent="0.2">
      <c r="A112" s="1290"/>
      <c r="B112" s="1276"/>
      <c r="C112" s="1284"/>
      <c r="D112" s="1286"/>
      <c r="E112" s="1286"/>
      <c r="F112" s="1286"/>
    </row>
    <row r="113" spans="1:6" s="850" customFormat="1" ht="12.75" customHeight="1" x14ac:dyDescent="0.2">
      <c r="A113" s="1290"/>
      <c r="B113" s="1276"/>
      <c r="C113" s="1276"/>
      <c r="D113" s="1282"/>
      <c r="E113" s="1282"/>
      <c r="F113" s="1282"/>
    </row>
    <row r="114" spans="1:6" s="850" customFormat="1" ht="12.75" customHeight="1" x14ac:dyDescent="0.2">
      <c r="A114" s="1290"/>
      <c r="B114" s="1276"/>
      <c r="C114" s="1284"/>
      <c r="D114" s="1286"/>
      <c r="E114" s="1286"/>
      <c r="F114" s="1286"/>
    </row>
    <row r="115" spans="1:6" s="850" customFormat="1" ht="12.75" customHeight="1" x14ac:dyDescent="0.2">
      <c r="A115" s="1290"/>
      <c r="B115" s="1276"/>
      <c r="C115" s="1276"/>
      <c r="D115" s="1286"/>
      <c r="E115" s="1286"/>
      <c r="F115" s="1286"/>
    </row>
    <row r="116" spans="1:6" s="850" customFormat="1" ht="12.75" customHeight="1" x14ac:dyDescent="0.2">
      <c r="A116" s="1290"/>
      <c r="B116" s="167"/>
      <c r="C116" s="167"/>
      <c r="D116" s="1282"/>
      <c r="E116" s="1282"/>
      <c r="F116" s="1282"/>
    </row>
    <row r="117" spans="1:6" s="850" customFormat="1" ht="12.75" customHeight="1" x14ac:dyDescent="0.2">
      <c r="A117" s="1290"/>
      <c r="B117" s="1291"/>
      <c r="C117" s="1276"/>
      <c r="D117" s="1286"/>
      <c r="E117" s="1286"/>
      <c r="F117" s="1286"/>
    </row>
    <row r="118" spans="1:6" s="850" customFormat="1" ht="12.75" customHeight="1" x14ac:dyDescent="0.2"/>
  </sheetData>
  <mergeCells count="4">
    <mergeCell ref="G105:H105"/>
    <mergeCell ref="G106:H106"/>
    <mergeCell ref="G103:H103"/>
    <mergeCell ref="G104:H104"/>
  </mergeCells>
  <phoneticPr fontId="17" type="noConversion"/>
  <hyperlinks>
    <hyperlink ref="G34" location="'Размерная сетка фасадов'!A1" display="&quot;Размерная сетка фасадов&quot;"/>
    <hyperlink ref="F21" location="СВОДНЫЙ!A1" display="Сводный"/>
  </hyperlinks>
  <pageMargins left="3.937007874015748E-2" right="3.937007874015748E-2" top="3.937007874015748E-2" bottom="3.937007874015748E-2" header="0.51181102362204722" footer="0.51181102362204722"/>
  <pageSetup paperSize="9" scale="88" fitToHeight="3" orientation="portrait" verticalDpi="0" r:id="rId1"/>
  <headerFooter alignWithMargins="0"/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A118"/>
  <sheetViews>
    <sheetView view="pageBreakPreview" zoomScale="130" workbookViewId="0">
      <selection activeCell="A4" sqref="A4"/>
    </sheetView>
  </sheetViews>
  <sheetFormatPr defaultColWidth="10.42578125" defaultRowHeight="12.75" x14ac:dyDescent="0.2"/>
  <cols>
    <col min="1" max="1" width="114.7109375" style="903" customWidth="1"/>
    <col min="2" max="16384" width="10.42578125" style="168"/>
  </cols>
  <sheetData>
    <row r="1" spans="1:1" ht="18.75" x14ac:dyDescent="0.3">
      <c r="A1" s="1653" t="s">
        <v>390</v>
      </c>
    </row>
    <row r="2" spans="1:1" x14ac:dyDescent="0.2">
      <c r="A2" s="71"/>
    </row>
    <row r="3" spans="1:1" x14ac:dyDescent="0.2">
      <c r="A3" s="71" t="s">
        <v>605</v>
      </c>
    </row>
    <row r="4" spans="1:1" x14ac:dyDescent="0.2">
      <c r="A4" s="111"/>
    </row>
    <row r="5" spans="1:1" x14ac:dyDescent="0.2">
      <c r="A5" s="169" t="s">
        <v>1594</v>
      </c>
    </row>
    <row r="6" spans="1:1" x14ac:dyDescent="0.2">
      <c r="A6" s="169" t="s">
        <v>1595</v>
      </c>
    </row>
    <row r="7" spans="1:1" x14ac:dyDescent="0.2">
      <c r="A7" s="111"/>
    </row>
    <row r="8" spans="1:1" x14ac:dyDescent="0.2">
      <c r="A8" s="71" t="s">
        <v>1593</v>
      </c>
    </row>
    <row r="9" spans="1:1" x14ac:dyDescent="0.2">
      <c r="A9" s="71" t="s">
        <v>599</v>
      </c>
    </row>
    <row r="10" spans="1:1" x14ac:dyDescent="0.2">
      <c r="A10" s="71" t="s">
        <v>600</v>
      </c>
    </row>
    <row r="11" spans="1:1" x14ac:dyDescent="0.2">
      <c r="A11" s="71" t="s">
        <v>1610</v>
      </c>
    </row>
    <row r="12" spans="1:1" x14ac:dyDescent="0.2">
      <c r="A12" s="71" t="s">
        <v>606</v>
      </c>
    </row>
    <row r="13" spans="1:1" x14ac:dyDescent="0.2">
      <c r="A13" s="71" t="s">
        <v>609</v>
      </c>
    </row>
    <row r="14" spans="1:1" x14ac:dyDescent="0.2">
      <c r="A14" s="374" t="s">
        <v>596</v>
      </c>
    </row>
    <row r="15" spans="1:1" x14ac:dyDescent="0.2">
      <c r="A15" s="71" t="s">
        <v>604</v>
      </c>
    </row>
    <row r="16" spans="1:1" x14ac:dyDescent="0.2">
      <c r="A16" s="111" t="s">
        <v>602</v>
      </c>
    </row>
    <row r="17" spans="1:1" x14ac:dyDescent="0.2">
      <c r="A17" s="71" t="s">
        <v>607</v>
      </c>
    </row>
    <row r="18" spans="1:1" x14ac:dyDescent="0.2">
      <c r="A18" s="374" t="s">
        <v>1323</v>
      </c>
    </row>
    <row r="19" spans="1:1" x14ac:dyDescent="0.2">
      <c r="A19" s="374"/>
    </row>
    <row r="20" spans="1:1" x14ac:dyDescent="0.2">
      <c r="A20" s="111"/>
    </row>
    <row r="21" spans="1:1" x14ac:dyDescent="0.2">
      <c r="A21" s="169" t="s">
        <v>1599</v>
      </c>
    </row>
    <row r="22" spans="1:1" x14ac:dyDescent="0.2">
      <c r="A22" s="111" t="s">
        <v>613</v>
      </c>
    </row>
    <row r="23" spans="1:1" x14ac:dyDescent="0.2">
      <c r="A23" s="111"/>
    </row>
    <row r="24" spans="1:1" x14ac:dyDescent="0.2">
      <c r="A24" s="71" t="s">
        <v>614</v>
      </c>
    </row>
    <row r="25" spans="1:1" x14ac:dyDescent="0.2">
      <c r="A25" s="71" t="s">
        <v>599</v>
      </c>
    </row>
    <row r="26" spans="1:1" x14ac:dyDescent="0.2">
      <c r="A26" s="71" t="s">
        <v>600</v>
      </c>
    </row>
    <row r="27" spans="1:1" x14ac:dyDescent="0.2">
      <c r="A27" s="71" t="s">
        <v>1610</v>
      </c>
    </row>
    <row r="28" spans="1:1" x14ac:dyDescent="0.2">
      <c r="A28" s="71" t="s">
        <v>603</v>
      </c>
    </row>
    <row r="29" spans="1:1" x14ac:dyDescent="0.2">
      <c r="A29" s="71" t="s">
        <v>608</v>
      </c>
    </row>
    <row r="30" spans="1:1" x14ac:dyDescent="0.2">
      <c r="A30" s="71" t="s">
        <v>610</v>
      </c>
    </row>
    <row r="31" spans="1:1" x14ac:dyDescent="0.2">
      <c r="A31" s="374" t="s">
        <v>596</v>
      </c>
    </row>
    <row r="32" spans="1:1" x14ac:dyDescent="0.2">
      <c r="A32" s="71" t="s">
        <v>604</v>
      </c>
    </row>
    <row r="33" spans="1:1" x14ac:dyDescent="0.2">
      <c r="A33" s="111" t="s">
        <v>602</v>
      </c>
    </row>
    <row r="34" spans="1:1" x14ac:dyDescent="0.2">
      <c r="A34" s="71" t="s">
        <v>607</v>
      </c>
    </row>
    <row r="35" spans="1:1" x14ac:dyDescent="0.2">
      <c r="A35" s="374" t="s">
        <v>1323</v>
      </c>
    </row>
    <row r="36" spans="1:1" x14ac:dyDescent="0.2">
      <c r="A36" s="111"/>
    </row>
    <row r="37" spans="1:1" x14ac:dyDescent="0.2">
      <c r="A37" s="111"/>
    </row>
    <row r="38" spans="1:1" x14ac:dyDescent="0.2">
      <c r="A38" s="111" t="s">
        <v>1598</v>
      </c>
    </row>
    <row r="39" spans="1:1" x14ac:dyDescent="0.2">
      <c r="A39" s="111" t="s">
        <v>611</v>
      </c>
    </row>
    <row r="40" spans="1:1" x14ac:dyDescent="0.2">
      <c r="A40" s="111"/>
    </row>
    <row r="41" spans="1:1" x14ac:dyDescent="0.2">
      <c r="A41" s="71" t="s">
        <v>612</v>
      </c>
    </row>
    <row r="42" spans="1:1" x14ac:dyDescent="0.2">
      <c r="A42" s="71" t="s">
        <v>599</v>
      </c>
    </row>
    <row r="43" spans="1:1" x14ac:dyDescent="0.2">
      <c r="A43" s="71" t="s">
        <v>600</v>
      </c>
    </row>
    <row r="44" spans="1:1" x14ac:dyDescent="0.2">
      <c r="A44" s="71" t="s">
        <v>1610</v>
      </c>
    </row>
    <row r="45" spans="1:1" x14ac:dyDescent="0.2">
      <c r="A45" s="71" t="s">
        <v>606</v>
      </c>
    </row>
    <row r="46" spans="1:1" x14ac:dyDescent="0.2">
      <c r="A46" s="1074" t="s">
        <v>1624</v>
      </c>
    </row>
    <row r="47" spans="1:1" x14ac:dyDescent="0.2">
      <c r="A47" s="1074" t="s">
        <v>601</v>
      </c>
    </row>
    <row r="48" spans="1:1" x14ac:dyDescent="0.2">
      <c r="A48" s="71" t="s">
        <v>1596</v>
      </c>
    </row>
    <row r="49" spans="1:1" x14ac:dyDescent="0.2">
      <c r="A49" s="374" t="s">
        <v>596</v>
      </c>
    </row>
    <row r="50" spans="1:1" x14ac:dyDescent="0.2">
      <c r="A50" s="71" t="s">
        <v>604</v>
      </c>
    </row>
    <row r="51" spans="1:1" x14ac:dyDescent="0.2">
      <c r="A51" s="111" t="s">
        <v>602</v>
      </c>
    </row>
    <row r="52" spans="1:1" x14ac:dyDescent="0.2">
      <c r="A52" s="71" t="s">
        <v>607</v>
      </c>
    </row>
    <row r="53" spans="1:1" x14ac:dyDescent="0.2">
      <c r="A53" s="374" t="s">
        <v>1323</v>
      </c>
    </row>
    <row r="54" spans="1:1" x14ac:dyDescent="0.2">
      <c r="A54" s="374"/>
    </row>
    <row r="55" spans="1:1" x14ac:dyDescent="0.2">
      <c r="A55" s="111"/>
    </row>
    <row r="56" spans="1:1" x14ac:dyDescent="0.2">
      <c r="A56" s="111" t="s">
        <v>1600</v>
      </c>
    </row>
    <row r="57" spans="1:1" x14ac:dyDescent="0.2">
      <c r="A57" s="111" t="s">
        <v>1597</v>
      </c>
    </row>
    <row r="58" spans="1:1" x14ac:dyDescent="0.2">
      <c r="A58" s="111"/>
    </row>
    <row r="59" spans="1:1" x14ac:dyDescent="0.2">
      <c r="A59" s="71" t="s">
        <v>1602</v>
      </c>
    </row>
    <row r="60" spans="1:1" x14ac:dyDescent="0.2">
      <c r="A60" s="71" t="s">
        <v>1601</v>
      </c>
    </row>
    <row r="61" spans="1:1" x14ac:dyDescent="0.2">
      <c r="A61" s="71" t="s">
        <v>600</v>
      </c>
    </row>
    <row r="62" spans="1:1" x14ac:dyDescent="0.2">
      <c r="A62" s="71" t="s">
        <v>1610</v>
      </c>
    </row>
    <row r="63" spans="1:1" x14ac:dyDescent="0.2">
      <c r="A63" s="71" t="s">
        <v>1622</v>
      </c>
    </row>
    <row r="64" spans="1:1" x14ac:dyDescent="0.2">
      <c r="A64" s="1074" t="s">
        <v>1623</v>
      </c>
    </row>
    <row r="65" spans="1:1" x14ac:dyDescent="0.2">
      <c r="A65" s="1074" t="s">
        <v>1625</v>
      </c>
    </row>
    <row r="66" spans="1:1" x14ac:dyDescent="0.2">
      <c r="A66" s="71" t="s">
        <v>1596</v>
      </c>
    </row>
    <row r="67" spans="1:1" x14ac:dyDescent="0.2">
      <c r="A67" s="374" t="s">
        <v>596</v>
      </c>
    </row>
    <row r="68" spans="1:1" x14ac:dyDescent="0.2">
      <c r="A68" s="71" t="s">
        <v>604</v>
      </c>
    </row>
    <row r="69" spans="1:1" x14ac:dyDescent="0.2">
      <c r="A69" s="111" t="s">
        <v>602</v>
      </c>
    </row>
    <row r="70" spans="1:1" x14ac:dyDescent="0.2">
      <c r="A70" s="71" t="s">
        <v>607</v>
      </c>
    </row>
    <row r="71" spans="1:1" x14ac:dyDescent="0.2">
      <c r="A71" s="374" t="s">
        <v>1323</v>
      </c>
    </row>
    <row r="75" spans="1:1" ht="13.5" x14ac:dyDescent="0.25">
      <c r="A75" s="372"/>
    </row>
    <row r="76" spans="1:1" ht="15.75" x14ac:dyDescent="0.25">
      <c r="A76" s="1247" t="s">
        <v>391</v>
      </c>
    </row>
    <row r="78" spans="1:1" x14ac:dyDescent="0.2">
      <c r="A78" s="71" t="s">
        <v>1619</v>
      </c>
    </row>
    <row r="79" spans="1:1" x14ac:dyDescent="0.2">
      <c r="A79" s="903" t="s">
        <v>1620</v>
      </c>
    </row>
    <row r="81" spans="1:1" x14ac:dyDescent="0.2">
      <c r="A81" s="169" t="s">
        <v>1603</v>
      </c>
    </row>
    <row r="82" spans="1:1" x14ac:dyDescent="0.2">
      <c r="A82" s="169" t="s">
        <v>1607</v>
      </c>
    </row>
    <row r="83" spans="1:1" x14ac:dyDescent="0.2">
      <c r="A83" s="111"/>
    </row>
    <row r="84" spans="1:1" x14ac:dyDescent="0.2">
      <c r="A84" s="71" t="s">
        <v>1605</v>
      </c>
    </row>
    <row r="85" spans="1:1" x14ac:dyDescent="0.2">
      <c r="A85" s="71" t="s">
        <v>1601</v>
      </c>
    </row>
    <row r="86" spans="1:1" x14ac:dyDescent="0.2">
      <c r="A86" s="71" t="s">
        <v>1604</v>
      </c>
    </row>
    <row r="87" spans="1:1" x14ac:dyDescent="0.2">
      <c r="A87" s="71" t="s">
        <v>1611</v>
      </c>
    </row>
    <row r="88" spans="1:1" x14ac:dyDescent="0.2">
      <c r="A88" s="71" t="s">
        <v>606</v>
      </c>
    </row>
    <row r="89" spans="1:1" x14ac:dyDescent="0.2">
      <c r="A89" s="71" t="s">
        <v>1614</v>
      </c>
    </row>
    <row r="90" spans="1:1" x14ac:dyDescent="0.2">
      <c r="A90" s="71" t="s">
        <v>1613</v>
      </c>
    </row>
    <row r="91" spans="1:1" x14ac:dyDescent="0.2">
      <c r="A91" s="71" t="s">
        <v>1618</v>
      </c>
    </row>
    <row r="92" spans="1:1" x14ac:dyDescent="0.2">
      <c r="A92" s="374" t="s">
        <v>596</v>
      </c>
    </row>
    <row r="93" spans="1:1" x14ac:dyDescent="0.2">
      <c r="A93" s="71" t="s">
        <v>1606</v>
      </c>
    </row>
    <row r="94" spans="1:1" x14ac:dyDescent="0.2">
      <c r="A94" s="111" t="s">
        <v>1615</v>
      </c>
    </row>
    <row r="95" spans="1:1" x14ac:dyDescent="0.2">
      <c r="A95" s="71" t="s">
        <v>607</v>
      </c>
    </row>
    <row r="96" spans="1:1" x14ac:dyDescent="0.2">
      <c r="A96" s="374" t="s">
        <v>1323</v>
      </c>
    </row>
    <row r="97" spans="1:1" x14ac:dyDescent="0.2">
      <c r="A97" s="168"/>
    </row>
    <row r="99" spans="1:1" x14ac:dyDescent="0.2">
      <c r="A99" s="169" t="s">
        <v>1608</v>
      </c>
    </row>
    <row r="100" spans="1:1" x14ac:dyDescent="0.2">
      <c r="A100" s="169" t="s">
        <v>1621</v>
      </c>
    </row>
    <row r="101" spans="1:1" x14ac:dyDescent="0.2">
      <c r="A101" s="111"/>
    </row>
    <row r="102" spans="1:1" x14ac:dyDescent="0.2">
      <c r="A102" s="71" t="s">
        <v>1616</v>
      </c>
    </row>
    <row r="103" spans="1:1" x14ac:dyDescent="0.2">
      <c r="A103" s="71" t="s">
        <v>1609</v>
      </c>
    </row>
    <row r="104" spans="1:1" x14ac:dyDescent="0.2">
      <c r="A104" s="71" t="s">
        <v>1604</v>
      </c>
    </row>
    <row r="105" spans="1:1" x14ac:dyDescent="0.2">
      <c r="A105" s="71" t="s">
        <v>1611</v>
      </c>
    </row>
    <row r="106" spans="1:1" x14ac:dyDescent="0.2">
      <c r="A106" s="71" t="s">
        <v>606</v>
      </c>
    </row>
    <row r="107" spans="1:1" x14ac:dyDescent="0.2">
      <c r="A107" s="71" t="s">
        <v>1612</v>
      </c>
    </row>
    <row r="108" spans="1:1" x14ac:dyDescent="0.2">
      <c r="A108" s="71" t="s">
        <v>1613</v>
      </c>
    </row>
    <row r="109" spans="1:1" x14ac:dyDescent="0.2">
      <c r="A109" s="71" t="s">
        <v>1617</v>
      </c>
    </row>
    <row r="110" spans="1:1" x14ac:dyDescent="0.2">
      <c r="A110" s="374" t="s">
        <v>596</v>
      </c>
    </row>
    <row r="111" spans="1:1" x14ac:dyDescent="0.2">
      <c r="A111" s="71" t="s">
        <v>1606</v>
      </c>
    </row>
    <row r="112" spans="1:1" x14ac:dyDescent="0.2">
      <c r="A112" s="111" t="s">
        <v>1615</v>
      </c>
    </row>
    <row r="113" spans="1:1" x14ac:dyDescent="0.2">
      <c r="A113" s="71" t="s">
        <v>607</v>
      </c>
    </row>
    <row r="114" spans="1:1" x14ac:dyDescent="0.2">
      <c r="A114" s="374" t="s">
        <v>1323</v>
      </c>
    </row>
    <row r="115" spans="1:1" x14ac:dyDescent="0.2">
      <c r="A115" s="170"/>
    </row>
    <row r="118" spans="1:1" x14ac:dyDescent="0.2">
      <c r="A118" s="170"/>
    </row>
  </sheetData>
  <phoneticPr fontId="17" type="noConversion"/>
  <hyperlinks>
    <hyperlink ref="A14" location="'Размерная сетка фасадов'!A30" display="&quot;Размерная сетка фасадов&quot;"/>
    <hyperlink ref="A18" location="СВОДНЫЙ!A1" display="Сводный"/>
    <hyperlink ref="A31" location="'Размерная сетка фасадов'!A30" display="&quot;Размерная сетка фасадов&quot;"/>
    <hyperlink ref="A35" location="СВОДНЫЙ!A1" display="Сводный"/>
    <hyperlink ref="A49" location="'Размерная сетка фасадов'!A30" display="&quot;Размерная сетка фасадов&quot;"/>
    <hyperlink ref="A53" location="СВОДНЫЙ!A1" display="Сводный"/>
    <hyperlink ref="A67" location="'Размерная сетка фасадов'!A30" display="&quot;Размерная сетка фасадов&quot;"/>
    <hyperlink ref="A71" location="СВОДНЫЙ!A1" display="Сводный"/>
    <hyperlink ref="A92" location="'Размерная сетка фасадов'!A30" display="&quot;Размерная сетка фасадов&quot;"/>
    <hyperlink ref="A96" location="СВОДНЫЙ!A1" display="Сводный"/>
    <hyperlink ref="A110" location="'Размерная сетка фасадов'!A30" display="&quot;Размерная сетка фасадов&quot;"/>
    <hyperlink ref="A114" location="СВОДНЫЙ!A1" display="Сводный"/>
  </hyperlinks>
  <pageMargins left="0.78740157480314965" right="0.39370078740157483" top="0.19685039370078741" bottom="0.19685039370078741" header="0.51181102362204722" footer="0.51181102362204722"/>
  <pageSetup paperSize="9" scale="99" orientation="portrait" verticalDpi="0" r:id="rId1"/>
  <headerFooter alignWithMargins="0"/>
  <rowBreaks count="2" manualBreakCount="2">
    <brk id="55" man="1"/>
    <brk id="7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E30"/>
  <sheetViews>
    <sheetView view="pageBreakPreview" zoomScale="130" workbookViewId="0">
      <selection activeCell="N36" sqref="N36"/>
    </sheetView>
  </sheetViews>
  <sheetFormatPr defaultColWidth="10.42578125" defaultRowHeight="12.75" x14ac:dyDescent="0.2"/>
  <cols>
    <col min="1" max="1" width="32.7109375" style="903" customWidth="1"/>
    <col min="2" max="3" width="10.42578125" style="168"/>
    <col min="4" max="4" width="7.85546875" style="168" customWidth="1"/>
    <col min="5" max="16384" width="10.42578125" style="168"/>
  </cols>
  <sheetData>
    <row r="1" spans="1:4" ht="18.75" x14ac:dyDescent="0.3">
      <c r="A1" s="1653" t="s">
        <v>392</v>
      </c>
    </row>
    <row r="2" spans="1:4" ht="15.75" x14ac:dyDescent="0.2">
      <c r="A2" s="1264"/>
    </row>
    <row r="3" spans="1:4" x14ac:dyDescent="0.2">
      <c r="A3" s="71" t="s">
        <v>925</v>
      </c>
    </row>
    <row r="4" spans="1:4" x14ac:dyDescent="0.2">
      <c r="A4" s="168"/>
    </row>
    <row r="5" spans="1:4" ht="13.5" thickBot="1" x14ac:dyDescent="0.25">
      <c r="A5" s="903" t="s">
        <v>935</v>
      </c>
    </row>
    <row r="6" spans="1:4" ht="15.75" x14ac:dyDescent="0.25">
      <c r="A6" s="1271" t="s">
        <v>921</v>
      </c>
      <c r="B6" s="1265" t="s">
        <v>923</v>
      </c>
      <c r="C6" s="1266"/>
    </row>
    <row r="7" spans="1:4" ht="15.75" x14ac:dyDescent="0.25">
      <c r="A7" s="1272" t="s">
        <v>922</v>
      </c>
      <c r="B7" s="1265" t="s">
        <v>923</v>
      </c>
      <c r="C7" s="1266"/>
    </row>
    <row r="8" spans="1:4" ht="15.75" x14ac:dyDescent="0.25">
      <c r="A8" s="1273" t="s">
        <v>934</v>
      </c>
      <c r="B8" s="1431"/>
      <c r="C8" s="1866"/>
      <c r="D8" s="1270"/>
    </row>
    <row r="9" spans="1:4" x14ac:dyDescent="0.2">
      <c r="A9" s="1273" t="s">
        <v>934</v>
      </c>
      <c r="C9" s="1431"/>
      <c r="D9" s="1270"/>
    </row>
    <row r="10" spans="1:4" x14ac:dyDescent="0.2">
      <c r="A10" s="1273" t="s">
        <v>934</v>
      </c>
      <c r="C10" s="1431"/>
      <c r="D10" s="1270"/>
    </row>
    <row r="11" spans="1:4" x14ac:dyDescent="0.2">
      <c r="A11" s="1273" t="s">
        <v>934</v>
      </c>
      <c r="C11" s="1431"/>
      <c r="D11" s="1270"/>
    </row>
    <row r="12" spans="1:4" x14ac:dyDescent="0.2">
      <c r="A12" s="1273" t="s">
        <v>934</v>
      </c>
      <c r="C12" s="1431"/>
      <c r="D12" s="1270"/>
    </row>
    <row r="13" spans="1:4" x14ac:dyDescent="0.2">
      <c r="A13" s="1273" t="s">
        <v>934</v>
      </c>
      <c r="C13" s="1431"/>
      <c r="D13" s="1270"/>
    </row>
    <row r="14" spans="1:4" x14ac:dyDescent="0.2">
      <c r="A14" s="1273" t="s">
        <v>934</v>
      </c>
      <c r="C14" s="1431"/>
      <c r="D14" s="1270"/>
    </row>
    <row r="15" spans="1:4" x14ac:dyDescent="0.2">
      <c r="A15" s="1273" t="s">
        <v>934</v>
      </c>
      <c r="C15" s="1431"/>
      <c r="D15" s="1270"/>
    </row>
    <row r="16" spans="1:4" x14ac:dyDescent="0.2">
      <c r="A16" s="1273" t="s">
        <v>934</v>
      </c>
      <c r="C16" s="1431"/>
      <c r="D16" s="1270"/>
    </row>
    <row r="17" spans="1:5" x14ac:dyDescent="0.2">
      <c r="A17" s="1273" t="s">
        <v>934</v>
      </c>
      <c r="C17" s="1431"/>
      <c r="D17" s="1270"/>
    </row>
    <row r="18" spans="1:5" ht="13.5" thickBot="1" x14ac:dyDescent="0.25">
      <c r="A18" s="1274" t="s">
        <v>934</v>
      </c>
      <c r="C18" s="1431"/>
      <c r="D18" s="1270"/>
    </row>
    <row r="20" spans="1:5" s="1269" customFormat="1" x14ac:dyDescent="0.2">
      <c r="A20" s="103" t="s">
        <v>931</v>
      </c>
    </row>
    <row r="21" spans="1:5" s="1269" customFormat="1" x14ac:dyDescent="0.2">
      <c r="A21" s="103" t="s">
        <v>933</v>
      </c>
    </row>
    <row r="22" spans="1:5" x14ac:dyDescent="0.2">
      <c r="A22" s="71" t="s">
        <v>599</v>
      </c>
    </row>
    <row r="23" spans="1:5" x14ac:dyDescent="0.2">
      <c r="A23" s="71" t="s">
        <v>926</v>
      </c>
    </row>
    <row r="24" spans="1:5" x14ac:dyDescent="0.2">
      <c r="A24" s="1860" t="s">
        <v>927</v>
      </c>
      <c r="E24" s="1859" t="s">
        <v>1408</v>
      </c>
    </row>
    <row r="25" spans="1:5" x14ac:dyDescent="0.2">
      <c r="A25" s="71" t="s">
        <v>929</v>
      </c>
    </row>
    <row r="26" spans="1:5" x14ac:dyDescent="0.2">
      <c r="A26" s="71" t="s">
        <v>930</v>
      </c>
    </row>
    <row r="27" spans="1:5" x14ac:dyDescent="0.2">
      <c r="A27" s="71" t="s">
        <v>932</v>
      </c>
    </row>
    <row r="28" spans="1:5" x14ac:dyDescent="0.2">
      <c r="A28" s="71" t="s">
        <v>936</v>
      </c>
    </row>
    <row r="29" spans="1:5" x14ac:dyDescent="0.2">
      <c r="A29" s="1267"/>
    </row>
    <row r="30" spans="1:5" x14ac:dyDescent="0.2">
      <c r="A30" s="1856" t="s">
        <v>924</v>
      </c>
      <c r="B30" s="1857" t="s">
        <v>1323</v>
      </c>
    </row>
  </sheetData>
  <phoneticPr fontId="3" type="noConversion"/>
  <hyperlinks>
    <hyperlink ref="B30" location="СВОДНЫЙ!A1" display="Сводный"/>
    <hyperlink ref="E24" location="'Фасады Алюминиевые'!A1" display="Алюминиевые фасады"/>
  </hyperlinks>
  <pageMargins left="3.937007874015748E-2" right="3.937007874015748E-2" top="3.937007874015748E-2" bottom="3.937007874015748E-2" header="0.51181102362204722" footer="0.51181102362204722"/>
  <pageSetup paperSize="9" scale="97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U67"/>
  <sheetViews>
    <sheetView view="pageBreakPreview" topLeftCell="B1" zoomScaleSheetLayoutView="100" workbookViewId="0">
      <selection activeCell="H11" sqref="H11"/>
    </sheetView>
  </sheetViews>
  <sheetFormatPr defaultRowHeight="12.75" x14ac:dyDescent="0.2"/>
  <cols>
    <col min="1" max="1" width="6.140625" style="182" hidden="1" customWidth="1"/>
    <col min="2" max="2" width="15.42578125" style="182" customWidth="1"/>
    <col min="3" max="4" width="14.28515625" style="182" customWidth="1"/>
    <col min="5" max="5" width="11.28515625" style="182" customWidth="1"/>
    <col min="6" max="6" width="9.140625" style="182"/>
    <col min="7" max="7" width="15" style="182" customWidth="1"/>
    <col min="8" max="8" width="16.28515625" style="182" customWidth="1"/>
    <col min="9" max="9" width="16.85546875" style="182" customWidth="1"/>
    <col min="10" max="10" width="13.5703125" style="182" customWidth="1"/>
    <col min="11" max="11" width="15" style="182" customWidth="1"/>
    <col min="12" max="21" width="14.28515625" style="182" customWidth="1"/>
    <col min="22" max="16384" width="9.140625" style="182"/>
  </cols>
  <sheetData>
    <row r="1" spans="1:21" ht="19.5" x14ac:dyDescent="0.35">
      <c r="B1" s="1670"/>
      <c r="C1" s="1861" t="s">
        <v>1409</v>
      </c>
      <c r="D1" s="1194"/>
      <c r="E1" s="1194"/>
      <c r="F1" s="1194"/>
      <c r="G1" s="1194"/>
      <c r="H1" s="1194"/>
      <c r="I1" s="1194"/>
    </row>
    <row r="3" spans="1:21" x14ac:dyDescent="0.2">
      <c r="A3" s="1669">
        <f>0.95*((100+10)/(100-0)*(100/(100-25)))*заглавие!$K$1</f>
        <v>1.3933333333333333</v>
      </c>
      <c r="D3" s="1195" t="s">
        <v>831</v>
      </c>
      <c r="E3" s="185"/>
      <c r="F3" s="185"/>
      <c r="H3" s="185"/>
      <c r="I3" s="1189"/>
      <c r="J3" s="195"/>
      <c r="K3" s="195"/>
      <c r="L3" s="195"/>
      <c r="M3" s="192"/>
      <c r="N3" s="192"/>
      <c r="O3" s="192"/>
      <c r="P3" s="1189"/>
      <c r="Q3" s="192"/>
      <c r="R3" s="192"/>
      <c r="S3" s="192"/>
      <c r="T3" s="1189"/>
      <c r="U3" s="185"/>
    </row>
    <row r="4" spans="1:21" x14ac:dyDescent="0.2"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1:21" x14ac:dyDescent="0.2">
      <c r="C5" s="241" t="s">
        <v>832</v>
      </c>
      <c r="D5" s="242"/>
      <c r="E5" s="183" t="s">
        <v>833</v>
      </c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</row>
    <row r="6" spans="1:21" x14ac:dyDescent="0.2">
      <c r="C6" s="6">
        <v>713</v>
      </c>
      <c r="D6" s="6">
        <v>296</v>
      </c>
      <c r="E6" s="6">
        <v>1</v>
      </c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</row>
    <row r="7" spans="1:21" ht="13.5" thickBot="1" x14ac:dyDescent="0.25">
      <c r="G7" s="167"/>
      <c r="H7" s="167"/>
      <c r="I7" s="167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</row>
    <row r="8" spans="1:21" ht="13.5" thickBot="1" x14ac:dyDescent="0.25">
      <c r="C8" s="243" t="s">
        <v>834</v>
      </c>
      <c r="D8" s="244">
        <f>(C6*2/1000+D6*2/1000)*E6</f>
        <v>2.0179999999999998</v>
      </c>
      <c r="G8" s="167"/>
      <c r="H8" s="1190"/>
      <c r="I8" s="1196"/>
      <c r="J8" s="167"/>
    </row>
    <row r="9" spans="1:21" ht="13.5" thickBot="1" x14ac:dyDescent="0.25">
      <c r="G9" s="167"/>
      <c r="H9" s="1190"/>
      <c r="I9" s="1197"/>
      <c r="J9" s="167"/>
    </row>
    <row r="10" spans="1:21" ht="13.5" thickBot="1" x14ac:dyDescent="0.25">
      <c r="C10" s="243" t="s">
        <v>1778</v>
      </c>
      <c r="D10" s="245">
        <f>((C6-27)*(D6-27)/1000000)*E6</f>
        <v>0.184534</v>
      </c>
      <c r="G10" s="167"/>
      <c r="H10" s="1190"/>
      <c r="I10" s="1197"/>
      <c r="J10" s="167"/>
    </row>
    <row r="11" spans="1:21" x14ac:dyDescent="0.2">
      <c r="G11" s="167"/>
      <c r="H11" s="1190"/>
      <c r="I11" s="1197"/>
      <c r="J11" s="167"/>
    </row>
    <row r="12" spans="1:21" x14ac:dyDescent="0.2">
      <c r="G12" s="167"/>
      <c r="H12" s="167"/>
      <c r="I12" s="167"/>
      <c r="J12" s="167"/>
    </row>
    <row r="13" spans="1:21" ht="28.5" customHeight="1" x14ac:dyDescent="0.2">
      <c r="C13" s="246" t="s">
        <v>802</v>
      </c>
      <c r="D13" s="247" t="s">
        <v>1779</v>
      </c>
      <c r="E13" s="247" t="s">
        <v>1780</v>
      </c>
      <c r="G13" s="167"/>
      <c r="H13" s="167"/>
      <c r="I13" s="167"/>
      <c r="J13" s="167"/>
    </row>
    <row r="14" spans="1:21" hidden="1" x14ac:dyDescent="0.2">
      <c r="C14" s="259">
        <f>D8*13.1+12.7*E6+D10*35</f>
        <v>45.594489999999993</v>
      </c>
      <c r="D14" s="259">
        <f>D8*13.1+12.7*E6+D10*44</f>
        <v>47.255295999999994</v>
      </c>
      <c r="E14" s="259">
        <f>D8*13.1+12.7*E6+D10*18</f>
        <v>42.457411999999998</v>
      </c>
    </row>
    <row r="15" spans="1:21" x14ac:dyDescent="0.2">
      <c r="C15" s="248">
        <f>C14*$A$3</f>
        <v>63.528322733333326</v>
      </c>
      <c r="D15" s="248">
        <f>D14*$A$3</f>
        <v>65.842379093333321</v>
      </c>
      <c r="E15" s="248">
        <f>E14*$A$3</f>
        <v>59.157327386666665</v>
      </c>
    </row>
    <row r="16" spans="1:21" x14ac:dyDescent="0.2">
      <c r="C16" s="380"/>
      <c r="D16" s="380"/>
      <c r="E16" s="380"/>
      <c r="O16" s="184"/>
      <c r="P16" s="184"/>
      <c r="Q16" s="184"/>
      <c r="R16" s="184"/>
      <c r="S16" s="184"/>
      <c r="T16" s="184"/>
      <c r="U16" s="184"/>
    </row>
    <row r="17" spans="1:21" ht="15.75" x14ac:dyDescent="0.25">
      <c r="C17" s="1201" t="s">
        <v>1565</v>
      </c>
      <c r="D17" s="251" t="s">
        <v>746</v>
      </c>
      <c r="E17" s="111"/>
      <c r="O17" s="194"/>
      <c r="P17" s="194"/>
      <c r="Q17" s="194"/>
      <c r="R17" s="194"/>
      <c r="S17" s="194"/>
      <c r="T17" s="194"/>
      <c r="U17" s="194"/>
    </row>
    <row r="18" spans="1:21" ht="15.75" x14ac:dyDescent="0.25">
      <c r="C18" s="272"/>
      <c r="D18" s="251" t="s">
        <v>747</v>
      </c>
      <c r="E18" s="111"/>
      <c r="O18" s="194"/>
      <c r="P18" s="194"/>
      <c r="Q18" s="194"/>
      <c r="R18" s="194"/>
      <c r="S18" s="194"/>
      <c r="T18" s="194"/>
      <c r="U18" s="194"/>
    </row>
    <row r="19" spans="1:21" ht="15.75" x14ac:dyDescent="0.25">
      <c r="C19" s="272"/>
      <c r="D19" s="251" t="s">
        <v>748</v>
      </c>
      <c r="E19" s="111"/>
      <c r="O19" s="194"/>
      <c r="P19" s="194"/>
      <c r="Q19" s="194"/>
      <c r="R19" s="194"/>
      <c r="S19" s="194"/>
      <c r="T19" s="194"/>
      <c r="U19" s="194"/>
    </row>
    <row r="20" spans="1:21" x14ac:dyDescent="0.2">
      <c r="C20" s="272"/>
      <c r="D20" s="111"/>
      <c r="E20" s="111"/>
      <c r="O20" s="194"/>
      <c r="P20" s="194"/>
      <c r="Q20" s="194"/>
      <c r="R20" s="194"/>
      <c r="S20" s="194"/>
      <c r="T20" s="194"/>
      <c r="U20" s="194"/>
    </row>
    <row r="21" spans="1:21" ht="13.5" x14ac:dyDescent="0.25">
      <c r="C21" s="71" t="s">
        <v>764</v>
      </c>
      <c r="D21" s="332"/>
      <c r="E21" s="21"/>
      <c r="N21" s="336"/>
      <c r="O21" s="336"/>
      <c r="P21" s="336"/>
      <c r="Q21" s="336"/>
      <c r="R21" s="336"/>
      <c r="S21" s="336"/>
      <c r="T21" s="336"/>
      <c r="U21" s="336"/>
    </row>
    <row r="22" spans="1:21" ht="13.5" x14ac:dyDescent="0.25">
      <c r="C22" s="71" t="s">
        <v>765</v>
      </c>
      <c r="D22" s="332"/>
      <c r="E22" s="21"/>
      <c r="N22" s="336"/>
      <c r="O22" s="336"/>
      <c r="P22" s="336"/>
      <c r="Q22" s="336"/>
      <c r="R22" s="336"/>
      <c r="S22" s="336"/>
      <c r="T22" s="336"/>
      <c r="U22" s="336"/>
    </row>
    <row r="23" spans="1:21" ht="13.5" x14ac:dyDescent="0.25">
      <c r="C23" s="71" t="s">
        <v>766</v>
      </c>
      <c r="D23" s="332"/>
      <c r="E23" s="21"/>
      <c r="N23" s="336"/>
      <c r="O23" s="336"/>
      <c r="P23" s="336"/>
      <c r="Q23" s="336"/>
      <c r="R23" s="336"/>
      <c r="S23" s="336"/>
      <c r="T23" s="336"/>
      <c r="U23" s="336"/>
    </row>
    <row r="24" spans="1:21" ht="13.5" x14ac:dyDescent="0.25">
      <c r="C24" s="71" t="s">
        <v>726</v>
      </c>
      <c r="D24" s="332"/>
      <c r="E24" s="21"/>
      <c r="N24" s="336"/>
      <c r="O24" s="336"/>
      <c r="P24" s="336"/>
      <c r="Q24" s="336"/>
      <c r="R24" s="336"/>
      <c r="S24" s="336"/>
      <c r="T24" s="336"/>
      <c r="U24" s="336"/>
    </row>
    <row r="25" spans="1:21" x14ac:dyDescent="0.2">
      <c r="C25" s="71" t="s">
        <v>727</v>
      </c>
    </row>
    <row r="26" spans="1:21" x14ac:dyDescent="0.2">
      <c r="C26" s="272"/>
      <c r="D26" s="111"/>
      <c r="E26" s="111"/>
      <c r="O26" s="194"/>
      <c r="P26" s="194"/>
      <c r="Q26" s="194"/>
      <c r="R26" s="194"/>
      <c r="S26" s="194"/>
      <c r="T26" s="194"/>
      <c r="U26" s="194"/>
    </row>
    <row r="27" spans="1:21" x14ac:dyDescent="0.2">
      <c r="C27" s="272"/>
      <c r="D27" s="111"/>
      <c r="E27" s="111"/>
      <c r="O27" s="194"/>
      <c r="P27" s="194"/>
      <c r="Q27" s="194"/>
      <c r="R27" s="194"/>
      <c r="S27" s="194"/>
      <c r="T27" s="194"/>
      <c r="U27" s="194"/>
    </row>
    <row r="28" spans="1:21" x14ac:dyDescent="0.2">
      <c r="C28" s="272"/>
      <c r="D28" s="111"/>
      <c r="E28" s="111"/>
      <c r="O28" s="194"/>
      <c r="P28" s="194"/>
      <c r="Q28" s="194"/>
      <c r="R28" s="194"/>
      <c r="S28" s="194"/>
      <c r="T28" s="194"/>
      <c r="U28" s="194"/>
    </row>
    <row r="29" spans="1:21" s="184" customFormat="1" x14ac:dyDescent="0.2">
      <c r="C29" s="1192"/>
      <c r="D29" s="1193"/>
      <c r="E29" s="1193"/>
      <c r="O29" s="194"/>
      <c r="P29" s="194"/>
      <c r="Q29" s="194"/>
      <c r="R29" s="194"/>
      <c r="S29" s="194"/>
      <c r="T29" s="194"/>
      <c r="U29" s="194"/>
    </row>
    <row r="30" spans="1:21" ht="18.75" x14ac:dyDescent="0.3">
      <c r="C30" s="1600" t="s">
        <v>1062</v>
      </c>
      <c r="D30" s="1191"/>
      <c r="E30" s="1191"/>
      <c r="F30" s="1191"/>
      <c r="G30" s="942"/>
      <c r="H30" s="942"/>
      <c r="I30" s="942"/>
      <c r="O30" s="184"/>
      <c r="P30" s="184"/>
      <c r="Q30" s="184"/>
      <c r="R30" s="184"/>
      <c r="S30" s="184"/>
      <c r="T30" s="184"/>
      <c r="U30" s="184"/>
    </row>
    <row r="31" spans="1:21" x14ac:dyDescent="0.2">
      <c r="C31" s="381"/>
      <c r="D31" s="381"/>
      <c r="E31" s="381"/>
      <c r="O31" s="184"/>
      <c r="P31" s="184"/>
      <c r="Q31" s="184"/>
      <c r="R31" s="184"/>
      <c r="S31" s="184"/>
      <c r="T31" s="184"/>
      <c r="U31" s="184"/>
    </row>
    <row r="32" spans="1:21" ht="15" x14ac:dyDescent="0.25">
      <c r="A32" s="310"/>
      <c r="C32" s="32"/>
      <c r="D32" s="311" t="s">
        <v>2118</v>
      </c>
      <c r="E32" s="133"/>
      <c r="F32" s="310"/>
      <c r="G32" s="310"/>
      <c r="H32" s="334"/>
      <c r="J32" s="32"/>
      <c r="K32" s="311" t="s">
        <v>1304</v>
      </c>
      <c r="L32" s="133"/>
    </row>
    <row r="33" spans="1:15" ht="15" x14ac:dyDescent="0.25">
      <c r="A33" s="310"/>
      <c r="C33" s="1"/>
      <c r="D33" s="1"/>
      <c r="E33" s="1"/>
      <c r="F33" s="310"/>
      <c r="G33" s="310"/>
      <c r="H33" s="334"/>
      <c r="J33" s="1"/>
      <c r="K33" s="1"/>
      <c r="L33" s="1"/>
    </row>
    <row r="34" spans="1:15" ht="15" x14ac:dyDescent="0.25">
      <c r="A34" s="310"/>
      <c r="C34" s="46" t="s">
        <v>832</v>
      </c>
      <c r="D34" s="48"/>
      <c r="E34" s="6" t="s">
        <v>833</v>
      </c>
      <c r="F34" s="310"/>
      <c r="G34" s="310"/>
      <c r="H34" s="334"/>
      <c r="J34" s="46" t="s">
        <v>832</v>
      </c>
      <c r="K34" s="48"/>
      <c r="L34" s="6" t="s">
        <v>833</v>
      </c>
    </row>
    <row r="35" spans="1:15" ht="15" x14ac:dyDescent="0.25">
      <c r="A35" s="310"/>
      <c r="C35" s="6">
        <v>713</v>
      </c>
      <c r="D35" s="6">
        <v>296</v>
      </c>
      <c r="E35" s="6">
        <v>1</v>
      </c>
      <c r="F35" s="310"/>
      <c r="G35" s="310"/>
      <c r="H35" s="334"/>
      <c r="J35" s="6">
        <v>713</v>
      </c>
      <c r="K35" s="6">
        <v>296</v>
      </c>
      <c r="L35" s="6">
        <v>1</v>
      </c>
    </row>
    <row r="36" spans="1:15" ht="15.75" thickBot="1" x14ac:dyDescent="0.3">
      <c r="A36" s="310"/>
      <c r="C36" s="1"/>
      <c r="D36" s="1"/>
      <c r="E36" s="1"/>
      <c r="F36" s="310"/>
      <c r="G36" s="310"/>
      <c r="H36" s="334"/>
      <c r="J36" s="1"/>
      <c r="K36" s="1"/>
      <c r="L36" s="1"/>
    </row>
    <row r="37" spans="1:15" ht="15.75" thickBot="1" x14ac:dyDescent="0.3">
      <c r="A37" s="310"/>
      <c r="C37" s="312" t="s">
        <v>834</v>
      </c>
      <c r="D37" s="313">
        <f>(C35*2/1000+D35*2/1000)*E35</f>
        <v>2.0179999999999998</v>
      </c>
      <c r="E37" s="1"/>
      <c r="F37" s="310"/>
      <c r="G37" s="310"/>
      <c r="H37" s="334"/>
      <c r="J37" s="312" t="s">
        <v>834</v>
      </c>
      <c r="K37" s="313">
        <f>(J35*2/1000+K35*2/1000)*L35</f>
        <v>2.0179999999999998</v>
      </c>
      <c r="L37" s="1"/>
    </row>
    <row r="38" spans="1:15" ht="15.75" thickBot="1" x14ac:dyDescent="0.3">
      <c r="A38" s="310"/>
      <c r="C38" s="1"/>
      <c r="D38" s="1"/>
      <c r="E38" s="1"/>
      <c r="F38" s="310"/>
      <c r="G38" s="310"/>
      <c r="H38" s="334"/>
      <c r="J38" s="1"/>
      <c r="K38" s="1"/>
      <c r="L38" s="1"/>
    </row>
    <row r="39" spans="1:15" ht="15.75" thickBot="1" x14ac:dyDescent="0.3">
      <c r="A39" s="310"/>
      <c r="C39" s="312" t="s">
        <v>1778</v>
      </c>
      <c r="D39" s="314">
        <f>(C35*D35/1000000)*E35</f>
        <v>0.21104800000000001</v>
      </c>
      <c r="E39" s="1"/>
      <c r="F39" s="310"/>
      <c r="G39" s="310"/>
      <c r="H39" s="334"/>
      <c r="J39" s="312" t="s">
        <v>1778</v>
      </c>
      <c r="K39" s="314">
        <f>(J35*K35/1000000)*L35</f>
        <v>0.21104800000000001</v>
      </c>
      <c r="L39" s="1"/>
    </row>
    <row r="40" spans="1:15" ht="15" x14ac:dyDescent="0.25">
      <c r="A40" s="310"/>
      <c r="C40" s="1"/>
      <c r="D40" s="1"/>
      <c r="E40" s="1"/>
      <c r="F40" s="310"/>
      <c r="G40" s="310"/>
      <c r="H40" s="334"/>
    </row>
    <row r="41" spans="1:15" ht="13.5" x14ac:dyDescent="0.25">
      <c r="B41" s="315" t="s">
        <v>2119</v>
      </c>
      <c r="C41" s="316" t="s">
        <v>2120</v>
      </c>
      <c r="D41" s="317" t="s">
        <v>1541</v>
      </c>
      <c r="E41" s="317" t="s">
        <v>1542</v>
      </c>
      <c r="F41" s="317" t="s">
        <v>1543</v>
      </c>
      <c r="G41" s="315" t="s">
        <v>1544</v>
      </c>
      <c r="H41" s="335"/>
      <c r="I41" s="315" t="s">
        <v>2119</v>
      </c>
      <c r="J41" s="316" t="s">
        <v>2120</v>
      </c>
      <c r="K41" s="317" t="s">
        <v>1541</v>
      </c>
      <c r="L41" s="317" t="s">
        <v>1542</v>
      </c>
      <c r="M41" s="317" t="s">
        <v>1543</v>
      </c>
      <c r="N41" s="315" t="s">
        <v>1544</v>
      </c>
      <c r="O41" s="333"/>
    </row>
    <row r="42" spans="1:15" ht="13.5" hidden="1" x14ac:dyDescent="0.25">
      <c r="B42" s="318" t="s">
        <v>1545</v>
      </c>
      <c r="C42" s="324">
        <f>D37*15+E35*5+D39*47</f>
        <v>45.189256</v>
      </c>
      <c r="D42" s="324">
        <f>D37*15+E35*5+D39*59</f>
        <v>47.721831999999999</v>
      </c>
      <c r="E42" s="324">
        <f>D37*15+E35*5+D39*78</f>
        <v>51.731743999999992</v>
      </c>
      <c r="F42" s="325">
        <f>D37*15+E35*5+D39*89</f>
        <v>54.053271999999993</v>
      </c>
      <c r="G42" s="325">
        <f>D37*15+E35*5</f>
        <v>35.269999999999996</v>
      </c>
      <c r="H42" s="336"/>
      <c r="I42" s="318" t="s">
        <v>1545</v>
      </c>
      <c r="J42" s="324">
        <f>K37*(15+1)+L35*5+K39*47</f>
        <v>47.207256000000001</v>
      </c>
      <c r="K42" s="324">
        <f>K37*(15+1)+L35*5+K39*59</f>
        <v>49.739832</v>
      </c>
      <c r="L42" s="324">
        <f>K37*(15+1)+L35*5+K39*78</f>
        <v>53.749743999999993</v>
      </c>
      <c r="M42" s="325">
        <f>K37*(15+1)+L35*5+K39*89</f>
        <v>56.071271999999993</v>
      </c>
      <c r="N42" s="325">
        <f>K37*(15+1)+L35*5</f>
        <v>37.287999999999997</v>
      </c>
      <c r="O42" s="336"/>
    </row>
    <row r="43" spans="1:15" ht="26.25" hidden="1" customHeight="1" x14ac:dyDescent="0.25">
      <c r="B43" s="321" t="s">
        <v>1546</v>
      </c>
      <c r="C43" s="324">
        <f>D37*15+E35*5+D39*(47+8)</f>
        <v>46.87764</v>
      </c>
      <c r="D43" s="324">
        <f>D37*15+E35*5+D39*(59+8)</f>
        <v>49.410215999999998</v>
      </c>
      <c r="E43" s="324">
        <f>D37*15+E35*5+D39*(78+8)</f>
        <v>53.420127999999998</v>
      </c>
      <c r="F43" s="325">
        <f>D37*15+E35*5+D39*(89+8)</f>
        <v>55.741655999999999</v>
      </c>
      <c r="G43" s="325">
        <f>D37*15+E35*5</f>
        <v>35.269999999999996</v>
      </c>
      <c r="H43" s="336"/>
      <c r="I43" s="321" t="s">
        <v>1546</v>
      </c>
      <c r="J43" s="324">
        <f>K37*(15+1)+L35*5+K39*(47+8)</f>
        <v>48.89564</v>
      </c>
      <c r="K43" s="324">
        <f>K37*(15+1)+L35*5+K39*(59+8)</f>
        <v>51.428215999999999</v>
      </c>
      <c r="L43" s="324">
        <f>K37*(15+1)+L35*5+K39*(78+8)</f>
        <v>55.438127999999999</v>
      </c>
      <c r="M43" s="325">
        <f>K37*(15+1)+L35*5+K39*(89+8)</f>
        <v>57.759656</v>
      </c>
      <c r="N43" s="325">
        <f>K37*(15+1)+L35*5</f>
        <v>37.287999999999997</v>
      </c>
      <c r="O43" s="336"/>
    </row>
    <row r="44" spans="1:15" ht="13.5" x14ac:dyDescent="0.25">
      <c r="B44" s="318" t="s">
        <v>1545</v>
      </c>
      <c r="C44" s="319">
        <f t="shared" ref="C44:G45" si="0">C42*$A$3</f>
        <v>62.963696693333333</v>
      </c>
      <c r="D44" s="319">
        <f t="shared" si="0"/>
        <v>66.492419253333338</v>
      </c>
      <c r="E44" s="319">
        <f t="shared" si="0"/>
        <v>72.079563306666657</v>
      </c>
      <c r="F44" s="320">
        <f t="shared" si="0"/>
        <v>75.314225653333324</v>
      </c>
      <c r="G44" s="320">
        <f t="shared" si="0"/>
        <v>49.142866666666663</v>
      </c>
      <c r="H44" s="336"/>
      <c r="I44" s="318" t="s">
        <v>1545</v>
      </c>
      <c r="J44" s="319">
        <f t="shared" ref="J44:N45" si="1">J42*$A$3</f>
        <v>65.775443359999997</v>
      </c>
      <c r="K44" s="319">
        <f t="shared" si="1"/>
        <v>69.304165920000003</v>
      </c>
      <c r="L44" s="319">
        <f t="shared" si="1"/>
        <v>74.891309973333321</v>
      </c>
      <c r="M44" s="320">
        <f t="shared" si="1"/>
        <v>78.125972319999988</v>
      </c>
      <c r="N44" s="320">
        <f t="shared" si="1"/>
        <v>51.954613333333327</v>
      </c>
      <c r="O44" s="336"/>
    </row>
    <row r="45" spans="1:15" ht="25.5" customHeight="1" x14ac:dyDescent="0.25">
      <c r="B45" s="321" t="s">
        <v>1546</v>
      </c>
      <c r="C45" s="322">
        <f t="shared" si="0"/>
        <v>65.316178399999998</v>
      </c>
      <c r="D45" s="322">
        <f t="shared" si="0"/>
        <v>68.84490095999999</v>
      </c>
      <c r="E45" s="322">
        <f t="shared" si="0"/>
        <v>74.432045013333337</v>
      </c>
      <c r="F45" s="323">
        <f t="shared" si="0"/>
        <v>77.666707360000004</v>
      </c>
      <c r="G45" s="323">
        <f t="shared" si="0"/>
        <v>49.142866666666663</v>
      </c>
      <c r="H45" s="336"/>
      <c r="I45" s="321" t="s">
        <v>1546</v>
      </c>
      <c r="J45" s="322">
        <f t="shared" si="1"/>
        <v>68.127925066666663</v>
      </c>
      <c r="K45" s="322">
        <f t="shared" si="1"/>
        <v>71.656647626666668</v>
      </c>
      <c r="L45" s="322">
        <f t="shared" si="1"/>
        <v>77.243791680000001</v>
      </c>
      <c r="M45" s="323">
        <f t="shared" si="1"/>
        <v>80.478454026666668</v>
      </c>
      <c r="N45" s="323">
        <f t="shared" si="1"/>
        <v>51.954613333333327</v>
      </c>
      <c r="O45" s="336"/>
    </row>
    <row r="47" spans="1:15" ht="13.5" x14ac:dyDescent="0.25">
      <c r="H47" s="336"/>
      <c r="I47" s="336"/>
      <c r="J47" s="336"/>
      <c r="K47" s="336"/>
      <c r="L47" s="336"/>
      <c r="M47" s="336"/>
      <c r="N47" s="336"/>
      <c r="O47" s="336"/>
    </row>
    <row r="48" spans="1:15" ht="15.75" x14ac:dyDescent="0.25">
      <c r="C48" s="1200" t="s">
        <v>397</v>
      </c>
      <c r="D48" s="251" t="s">
        <v>1564</v>
      </c>
      <c r="H48" s="336"/>
      <c r="I48" s="336"/>
      <c r="J48" s="336"/>
      <c r="K48" s="336"/>
      <c r="L48" s="336"/>
      <c r="M48" s="336"/>
      <c r="N48" s="336"/>
      <c r="O48" s="336"/>
    </row>
    <row r="49" spans="3:21" ht="15.75" x14ac:dyDescent="0.25">
      <c r="C49" s="251"/>
      <c r="D49" s="251" t="s">
        <v>398</v>
      </c>
      <c r="G49" s="336"/>
      <c r="H49" s="336"/>
      <c r="I49" s="336"/>
      <c r="J49" s="336"/>
      <c r="K49" s="336"/>
      <c r="L49" s="336"/>
      <c r="M49" s="336"/>
      <c r="N49" s="336"/>
    </row>
    <row r="50" spans="3:21" ht="15.75" x14ac:dyDescent="0.25">
      <c r="C50" s="251"/>
      <c r="D50" s="251" t="s">
        <v>399</v>
      </c>
      <c r="H50" s="336"/>
      <c r="I50" s="336"/>
      <c r="J50" s="336"/>
      <c r="K50" s="336"/>
      <c r="L50" s="336"/>
      <c r="M50" s="336"/>
      <c r="N50" s="336"/>
      <c r="O50" s="336"/>
    </row>
    <row r="51" spans="3:21" ht="13.5" x14ac:dyDescent="0.25">
      <c r="H51" s="336"/>
      <c r="I51" s="336"/>
      <c r="J51" s="336"/>
      <c r="K51" s="336"/>
      <c r="L51" s="336"/>
      <c r="M51" s="336"/>
      <c r="N51" s="336"/>
      <c r="O51" s="336"/>
    </row>
    <row r="52" spans="3:21" ht="13.5" x14ac:dyDescent="0.25">
      <c r="C52" s="331"/>
      <c r="D52" s="332"/>
      <c r="E52" s="21"/>
      <c r="N52" s="336"/>
      <c r="O52" s="336"/>
      <c r="P52" s="336"/>
      <c r="Q52" s="336"/>
      <c r="R52" s="336"/>
      <c r="S52" s="336"/>
      <c r="T52" s="336"/>
      <c r="U52" s="336"/>
    </row>
    <row r="53" spans="3:21" ht="13.5" x14ac:dyDescent="0.25">
      <c r="C53" s="331"/>
      <c r="D53" s="332"/>
      <c r="E53" s="21"/>
      <c r="N53" s="336"/>
      <c r="O53" s="336"/>
      <c r="P53" s="336"/>
      <c r="Q53" s="336"/>
      <c r="R53" s="336"/>
      <c r="S53" s="336"/>
      <c r="T53" s="336"/>
      <c r="U53" s="336"/>
    </row>
    <row r="54" spans="3:21" ht="13.5" x14ac:dyDescent="0.25">
      <c r="C54" s="331"/>
      <c r="D54" s="332"/>
      <c r="E54" s="21"/>
      <c r="N54" s="336"/>
      <c r="O54" s="336"/>
      <c r="P54" s="336"/>
      <c r="Q54" s="336"/>
      <c r="R54" s="336"/>
      <c r="S54" s="336"/>
      <c r="T54" s="336"/>
      <c r="U54" s="336"/>
    </row>
    <row r="55" spans="3:21" ht="13.5" x14ac:dyDescent="0.25">
      <c r="C55" s="331"/>
      <c r="D55" s="332"/>
      <c r="E55" s="21"/>
      <c r="N55" s="336"/>
      <c r="O55" s="336"/>
      <c r="P55" s="336"/>
      <c r="Q55" s="336"/>
      <c r="R55" s="336"/>
      <c r="S55" s="336"/>
      <c r="T55" s="336"/>
      <c r="U55" s="336"/>
    </row>
    <row r="56" spans="3:21" ht="13.5" x14ac:dyDescent="0.25">
      <c r="C56" s="331"/>
      <c r="D56" s="332"/>
      <c r="E56" s="21"/>
      <c r="N56" s="336"/>
      <c r="O56" s="336"/>
      <c r="P56" s="336"/>
      <c r="Q56" s="336"/>
      <c r="R56" s="336"/>
      <c r="S56" s="336"/>
      <c r="T56" s="336"/>
      <c r="U56" s="336"/>
    </row>
    <row r="64" spans="3:21" ht="13.5" x14ac:dyDescent="0.25">
      <c r="G64" s="51"/>
    </row>
    <row r="67" spans="6:6" ht="13.5" x14ac:dyDescent="0.25">
      <c r="F67" s="50"/>
    </row>
  </sheetData>
  <phoneticPr fontId="3" type="noConversion"/>
  <pageMargins left="0.19685039370078741" right="0.19685039370078741" top="0.19685039370078741" bottom="0.19685039370078741" header="0.51181102362204722" footer="0.51181102362204722"/>
  <pageSetup paperSize="9" scale="51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N153"/>
  <sheetViews>
    <sheetView view="pageBreakPreview" workbookViewId="0">
      <selection activeCell="H31" sqref="H31"/>
    </sheetView>
  </sheetViews>
  <sheetFormatPr defaultRowHeight="12.75" x14ac:dyDescent="0.2"/>
  <cols>
    <col min="1" max="1" width="3.85546875" style="161" bestFit="1" customWidth="1"/>
    <col min="2" max="2" width="46.28515625" style="161" customWidth="1"/>
    <col min="3" max="3" width="77.28515625" style="161" customWidth="1"/>
    <col min="4" max="4" width="9.140625" style="161" hidden="1" customWidth="1"/>
    <col min="5" max="5" width="9.140625" style="161" bestFit="1"/>
    <col min="6" max="6" width="9.140625" style="161"/>
    <col min="7" max="7" width="17.28515625" style="161" bestFit="1" customWidth="1"/>
    <col min="8" max="8" width="13.140625" style="161" bestFit="1" customWidth="1"/>
    <col min="9" max="16384" width="9.140625" style="161"/>
  </cols>
  <sheetData>
    <row r="1" spans="1:14" ht="18.75" x14ac:dyDescent="0.3">
      <c r="A1" s="1837" t="s">
        <v>1932</v>
      </c>
      <c r="B1" s="1653"/>
      <c r="C1" s="900"/>
    </row>
    <row r="3" spans="1:14" ht="13.5" thickBot="1" x14ac:dyDescent="0.25">
      <c r="B3" s="1838"/>
    </row>
    <row r="4" spans="1:14" ht="16.5" thickBot="1" x14ac:dyDescent="0.25">
      <c r="A4" s="238" t="s">
        <v>216</v>
      </c>
      <c r="B4" s="306" t="s">
        <v>789</v>
      </c>
      <c r="C4" s="238" t="s">
        <v>790</v>
      </c>
      <c r="D4" s="238" t="s">
        <v>1307</v>
      </c>
      <c r="E4" s="238" t="s">
        <v>1307</v>
      </c>
      <c r="H4" s="180"/>
      <c r="I4" s="180"/>
      <c r="J4" s="180"/>
      <c r="K4" s="180"/>
    </row>
    <row r="5" spans="1:14" ht="13.5" thickBot="1" x14ac:dyDescent="0.25">
      <c r="A5" s="1301">
        <v>1</v>
      </c>
      <c r="B5" s="1310" t="s">
        <v>941</v>
      </c>
      <c r="C5" s="539" t="s">
        <v>947</v>
      </c>
      <c r="D5" s="998">
        <v>25</v>
      </c>
      <c r="E5" s="998">
        <f>D5*заглавие!$K$1</f>
        <v>25</v>
      </c>
      <c r="F5" s="239"/>
      <c r="H5" s="180"/>
      <c r="I5" s="180"/>
      <c r="J5" s="180"/>
      <c r="K5" s="180"/>
      <c r="L5" s="180"/>
      <c r="M5" s="180"/>
      <c r="N5" s="180"/>
    </row>
    <row r="6" spans="1:14" ht="15.75" x14ac:dyDescent="0.25">
      <c r="A6" s="1302">
        <v>2</v>
      </c>
      <c r="B6" s="1321" t="s">
        <v>949</v>
      </c>
      <c r="C6" s="1326" t="s">
        <v>943</v>
      </c>
      <c r="D6" s="1000">
        <v>70</v>
      </c>
      <c r="E6" s="1000">
        <f>D6*заглавие!$K$1</f>
        <v>70</v>
      </c>
      <c r="F6" s="239"/>
      <c r="G6" s="1297"/>
      <c r="H6" s="1298"/>
      <c r="I6" s="1223"/>
      <c r="J6" s="1223"/>
      <c r="K6" s="1223"/>
      <c r="L6" s="1223"/>
      <c r="M6" s="180"/>
      <c r="N6" s="180"/>
    </row>
    <row r="7" spans="1:14" ht="15.75" x14ac:dyDescent="0.25">
      <c r="A7" s="1301">
        <v>3</v>
      </c>
      <c r="B7" s="548" t="s">
        <v>948</v>
      </c>
      <c r="C7" s="1327" t="s">
        <v>943</v>
      </c>
      <c r="D7" s="998">
        <v>70</v>
      </c>
      <c r="E7" s="997">
        <f>D7*заглавие!$K$1</f>
        <v>70</v>
      </c>
      <c r="F7" s="239"/>
      <c r="G7" s="1297"/>
      <c r="H7" s="1298"/>
      <c r="I7" s="1223"/>
      <c r="J7" s="1223"/>
      <c r="K7" s="1223"/>
      <c r="L7" s="1223"/>
      <c r="M7" s="180"/>
      <c r="N7" s="180"/>
    </row>
    <row r="8" spans="1:14" ht="16.5" thickBot="1" x14ac:dyDescent="0.3">
      <c r="A8" s="1305">
        <v>4</v>
      </c>
      <c r="B8" s="549" t="s">
        <v>950</v>
      </c>
      <c r="C8" s="1840" t="s">
        <v>943</v>
      </c>
      <c r="D8" s="1004">
        <v>80</v>
      </c>
      <c r="E8" s="1004">
        <f>D8*заглавие!$K$1</f>
        <v>80</v>
      </c>
      <c r="F8" s="239"/>
      <c r="G8" s="1297"/>
      <c r="H8" s="1298"/>
      <c r="I8" s="1223"/>
      <c r="J8" s="1223"/>
      <c r="K8" s="1223"/>
      <c r="L8" s="1223"/>
      <c r="M8" s="180"/>
      <c r="N8" s="180"/>
    </row>
    <row r="9" spans="1:14" ht="15.75" x14ac:dyDescent="0.25">
      <c r="A9" s="1308">
        <v>5</v>
      </c>
      <c r="B9" s="1839" t="s">
        <v>951</v>
      </c>
      <c r="C9" s="1328" t="s">
        <v>943</v>
      </c>
      <c r="D9" s="997">
        <v>70</v>
      </c>
      <c r="E9" s="997">
        <f>D9*заглавие!$K$1</f>
        <v>70</v>
      </c>
      <c r="F9" s="239"/>
      <c r="G9" s="1297"/>
      <c r="H9" s="1298"/>
      <c r="I9" s="1223"/>
      <c r="J9" s="1223"/>
      <c r="K9" s="1223"/>
      <c r="L9" s="1223"/>
      <c r="M9" s="180"/>
      <c r="N9" s="180"/>
    </row>
    <row r="10" spans="1:14" ht="15.75" customHeight="1" thickBot="1" x14ac:dyDescent="0.25">
      <c r="A10" s="1307">
        <v>6</v>
      </c>
      <c r="B10" s="554" t="s">
        <v>952</v>
      </c>
      <c r="C10" s="1328" t="s">
        <v>943</v>
      </c>
      <c r="D10" s="1001">
        <v>80</v>
      </c>
      <c r="E10" s="1001">
        <f>D10*заглавие!$K$1</f>
        <v>80</v>
      </c>
      <c r="F10" s="239"/>
      <c r="G10" s="1297"/>
      <c r="H10" s="1298"/>
      <c r="I10" s="180"/>
      <c r="J10" s="180"/>
      <c r="K10" s="180"/>
      <c r="L10" s="180"/>
      <c r="M10" s="180"/>
      <c r="N10" s="180"/>
    </row>
    <row r="11" spans="1:14" ht="16.5" thickBot="1" x14ac:dyDescent="0.3">
      <c r="A11" s="1302">
        <v>7</v>
      </c>
      <c r="B11" s="553" t="s">
        <v>942</v>
      </c>
      <c r="C11" s="1329" t="s">
        <v>953</v>
      </c>
      <c r="D11" s="1000">
        <v>90</v>
      </c>
      <c r="E11" s="1000">
        <f>D11*заглавие!$K$1</f>
        <v>90</v>
      </c>
      <c r="F11" s="239"/>
      <c r="G11" s="1297"/>
      <c r="H11" s="1100"/>
      <c r="I11" s="180"/>
      <c r="J11" s="180"/>
      <c r="K11" s="180"/>
      <c r="L11" s="180"/>
      <c r="M11" s="180"/>
      <c r="N11" s="180"/>
    </row>
    <row r="12" spans="1:14" ht="15.75" x14ac:dyDescent="0.25">
      <c r="A12" s="1303">
        <v>8</v>
      </c>
      <c r="B12" s="553" t="s">
        <v>616</v>
      </c>
      <c r="C12" s="894" t="s">
        <v>945</v>
      </c>
      <c r="D12" s="1000">
        <v>70</v>
      </c>
      <c r="E12" s="1000">
        <f>D12*заглавие!$K$1</f>
        <v>70</v>
      </c>
      <c r="F12" s="239"/>
      <c r="G12" s="266"/>
      <c r="H12" s="1100"/>
      <c r="I12" s="180"/>
      <c r="J12" s="180"/>
      <c r="K12" s="180"/>
      <c r="L12" s="180"/>
      <c r="M12" s="180"/>
      <c r="N12" s="180"/>
    </row>
    <row r="13" spans="1:14" ht="29.25" customHeight="1" x14ac:dyDescent="0.25">
      <c r="A13" s="1301">
        <v>9</v>
      </c>
      <c r="B13" s="1311" t="s">
        <v>1324</v>
      </c>
      <c r="C13" s="894" t="s">
        <v>944</v>
      </c>
      <c r="D13" s="1003">
        <v>85</v>
      </c>
      <c r="E13" s="1003">
        <f>D13*заглавие!$K$1</f>
        <v>85</v>
      </c>
      <c r="F13" s="239"/>
      <c r="G13" s="266"/>
      <c r="H13" s="1100"/>
      <c r="I13" s="180"/>
      <c r="J13" s="180"/>
      <c r="K13" s="180"/>
      <c r="L13" s="180"/>
    </row>
    <row r="14" spans="1:14" ht="29.25" customHeight="1" x14ac:dyDescent="0.25">
      <c r="A14" s="1301">
        <v>10</v>
      </c>
      <c r="B14" s="1311" t="s">
        <v>1334</v>
      </c>
      <c r="C14" s="894" t="s">
        <v>946</v>
      </c>
      <c r="D14" s="1003">
        <v>85</v>
      </c>
      <c r="E14" s="1003">
        <f>D14*заглавие!$K$1</f>
        <v>85</v>
      </c>
      <c r="F14" s="239"/>
      <c r="G14" s="266"/>
      <c r="H14" s="1100"/>
      <c r="I14" s="180"/>
      <c r="J14" s="180"/>
      <c r="K14" s="180"/>
      <c r="L14" s="180"/>
    </row>
    <row r="15" spans="1:14" ht="15.75" x14ac:dyDescent="0.25">
      <c r="A15" s="1304">
        <v>11</v>
      </c>
      <c r="B15" s="1311" t="s">
        <v>1339</v>
      </c>
      <c r="C15" s="1330" t="s">
        <v>980</v>
      </c>
      <c r="D15" s="1005">
        <v>75</v>
      </c>
      <c r="E15" s="1003">
        <f>D15*заглавие!$K$1</f>
        <v>75</v>
      </c>
      <c r="F15" s="239"/>
      <c r="G15" s="266"/>
      <c r="H15" s="1100"/>
      <c r="I15" s="180"/>
      <c r="J15" s="180"/>
      <c r="K15" s="180"/>
      <c r="L15" s="180"/>
    </row>
    <row r="16" spans="1:14" ht="30" customHeight="1" thickBot="1" x14ac:dyDescent="0.3">
      <c r="A16" s="1305">
        <v>12</v>
      </c>
      <c r="B16" s="1322" t="s">
        <v>1339</v>
      </c>
      <c r="C16" s="1331" t="s">
        <v>981</v>
      </c>
      <c r="D16" s="1006">
        <v>100</v>
      </c>
      <c r="E16" s="1006">
        <f>D16*заглавие!$K$1</f>
        <v>100</v>
      </c>
      <c r="F16" s="239"/>
      <c r="G16" s="266"/>
      <c r="H16" s="1100"/>
      <c r="I16" s="180"/>
      <c r="J16" s="850"/>
      <c r="K16" s="180"/>
      <c r="L16" s="180"/>
    </row>
    <row r="17" spans="1:12" ht="16.5" customHeight="1" thickBot="1" x14ac:dyDescent="0.3">
      <c r="A17" s="1309">
        <v>13</v>
      </c>
      <c r="B17" s="561" t="s">
        <v>978</v>
      </c>
      <c r="C17" s="1381" t="s">
        <v>954</v>
      </c>
      <c r="D17" s="1009">
        <v>75</v>
      </c>
      <c r="E17" s="1009">
        <f>D17*заглавие!$K$1</f>
        <v>75</v>
      </c>
      <c r="F17" s="239"/>
      <c r="G17" s="180"/>
      <c r="H17" s="1100"/>
      <c r="I17" s="180"/>
      <c r="J17" s="180"/>
      <c r="K17" s="180"/>
      <c r="L17" s="180"/>
    </row>
    <row r="18" spans="1:12" ht="15.75" x14ac:dyDescent="0.25">
      <c r="A18" s="1302">
        <v>14</v>
      </c>
      <c r="B18" s="553" t="s">
        <v>955</v>
      </c>
      <c r="C18" s="541" t="s">
        <v>956</v>
      </c>
      <c r="D18" s="1000">
        <v>70</v>
      </c>
      <c r="E18" s="1000">
        <f>D18*заглавие!$K$1</f>
        <v>70</v>
      </c>
      <c r="F18" s="239"/>
      <c r="G18" s="1298"/>
      <c r="H18" s="1100"/>
      <c r="I18" s="180"/>
      <c r="J18" s="180"/>
      <c r="K18" s="180"/>
      <c r="L18" s="180"/>
    </row>
    <row r="19" spans="1:12" ht="15.75" x14ac:dyDescent="0.25">
      <c r="A19" s="1304">
        <v>15</v>
      </c>
      <c r="B19" s="1310" t="s">
        <v>958</v>
      </c>
      <c r="C19" s="539" t="s">
        <v>957</v>
      </c>
      <c r="D19" s="998">
        <v>85</v>
      </c>
      <c r="E19" s="998">
        <f>D19*заглавие!$K$1</f>
        <v>85</v>
      </c>
      <c r="F19" s="239"/>
      <c r="G19" s="1298"/>
      <c r="H19" s="1100"/>
      <c r="I19" s="180"/>
      <c r="J19" s="180"/>
      <c r="K19" s="180"/>
      <c r="L19" s="180"/>
    </row>
    <row r="20" spans="1:12" ht="15.75" x14ac:dyDescent="0.25">
      <c r="A20" s="1304">
        <v>16</v>
      </c>
      <c r="B20" s="1310" t="s">
        <v>959</v>
      </c>
      <c r="C20" s="539" t="s">
        <v>960</v>
      </c>
      <c r="D20" s="998">
        <v>120</v>
      </c>
      <c r="E20" s="998">
        <f>D20*заглавие!$K$1</f>
        <v>120</v>
      </c>
      <c r="F20" s="239"/>
      <c r="G20" s="1298"/>
      <c r="H20" s="1100"/>
      <c r="I20" s="180"/>
      <c r="J20" s="180"/>
      <c r="K20" s="180"/>
      <c r="L20" s="180"/>
    </row>
    <row r="21" spans="1:12" ht="16.5" thickBot="1" x14ac:dyDescent="0.3">
      <c r="A21" s="1305">
        <v>17</v>
      </c>
      <c r="B21" s="1323" t="s">
        <v>963</v>
      </c>
      <c r="C21" s="542" t="s">
        <v>962</v>
      </c>
      <c r="D21" s="1004">
        <v>160</v>
      </c>
      <c r="E21" s="1004">
        <f>D21*заглавие!$K$1</f>
        <v>160</v>
      </c>
      <c r="F21" s="239"/>
      <c r="G21" s="180"/>
      <c r="H21" s="1100"/>
      <c r="I21" s="180"/>
      <c r="J21" s="180"/>
      <c r="K21" s="180"/>
      <c r="L21" s="180"/>
    </row>
    <row r="22" spans="1:12" ht="15.75" x14ac:dyDescent="0.25">
      <c r="A22" s="1303">
        <v>18</v>
      </c>
      <c r="B22" s="547" t="s">
        <v>964</v>
      </c>
      <c r="C22" s="541" t="s">
        <v>965</v>
      </c>
      <c r="D22" s="1000">
        <v>60</v>
      </c>
      <c r="E22" s="1000">
        <f>D22*заглавие!$K$1</f>
        <v>60</v>
      </c>
      <c r="F22" s="239"/>
      <c r="G22" s="1299"/>
      <c r="H22" s="1100"/>
      <c r="I22" s="180"/>
      <c r="J22" s="180"/>
      <c r="K22" s="180"/>
      <c r="L22" s="180"/>
    </row>
    <row r="23" spans="1:12" ht="15.75" x14ac:dyDescent="0.25">
      <c r="A23" s="1301">
        <v>19</v>
      </c>
      <c r="B23" s="548" t="s">
        <v>966</v>
      </c>
      <c r="C23" s="558" t="s">
        <v>969</v>
      </c>
      <c r="D23" s="998">
        <v>85</v>
      </c>
      <c r="E23" s="998">
        <f>D23*заглавие!$K$1</f>
        <v>85</v>
      </c>
      <c r="F23" s="239"/>
      <c r="G23" s="1298"/>
      <c r="H23" s="1100"/>
      <c r="I23" s="180"/>
      <c r="J23" s="180"/>
      <c r="K23" s="180"/>
      <c r="L23" s="180"/>
    </row>
    <row r="24" spans="1:12" ht="15.75" x14ac:dyDescent="0.25">
      <c r="A24" s="1304">
        <v>20</v>
      </c>
      <c r="B24" s="548" t="s">
        <v>967</v>
      </c>
      <c r="C24" s="539" t="s">
        <v>970</v>
      </c>
      <c r="D24" s="998">
        <v>85</v>
      </c>
      <c r="E24" s="998">
        <f>D24*заглавие!$K$1</f>
        <v>85</v>
      </c>
      <c r="F24" s="239"/>
      <c r="G24" s="1298"/>
      <c r="H24" s="1100"/>
      <c r="I24" s="180"/>
      <c r="J24" s="180"/>
      <c r="K24" s="180"/>
      <c r="L24" s="180"/>
    </row>
    <row r="25" spans="1:12" ht="15.75" x14ac:dyDescent="0.25">
      <c r="A25" s="1301">
        <v>21</v>
      </c>
      <c r="B25" s="548" t="s">
        <v>968</v>
      </c>
      <c r="C25" s="539" t="s">
        <v>971</v>
      </c>
      <c r="D25" s="998">
        <v>85</v>
      </c>
      <c r="E25" s="998">
        <f>D25*заглавие!$K$1</f>
        <v>85</v>
      </c>
      <c r="F25" s="239"/>
      <c r="G25" s="1298"/>
      <c r="H25" s="1100"/>
      <c r="I25" s="180"/>
      <c r="J25" s="180"/>
      <c r="K25" s="180"/>
      <c r="L25" s="180"/>
    </row>
    <row r="26" spans="1:12" ht="15.75" x14ac:dyDescent="0.25">
      <c r="A26" s="1301">
        <v>22</v>
      </c>
      <c r="B26" s="548" t="s">
        <v>973</v>
      </c>
      <c r="C26" s="538" t="s">
        <v>975</v>
      </c>
      <c r="D26" s="998">
        <v>120</v>
      </c>
      <c r="E26" s="998">
        <f>D26*заглавие!$K$1</f>
        <v>120</v>
      </c>
      <c r="F26" s="239"/>
      <c r="G26" s="180"/>
      <c r="H26" s="1100"/>
      <c r="I26" s="180"/>
      <c r="J26" s="180"/>
      <c r="K26" s="180"/>
      <c r="L26" s="180"/>
    </row>
    <row r="27" spans="1:12" ht="16.5" thickBot="1" x14ac:dyDescent="0.3">
      <c r="A27" s="1304">
        <v>23</v>
      </c>
      <c r="B27" s="546" t="s">
        <v>972</v>
      </c>
      <c r="C27" s="540" t="s">
        <v>217</v>
      </c>
      <c r="D27" s="999">
        <v>140</v>
      </c>
      <c r="E27" s="999">
        <f>D27*заглавие!$K$1</f>
        <v>140</v>
      </c>
      <c r="F27" s="239"/>
      <c r="G27" s="1298"/>
      <c r="H27" s="1100"/>
      <c r="I27" s="180"/>
      <c r="J27" s="180"/>
      <c r="K27" s="180"/>
      <c r="L27" s="180"/>
    </row>
    <row r="28" spans="1:12" ht="13.5" x14ac:dyDescent="0.25">
      <c r="A28" s="1302">
        <v>24</v>
      </c>
      <c r="B28" s="547" t="s">
        <v>135</v>
      </c>
      <c r="C28" s="1312" t="s">
        <v>1559</v>
      </c>
      <c r="D28" s="1000">
        <v>120</v>
      </c>
      <c r="E28" s="1000">
        <f>D28*заглавие!$K$1</f>
        <v>120</v>
      </c>
      <c r="F28" s="239"/>
      <c r="G28" s="180"/>
      <c r="H28" s="1298"/>
      <c r="I28" s="180"/>
      <c r="J28" s="180"/>
      <c r="K28" s="180"/>
      <c r="L28" s="180"/>
    </row>
    <row r="29" spans="1:12" ht="13.5" x14ac:dyDescent="0.25">
      <c r="A29" s="1301">
        <v>25</v>
      </c>
      <c r="B29" s="1324" t="s">
        <v>136</v>
      </c>
      <c r="C29" s="1314" t="s">
        <v>1560</v>
      </c>
      <c r="D29" s="1003">
        <v>160</v>
      </c>
      <c r="E29" s="1003">
        <f>D29*заглавие!$K$1</f>
        <v>160</v>
      </c>
      <c r="F29" s="239"/>
      <c r="H29" s="1298"/>
      <c r="I29" s="180"/>
    </row>
    <row r="30" spans="1:12" ht="14.25" thickBot="1" x14ac:dyDescent="0.3">
      <c r="A30" s="1305">
        <v>26</v>
      </c>
      <c r="B30" s="549" t="s">
        <v>137</v>
      </c>
      <c r="C30" s="1313" t="s">
        <v>1561</v>
      </c>
      <c r="D30" s="1004">
        <v>175</v>
      </c>
      <c r="E30" s="1004">
        <f>D30*заглавие!$K$1</f>
        <v>175</v>
      </c>
      <c r="F30" s="239"/>
      <c r="G30" s="573"/>
      <c r="H30" s="1298"/>
      <c r="I30" s="180"/>
    </row>
    <row r="31" spans="1:12" x14ac:dyDescent="0.2">
      <c r="A31" s="1302">
        <v>27</v>
      </c>
      <c r="B31" s="1356" t="s">
        <v>976</v>
      </c>
      <c r="C31" s="560" t="s">
        <v>1295</v>
      </c>
      <c r="D31" s="1000">
        <v>140</v>
      </c>
      <c r="E31" s="1000">
        <f>D31*заглавие!$K$1</f>
        <v>140</v>
      </c>
      <c r="F31" s="239"/>
      <c r="G31" s="180"/>
      <c r="H31" s="1298"/>
      <c r="I31" s="180"/>
    </row>
    <row r="32" spans="1:12" ht="13.5" thickBot="1" x14ac:dyDescent="0.25">
      <c r="A32" s="1305">
        <v>28</v>
      </c>
      <c r="B32" s="1325" t="s">
        <v>977</v>
      </c>
      <c r="C32" s="1317" t="s">
        <v>979</v>
      </c>
      <c r="D32" s="1006">
        <v>150</v>
      </c>
      <c r="E32" s="1006">
        <f>D32*заглавие!$K$1</f>
        <v>150</v>
      </c>
      <c r="F32" s="239"/>
      <c r="G32" s="180"/>
      <c r="H32" s="1298"/>
      <c r="I32" s="180"/>
    </row>
    <row r="33" spans="1:14" ht="14.25" x14ac:dyDescent="0.2">
      <c r="A33" s="1307">
        <v>29</v>
      </c>
      <c r="B33" s="1845" t="s">
        <v>1927</v>
      </c>
      <c r="C33" s="1846"/>
      <c r="D33" s="1847">
        <v>230</v>
      </c>
      <c r="E33" s="1847">
        <f>D33*заглавие!$K$1</f>
        <v>230</v>
      </c>
      <c r="F33" s="239"/>
      <c r="G33" s="1315"/>
      <c r="H33" s="1298"/>
      <c r="I33" s="1298"/>
    </row>
    <row r="34" spans="1:14" ht="14.25" x14ac:dyDescent="0.2">
      <c r="A34" s="1301">
        <v>30</v>
      </c>
      <c r="B34" s="1324" t="s">
        <v>1006</v>
      </c>
      <c r="C34" s="1316" t="s">
        <v>52</v>
      </c>
      <c r="D34" s="1003">
        <v>230</v>
      </c>
      <c r="E34" s="1003">
        <f>D34*заглавие!$K$1</f>
        <v>230</v>
      </c>
      <c r="F34" s="239"/>
      <c r="G34" s="1315"/>
      <c r="H34" s="1298"/>
      <c r="I34" s="1298"/>
    </row>
    <row r="35" spans="1:14" ht="15" thickBot="1" x14ac:dyDescent="0.25">
      <c r="A35" s="1306">
        <v>31</v>
      </c>
      <c r="B35" s="1841" t="s">
        <v>1007</v>
      </c>
      <c r="C35" s="1842" t="s">
        <v>52</v>
      </c>
      <c r="D35" s="1843">
        <v>290</v>
      </c>
      <c r="E35" s="1843">
        <f>D35*заглавие!$K$1</f>
        <v>290</v>
      </c>
      <c r="F35" s="239"/>
      <c r="G35" s="1315"/>
      <c r="H35" s="1298"/>
      <c r="I35" s="1298"/>
    </row>
    <row r="36" spans="1:14" ht="24" customHeight="1" x14ac:dyDescent="0.2">
      <c r="B36" s="237"/>
      <c r="D36" s="563"/>
      <c r="E36" s="563"/>
    </row>
    <row r="37" spans="1:14" ht="13.5" thickBot="1" x14ac:dyDescent="0.25">
      <c r="B37" s="309" t="s">
        <v>1928</v>
      </c>
      <c r="D37" s="563"/>
      <c r="E37" s="563"/>
      <c r="F37" s="573"/>
      <c r="H37" s="1333"/>
      <c r="I37" s="267"/>
      <c r="J37" s="180"/>
      <c r="K37" s="266"/>
      <c r="L37" s="180"/>
      <c r="M37" s="180"/>
      <c r="N37" s="180"/>
    </row>
    <row r="38" spans="1:14" ht="13.5" thickBot="1" x14ac:dyDescent="0.25">
      <c r="A38" s="238" t="s">
        <v>216</v>
      </c>
      <c r="B38" s="238" t="s">
        <v>789</v>
      </c>
      <c r="C38" s="238" t="s">
        <v>891</v>
      </c>
      <c r="D38" s="1007" t="s">
        <v>1308</v>
      </c>
      <c r="E38" s="1007" t="s">
        <v>1308</v>
      </c>
      <c r="F38" s="573"/>
      <c r="H38" s="180"/>
      <c r="I38" s="180"/>
      <c r="J38" s="180"/>
      <c r="K38" s="266"/>
      <c r="L38" s="180"/>
      <c r="M38" s="180"/>
      <c r="N38" s="180"/>
    </row>
    <row r="39" spans="1:14" ht="13.5" thickBot="1" x14ac:dyDescent="0.25">
      <c r="A39" s="1309">
        <v>1</v>
      </c>
      <c r="B39" s="543" t="s">
        <v>983</v>
      </c>
      <c r="C39" s="543" t="s">
        <v>856</v>
      </c>
      <c r="D39" s="1009">
        <v>60</v>
      </c>
      <c r="E39" s="1009">
        <f>D39*заглавие!$K$1</f>
        <v>60</v>
      </c>
      <c r="F39" s="573"/>
      <c r="H39" s="180"/>
      <c r="I39" s="180"/>
      <c r="J39" s="180"/>
      <c r="K39" s="180"/>
      <c r="L39" s="180"/>
      <c r="M39" s="180"/>
      <c r="N39" s="180"/>
    </row>
    <row r="40" spans="1:14" ht="13.5" thickBot="1" x14ac:dyDescent="0.25">
      <c r="A40" s="1307">
        <v>2</v>
      </c>
      <c r="B40" s="544" t="s">
        <v>942</v>
      </c>
      <c r="C40" s="544" t="s">
        <v>856</v>
      </c>
      <c r="D40" s="1001">
        <v>70</v>
      </c>
      <c r="E40" s="1001">
        <f>D40*заглавие!$K$1</f>
        <v>70</v>
      </c>
      <c r="F40" s="573"/>
      <c r="H40" s="180"/>
      <c r="I40" s="180"/>
      <c r="J40" s="180"/>
      <c r="K40" s="180"/>
      <c r="L40" s="180"/>
      <c r="M40" s="180"/>
      <c r="N40" s="180"/>
    </row>
    <row r="41" spans="1:14" x14ac:dyDescent="0.2">
      <c r="A41" s="1302">
        <v>3</v>
      </c>
      <c r="B41" s="541" t="s">
        <v>616</v>
      </c>
      <c r="C41" s="1319" t="s">
        <v>945</v>
      </c>
      <c r="D41" s="1000">
        <v>95</v>
      </c>
      <c r="E41" s="1000">
        <f>D41*заглавие!$K$1</f>
        <v>95</v>
      </c>
      <c r="F41" s="573"/>
      <c r="H41" s="180"/>
      <c r="I41" s="532"/>
      <c r="J41" s="532"/>
      <c r="K41" s="1334"/>
      <c r="L41" s="1334"/>
      <c r="M41" s="180"/>
      <c r="N41" s="180"/>
    </row>
    <row r="42" spans="1:14" ht="13.5" thickBot="1" x14ac:dyDescent="0.25">
      <c r="A42" s="1304">
        <v>4</v>
      </c>
      <c r="B42" s="1300" t="s">
        <v>984</v>
      </c>
      <c r="C42" s="1320" t="s">
        <v>985</v>
      </c>
      <c r="D42" s="999">
        <v>105</v>
      </c>
      <c r="E42" s="999">
        <f>D42*заглавие!$K$1</f>
        <v>105</v>
      </c>
      <c r="F42" s="573"/>
      <c r="H42" s="180"/>
      <c r="I42" s="532"/>
      <c r="J42" s="532"/>
      <c r="K42" s="1334"/>
      <c r="L42" s="1334"/>
      <c r="M42" s="180"/>
      <c r="N42" s="180"/>
    </row>
    <row r="43" spans="1:14" ht="14.25" customHeight="1" thickBot="1" x14ac:dyDescent="0.25">
      <c r="A43" s="1309">
        <v>5</v>
      </c>
      <c r="B43" s="556" t="s">
        <v>1982</v>
      </c>
      <c r="C43" s="1381" t="s">
        <v>954</v>
      </c>
      <c r="D43" s="1008">
        <v>105</v>
      </c>
      <c r="E43" s="1008">
        <f>D43*заглавие!$K$1</f>
        <v>105</v>
      </c>
      <c r="F43" s="573"/>
      <c r="H43" s="180"/>
      <c r="I43" s="532"/>
      <c r="J43" s="1335"/>
      <c r="K43" s="1334"/>
      <c r="L43" s="1334"/>
      <c r="M43" s="180"/>
      <c r="N43" s="180"/>
    </row>
    <row r="44" spans="1:14" x14ac:dyDescent="0.2">
      <c r="A44" s="1302">
        <v>6</v>
      </c>
      <c r="B44" s="541" t="s">
        <v>955</v>
      </c>
      <c r="C44" s="541" t="s">
        <v>956</v>
      </c>
      <c r="D44" s="1000">
        <v>95</v>
      </c>
      <c r="E44" s="1000">
        <f>D44*заглавие!$K$1</f>
        <v>95</v>
      </c>
      <c r="F44" s="573"/>
      <c r="H44" s="180"/>
      <c r="I44" s="532"/>
      <c r="J44" s="1336"/>
      <c r="K44" s="1334"/>
      <c r="L44" s="1334"/>
      <c r="M44" s="180"/>
      <c r="N44" s="180"/>
    </row>
    <row r="45" spans="1:14" x14ac:dyDescent="0.2">
      <c r="A45" s="1301">
        <v>7</v>
      </c>
      <c r="B45" s="539" t="s">
        <v>958</v>
      </c>
      <c r="C45" s="539" t="s">
        <v>957</v>
      </c>
      <c r="D45" s="998">
        <v>105</v>
      </c>
      <c r="E45" s="998">
        <f>D45*заглавие!$K$1</f>
        <v>105</v>
      </c>
      <c r="F45" s="573"/>
      <c r="H45" s="180"/>
      <c r="I45" s="532"/>
      <c r="J45" s="519"/>
      <c r="K45" s="1334"/>
      <c r="L45" s="1334"/>
      <c r="M45" s="180"/>
      <c r="N45" s="180"/>
    </row>
    <row r="46" spans="1:14" x14ac:dyDescent="0.2">
      <c r="A46" s="1301">
        <v>8</v>
      </c>
      <c r="B46" s="539" t="s">
        <v>959</v>
      </c>
      <c r="C46" s="539" t="s">
        <v>960</v>
      </c>
      <c r="D46" s="998">
        <v>120</v>
      </c>
      <c r="E46" s="998">
        <f>D46*заглавие!$K$1</f>
        <v>120</v>
      </c>
      <c r="F46" s="573"/>
      <c r="H46" s="180"/>
      <c r="I46" s="532"/>
      <c r="J46" s="1337"/>
      <c r="K46" s="1334"/>
      <c r="L46" s="1338"/>
      <c r="M46" s="180"/>
      <c r="N46" s="180"/>
    </row>
    <row r="47" spans="1:14" ht="13.5" thickBot="1" x14ac:dyDescent="0.25">
      <c r="A47" s="1305">
        <v>9</v>
      </c>
      <c r="B47" s="1332" t="s">
        <v>963</v>
      </c>
      <c r="C47" s="542" t="s">
        <v>962</v>
      </c>
      <c r="D47" s="1004">
        <v>160</v>
      </c>
      <c r="E47" s="1004">
        <f>D47*заглавие!$K$1</f>
        <v>160</v>
      </c>
      <c r="F47" s="573"/>
      <c r="H47" s="180"/>
      <c r="I47" s="532"/>
      <c r="J47" s="532"/>
      <c r="K47" s="1334"/>
      <c r="L47" s="1334"/>
      <c r="M47" s="180"/>
      <c r="N47" s="180"/>
    </row>
    <row r="48" spans="1:14" x14ac:dyDescent="0.2">
      <c r="A48" s="1302">
        <v>10</v>
      </c>
      <c r="B48" s="547" t="s">
        <v>973</v>
      </c>
      <c r="C48" s="541" t="s">
        <v>975</v>
      </c>
      <c r="D48" s="1000">
        <v>140</v>
      </c>
      <c r="E48" s="1000">
        <f>D48*заглавие!$K$1</f>
        <v>140</v>
      </c>
      <c r="F48" s="573"/>
      <c r="H48" s="180"/>
      <c r="I48" s="532"/>
      <c r="J48" s="532"/>
      <c r="K48" s="1334"/>
      <c r="L48" s="1334"/>
      <c r="M48" s="180"/>
      <c r="N48" s="180"/>
    </row>
    <row r="49" spans="1:14" ht="13.5" thickBot="1" x14ac:dyDescent="0.25">
      <c r="A49" s="1306">
        <v>11</v>
      </c>
      <c r="B49" s="549" t="s">
        <v>972</v>
      </c>
      <c r="C49" s="542" t="s">
        <v>974</v>
      </c>
      <c r="D49" s="1002">
        <v>140</v>
      </c>
      <c r="E49" s="1002">
        <f>D49*заглавие!$K$1</f>
        <v>140</v>
      </c>
      <c r="F49" s="573"/>
      <c r="H49" s="180"/>
      <c r="I49" s="532"/>
      <c r="J49" s="532"/>
      <c r="K49" s="1334"/>
      <c r="L49" s="1334"/>
      <c r="M49" s="180"/>
      <c r="N49" s="180"/>
    </row>
    <row r="50" spans="1:14" x14ac:dyDescent="0.2">
      <c r="A50" s="1302">
        <v>12</v>
      </c>
      <c r="B50" s="555" t="s">
        <v>976</v>
      </c>
      <c r="C50" s="560"/>
      <c r="D50" s="1000">
        <v>140</v>
      </c>
      <c r="E50" s="1000">
        <f>D50*заглавие!$K$1</f>
        <v>140</v>
      </c>
      <c r="F50" s="573"/>
      <c r="H50" s="180"/>
      <c r="I50" s="532"/>
      <c r="J50" s="532"/>
      <c r="K50" s="1334"/>
      <c r="L50" s="1334"/>
      <c r="M50" s="180"/>
      <c r="N50" s="180"/>
    </row>
    <row r="51" spans="1:14" ht="13.5" thickBot="1" x14ac:dyDescent="0.25">
      <c r="A51" s="1305">
        <v>13</v>
      </c>
      <c r="B51" s="1355" t="s">
        <v>977</v>
      </c>
      <c r="C51" s="1317"/>
      <c r="D51" s="1004">
        <v>150</v>
      </c>
      <c r="E51" s="1004">
        <f>D51*заглавие!$K$1</f>
        <v>150</v>
      </c>
      <c r="F51" s="573"/>
      <c r="H51" s="180"/>
      <c r="I51" s="1339"/>
      <c r="J51" s="180"/>
      <c r="K51" s="532"/>
      <c r="L51" s="532"/>
      <c r="M51" s="180"/>
      <c r="N51" s="180"/>
    </row>
    <row r="52" spans="1:14" x14ac:dyDescent="0.2">
      <c r="A52" s="1346"/>
      <c r="B52" s="895"/>
      <c r="C52" s="562"/>
      <c r="D52" s="896"/>
      <c r="E52" s="896"/>
      <c r="F52" s="573"/>
      <c r="H52" s="180"/>
      <c r="I52" s="1339"/>
      <c r="J52" s="180"/>
      <c r="K52" s="532"/>
      <c r="L52" s="532"/>
      <c r="M52" s="180"/>
      <c r="N52" s="180"/>
    </row>
    <row r="53" spans="1:14" ht="13.5" thickBot="1" x14ac:dyDescent="0.25">
      <c r="A53" s="1318"/>
      <c r="B53" s="309" t="s">
        <v>1929</v>
      </c>
      <c r="D53" s="563"/>
      <c r="E53" s="563"/>
      <c r="F53" s="573"/>
      <c r="H53" s="180"/>
      <c r="I53" s="1340"/>
      <c r="J53" s="1340"/>
      <c r="K53" s="1341"/>
      <c r="L53" s="1341"/>
      <c r="M53" s="180"/>
      <c r="N53" s="180"/>
    </row>
    <row r="54" spans="1:14" ht="13.5" thickBot="1" x14ac:dyDescent="0.25">
      <c r="A54" s="238" t="s">
        <v>216</v>
      </c>
      <c r="B54" s="238" t="s">
        <v>789</v>
      </c>
      <c r="C54" s="238" t="s">
        <v>891</v>
      </c>
      <c r="D54" s="1007" t="s">
        <v>1308</v>
      </c>
      <c r="E54" s="1007" t="s">
        <v>1308</v>
      </c>
      <c r="F54" s="573"/>
      <c r="H54" s="180"/>
      <c r="I54" s="532"/>
      <c r="J54" s="532"/>
      <c r="K54" s="1334"/>
      <c r="L54" s="1334"/>
      <c r="M54" s="180"/>
      <c r="N54" s="180"/>
    </row>
    <row r="55" spans="1:14" ht="13.5" thickBot="1" x14ac:dyDescent="0.25">
      <c r="A55" s="1309">
        <v>1</v>
      </c>
      <c r="B55" s="543" t="s">
        <v>983</v>
      </c>
      <c r="C55" s="543" t="s">
        <v>856</v>
      </c>
      <c r="D55" s="1009">
        <v>70</v>
      </c>
      <c r="E55" s="1009">
        <f>D55*заглавие!$K$1</f>
        <v>70</v>
      </c>
      <c r="F55" s="573"/>
      <c r="H55" s="180"/>
      <c r="I55" s="532"/>
      <c r="J55" s="532"/>
      <c r="K55" s="1334"/>
      <c r="L55" s="1334"/>
      <c r="M55" s="180"/>
      <c r="N55" s="180"/>
    </row>
    <row r="56" spans="1:14" ht="13.5" thickBot="1" x14ac:dyDescent="0.25">
      <c r="A56" s="1309">
        <v>2</v>
      </c>
      <c r="B56" s="543" t="s">
        <v>942</v>
      </c>
      <c r="C56" s="543" t="s">
        <v>856</v>
      </c>
      <c r="D56" s="1009">
        <v>80</v>
      </c>
      <c r="E56" s="1009">
        <f>D56*заглавие!$K$1</f>
        <v>80</v>
      </c>
      <c r="F56" s="573"/>
      <c r="H56" s="180"/>
      <c r="I56" s="532"/>
      <c r="J56" s="1335"/>
      <c r="K56" s="1334"/>
      <c r="L56" s="1334"/>
      <c r="M56" s="180"/>
      <c r="N56" s="180"/>
    </row>
    <row r="57" spans="1:14" x14ac:dyDescent="0.2">
      <c r="A57" s="1308">
        <v>3</v>
      </c>
      <c r="B57" s="541" t="s">
        <v>616</v>
      </c>
      <c r="C57" s="894" t="s">
        <v>945</v>
      </c>
      <c r="D57" s="997">
        <v>110</v>
      </c>
      <c r="E57" s="997">
        <f>D57*заглавие!$K$1</f>
        <v>110</v>
      </c>
      <c r="F57" s="573"/>
      <c r="H57" s="180"/>
      <c r="I57" s="532"/>
      <c r="J57" s="1336"/>
      <c r="K57" s="1334"/>
      <c r="L57" s="1334"/>
      <c r="M57" s="180"/>
      <c r="N57" s="180"/>
    </row>
    <row r="58" spans="1:14" ht="13.5" thickBot="1" x14ac:dyDescent="0.25">
      <c r="A58" s="1304">
        <v>4</v>
      </c>
      <c r="B58" s="1300" t="s">
        <v>984</v>
      </c>
      <c r="C58" s="1320" t="s">
        <v>985</v>
      </c>
      <c r="D58" s="999">
        <v>120</v>
      </c>
      <c r="E58" s="999">
        <f>D58*заглавие!$K$1</f>
        <v>120</v>
      </c>
      <c r="F58" s="573"/>
      <c r="H58" s="180"/>
      <c r="I58" s="532"/>
      <c r="J58" s="519"/>
      <c r="K58" s="1334"/>
      <c r="L58" s="1334"/>
      <c r="M58" s="180"/>
      <c r="N58" s="180"/>
    </row>
    <row r="59" spans="1:14" ht="14.25" customHeight="1" thickBot="1" x14ac:dyDescent="0.25">
      <c r="A59" s="1309">
        <v>5</v>
      </c>
      <c r="B59" s="556" t="s">
        <v>1982</v>
      </c>
      <c r="C59" s="1381" t="s">
        <v>954</v>
      </c>
      <c r="D59" s="1008">
        <v>120</v>
      </c>
      <c r="E59" s="1008">
        <f>D59*заглавие!$K$1</f>
        <v>120</v>
      </c>
      <c r="F59" s="573"/>
      <c r="H59" s="180"/>
      <c r="I59" s="532"/>
      <c r="J59" s="1337"/>
      <c r="K59" s="1334"/>
      <c r="L59" s="1338"/>
      <c r="M59" s="180"/>
      <c r="N59" s="180"/>
    </row>
    <row r="60" spans="1:14" x14ac:dyDescent="0.2">
      <c r="A60" s="1302">
        <v>6</v>
      </c>
      <c r="B60" s="541" t="s">
        <v>955</v>
      </c>
      <c r="C60" s="541" t="s">
        <v>956</v>
      </c>
      <c r="D60" s="1000">
        <v>110</v>
      </c>
      <c r="E60" s="1000">
        <f>D60*заглавие!$K$1</f>
        <v>110</v>
      </c>
      <c r="F60" s="573"/>
      <c r="H60" s="180"/>
      <c r="I60" s="532"/>
      <c r="J60" s="532"/>
      <c r="K60" s="1334"/>
      <c r="L60" s="1334"/>
      <c r="M60" s="180"/>
      <c r="N60" s="180"/>
    </row>
    <row r="61" spans="1:14" x14ac:dyDescent="0.2">
      <c r="A61" s="1301">
        <v>7</v>
      </c>
      <c r="B61" s="539" t="s">
        <v>958</v>
      </c>
      <c r="C61" s="539" t="s">
        <v>957</v>
      </c>
      <c r="D61" s="998">
        <v>120</v>
      </c>
      <c r="E61" s="998">
        <f>D61*заглавие!$K$1</f>
        <v>120</v>
      </c>
      <c r="F61" s="573"/>
      <c r="H61" s="180"/>
      <c r="I61" s="532"/>
      <c r="J61" s="532"/>
      <c r="K61" s="1334"/>
      <c r="L61" s="1334"/>
      <c r="M61" s="180"/>
      <c r="N61" s="180"/>
    </row>
    <row r="62" spans="1:14" x14ac:dyDescent="0.2">
      <c r="A62" s="1301">
        <v>8</v>
      </c>
      <c r="B62" s="539" t="s">
        <v>959</v>
      </c>
      <c r="C62" s="539" t="s">
        <v>960</v>
      </c>
      <c r="D62" s="998">
        <v>135</v>
      </c>
      <c r="E62" s="998">
        <f>D62*заглавие!$K$1</f>
        <v>135</v>
      </c>
      <c r="F62" s="573"/>
      <c r="H62" s="180"/>
      <c r="I62" s="532"/>
      <c r="J62" s="1342"/>
      <c r="K62" s="1334"/>
      <c r="L62" s="1334"/>
      <c r="M62" s="180"/>
      <c r="N62" s="180"/>
    </row>
    <row r="63" spans="1:14" ht="13.5" thickBot="1" x14ac:dyDescent="0.25">
      <c r="A63" s="1304">
        <v>9</v>
      </c>
      <c r="B63" s="1332" t="s">
        <v>963</v>
      </c>
      <c r="C63" s="542" t="s">
        <v>962</v>
      </c>
      <c r="D63" s="999">
        <v>180</v>
      </c>
      <c r="E63" s="999">
        <f>D63*заглавие!$K$1</f>
        <v>180</v>
      </c>
      <c r="F63" s="573"/>
      <c r="H63" s="180"/>
      <c r="I63" s="532"/>
      <c r="J63" s="532"/>
      <c r="K63" s="1334"/>
      <c r="L63" s="1334"/>
      <c r="M63" s="180"/>
      <c r="N63" s="180"/>
    </row>
    <row r="64" spans="1:14" x14ac:dyDescent="0.2">
      <c r="A64" s="1302">
        <v>10</v>
      </c>
      <c r="B64" s="547" t="s">
        <v>973</v>
      </c>
      <c r="C64" s="541" t="s">
        <v>975</v>
      </c>
      <c r="D64" s="1000">
        <v>150</v>
      </c>
      <c r="E64" s="1000">
        <f>D64*заглавие!$K$1</f>
        <v>150</v>
      </c>
      <c r="F64" s="573"/>
      <c r="H64" s="180"/>
      <c r="I64" s="180"/>
      <c r="J64" s="180"/>
      <c r="K64" s="180"/>
      <c r="L64" s="180"/>
      <c r="M64" s="180"/>
      <c r="N64" s="180"/>
    </row>
    <row r="65" spans="1:14" ht="13.5" thickBot="1" x14ac:dyDescent="0.25">
      <c r="A65" s="1306">
        <v>11</v>
      </c>
      <c r="B65" s="549" t="s">
        <v>972</v>
      </c>
      <c r="C65" s="542" t="s">
        <v>974</v>
      </c>
      <c r="D65" s="1004">
        <v>150</v>
      </c>
      <c r="E65" s="1004">
        <f>D65*заглавие!$K$1</f>
        <v>150</v>
      </c>
      <c r="F65" s="573"/>
      <c r="H65" s="180"/>
      <c r="I65" s="180"/>
      <c r="J65" s="180"/>
      <c r="K65" s="180"/>
      <c r="L65" s="180"/>
      <c r="M65" s="180"/>
      <c r="N65" s="180"/>
    </row>
    <row r="66" spans="1:14" x14ac:dyDescent="0.2">
      <c r="A66" s="1302">
        <v>12</v>
      </c>
      <c r="B66" s="1356" t="s">
        <v>976</v>
      </c>
      <c r="C66" s="560"/>
      <c r="D66" s="1000">
        <v>165</v>
      </c>
      <c r="E66" s="1000">
        <f>D66*заглавие!$K$1</f>
        <v>165</v>
      </c>
      <c r="H66" s="180"/>
      <c r="I66" s="180"/>
      <c r="J66" s="180"/>
      <c r="K66" s="180"/>
      <c r="L66" s="180"/>
      <c r="M66" s="180"/>
    </row>
    <row r="67" spans="1:14" ht="13.5" thickBot="1" x14ac:dyDescent="0.25">
      <c r="A67" s="1305">
        <v>13</v>
      </c>
      <c r="B67" s="1325" t="s">
        <v>977</v>
      </c>
      <c r="C67" s="1317"/>
      <c r="D67" s="1004">
        <v>175</v>
      </c>
      <c r="E67" s="1004">
        <f>D67*заглавие!$K$1</f>
        <v>175</v>
      </c>
      <c r="H67" s="180"/>
      <c r="I67" s="180"/>
      <c r="J67" s="180"/>
      <c r="K67" s="180"/>
      <c r="L67" s="180"/>
      <c r="M67" s="180"/>
    </row>
    <row r="68" spans="1:14" x14ac:dyDescent="0.2">
      <c r="D68" s="563"/>
      <c r="E68" s="563"/>
    </row>
    <row r="69" spans="1:14" x14ac:dyDescent="0.2">
      <c r="D69" s="563"/>
      <c r="E69" s="563"/>
    </row>
    <row r="70" spans="1:14" x14ac:dyDescent="0.2">
      <c r="A70" s="1346"/>
      <c r="B70" s="532"/>
      <c r="C70" s="1337"/>
      <c r="D70" s="896"/>
      <c r="E70" s="896"/>
      <c r="F70" s="573"/>
      <c r="I70" s="180"/>
      <c r="J70" s="180"/>
    </row>
    <row r="71" spans="1:14" ht="13.5" thickBot="1" x14ac:dyDescent="0.25">
      <c r="A71" s="1318"/>
      <c r="B71" s="307" t="s">
        <v>2155</v>
      </c>
      <c r="C71" s="900"/>
      <c r="D71" s="563"/>
      <c r="E71" s="563"/>
      <c r="F71" s="573"/>
      <c r="I71" s="265"/>
      <c r="J71" s="180"/>
    </row>
    <row r="72" spans="1:14" ht="13.5" thickBot="1" x14ac:dyDescent="0.25">
      <c r="A72" s="389" t="s">
        <v>216</v>
      </c>
      <c r="B72" s="390" t="s">
        <v>1309</v>
      </c>
      <c r="C72" s="1380" t="s">
        <v>891</v>
      </c>
      <c r="D72" s="1010" t="s">
        <v>1308</v>
      </c>
      <c r="E72" s="1010" t="s">
        <v>1308</v>
      </c>
      <c r="F72" s="573"/>
      <c r="I72" s="265"/>
      <c r="J72" s="180"/>
    </row>
    <row r="73" spans="1:14" x14ac:dyDescent="0.2">
      <c r="A73" s="1350">
        <v>1</v>
      </c>
      <c r="B73" s="1427" t="s">
        <v>1101</v>
      </c>
      <c r="C73" s="541" t="s">
        <v>1335</v>
      </c>
      <c r="D73" s="1428">
        <v>18</v>
      </c>
      <c r="E73" s="1000">
        <f>D73*заглавие!$K$1</f>
        <v>18</v>
      </c>
      <c r="F73" s="573"/>
      <c r="I73" s="265"/>
      <c r="J73" s="180"/>
    </row>
    <row r="74" spans="1:14" x14ac:dyDescent="0.2">
      <c r="A74" s="1425">
        <v>2</v>
      </c>
      <c r="B74" s="1426" t="s">
        <v>1109</v>
      </c>
      <c r="C74" s="544" t="s">
        <v>1100</v>
      </c>
      <c r="D74" s="896">
        <v>18</v>
      </c>
      <c r="E74" s="1001">
        <f>D74*заглавие!$K$1</f>
        <v>18</v>
      </c>
      <c r="F74" s="573"/>
      <c r="H74" s="240"/>
    </row>
    <row r="75" spans="1:14" x14ac:dyDescent="0.2">
      <c r="A75" s="1348">
        <v>3</v>
      </c>
      <c r="B75" s="1344" t="s">
        <v>1102</v>
      </c>
      <c r="C75" s="539" t="s">
        <v>2154</v>
      </c>
      <c r="D75" s="1345">
        <v>22</v>
      </c>
      <c r="E75" s="998">
        <f>D75*заглавие!$K$1</f>
        <v>22</v>
      </c>
      <c r="F75" s="573"/>
      <c r="H75" s="240"/>
    </row>
    <row r="76" spans="1:14" x14ac:dyDescent="0.2">
      <c r="A76" s="1349">
        <v>4</v>
      </c>
      <c r="B76" s="1344" t="s">
        <v>1103</v>
      </c>
      <c r="C76" s="539" t="s">
        <v>2154</v>
      </c>
      <c r="D76" s="1345">
        <v>26</v>
      </c>
      <c r="E76" s="998">
        <f>D76*заглавие!$K$1</f>
        <v>26</v>
      </c>
      <c r="F76" s="573"/>
      <c r="H76" s="240"/>
    </row>
    <row r="77" spans="1:14" ht="13.5" thickBot="1" x14ac:dyDescent="0.25">
      <c r="A77" s="1351">
        <v>5</v>
      </c>
      <c r="B77" s="1429" t="s">
        <v>1104</v>
      </c>
      <c r="C77" s="545" t="s">
        <v>2154</v>
      </c>
      <c r="D77" s="1430">
        <v>26</v>
      </c>
      <c r="E77" s="1002">
        <f>D77*заглавие!$K$1</f>
        <v>26</v>
      </c>
      <c r="F77" s="573"/>
      <c r="H77" s="240"/>
    </row>
    <row r="78" spans="1:14" ht="13.5" thickBot="1" x14ac:dyDescent="0.25">
      <c r="A78" s="1306">
        <v>6</v>
      </c>
      <c r="B78" s="545" t="s">
        <v>1110</v>
      </c>
      <c r="C78" s="545" t="s">
        <v>218</v>
      </c>
      <c r="D78" s="1002">
        <v>30</v>
      </c>
      <c r="E78" s="1002">
        <f>D78*заглавие!$K$1</f>
        <v>30</v>
      </c>
    </row>
    <row r="79" spans="1:14" x14ac:dyDescent="0.2">
      <c r="A79" s="1302">
        <v>7</v>
      </c>
      <c r="B79" s="541" t="s">
        <v>1111</v>
      </c>
      <c r="C79" s="541" t="s">
        <v>219</v>
      </c>
      <c r="D79" s="1000">
        <v>22</v>
      </c>
      <c r="E79" s="1000">
        <f>D79*заглавие!$K$1</f>
        <v>22</v>
      </c>
    </row>
    <row r="80" spans="1:14" ht="13.5" thickBot="1" x14ac:dyDescent="0.25">
      <c r="A80" s="1307">
        <v>8</v>
      </c>
      <c r="B80" s="544" t="s">
        <v>1112</v>
      </c>
      <c r="C80" s="544" t="s">
        <v>220</v>
      </c>
      <c r="D80" s="1001">
        <v>20</v>
      </c>
      <c r="E80" s="1001">
        <f>D80*заглавие!$K$1</f>
        <v>20</v>
      </c>
    </row>
    <row r="81" spans="1:10" ht="13.5" thickBot="1" x14ac:dyDescent="0.25">
      <c r="A81" s="1309">
        <v>9</v>
      </c>
      <c r="B81" s="543" t="s">
        <v>1113</v>
      </c>
      <c r="C81" s="1343" t="s">
        <v>2115</v>
      </c>
      <c r="D81" s="1009">
        <v>36</v>
      </c>
      <c r="E81" s="1009">
        <f>D81*заглавие!$K$1</f>
        <v>36</v>
      </c>
    </row>
    <row r="82" spans="1:10" x14ac:dyDescent="0.2">
      <c r="A82" s="1302">
        <v>10</v>
      </c>
      <c r="B82" s="541" t="s">
        <v>1108</v>
      </c>
      <c r="C82" s="541" t="s">
        <v>1106</v>
      </c>
      <c r="D82" s="1000">
        <v>32</v>
      </c>
      <c r="E82" s="1000">
        <f>D82*заглавие!$K$1</f>
        <v>32</v>
      </c>
    </row>
    <row r="83" spans="1:10" ht="13.5" thickBot="1" x14ac:dyDescent="0.25">
      <c r="A83" s="1306">
        <v>11</v>
      </c>
      <c r="B83" s="545" t="s">
        <v>1108</v>
      </c>
      <c r="C83" s="545" t="s">
        <v>1107</v>
      </c>
      <c r="D83" s="1002">
        <v>39</v>
      </c>
      <c r="E83" s="1002">
        <f>D83*заглавие!$K$1</f>
        <v>39</v>
      </c>
    </row>
    <row r="84" spans="1:10" ht="13.5" thickBot="1" x14ac:dyDescent="0.25">
      <c r="A84" s="1309">
        <v>12</v>
      </c>
      <c r="B84" s="543" t="s">
        <v>1115</v>
      </c>
      <c r="C84" s="1424" t="s">
        <v>1105</v>
      </c>
      <c r="D84" s="1009">
        <v>5</v>
      </c>
      <c r="E84" s="1009">
        <f>D84*заглавие!$K$1</f>
        <v>5</v>
      </c>
    </row>
    <row r="85" spans="1:10" x14ac:dyDescent="0.2">
      <c r="A85" s="1346"/>
      <c r="B85" s="562"/>
      <c r="C85" s="895"/>
      <c r="D85" s="896"/>
      <c r="E85" s="896"/>
      <c r="F85" s="573"/>
      <c r="I85" s="265"/>
      <c r="J85" s="180"/>
    </row>
    <row r="86" spans="1:10" x14ac:dyDescent="0.2">
      <c r="A86" s="1346"/>
      <c r="B86" s="562"/>
      <c r="C86" s="895"/>
      <c r="D86" s="896"/>
      <c r="E86" s="896"/>
      <c r="I86" s="180"/>
      <c r="J86" s="180"/>
    </row>
    <row r="87" spans="1:10" ht="13.5" thickBot="1" x14ac:dyDescent="0.25">
      <c r="A87" s="1318"/>
      <c r="B87" s="307" t="s">
        <v>1406</v>
      </c>
      <c r="D87" s="563"/>
      <c r="E87" s="563"/>
      <c r="F87" s="573"/>
      <c r="I87" s="180"/>
      <c r="J87" s="180"/>
    </row>
    <row r="88" spans="1:10" ht="13.5" thickBot="1" x14ac:dyDescent="0.25">
      <c r="A88" s="305" t="s">
        <v>216</v>
      </c>
      <c r="B88" s="238" t="s">
        <v>1309</v>
      </c>
      <c r="C88" s="306" t="s">
        <v>1998</v>
      </c>
      <c r="D88" s="1007" t="s">
        <v>1308</v>
      </c>
      <c r="E88" s="1007" t="s">
        <v>1308</v>
      </c>
      <c r="F88" s="573"/>
      <c r="I88" s="180"/>
      <c r="J88" s="180"/>
    </row>
    <row r="89" spans="1:10" x14ac:dyDescent="0.2">
      <c r="A89" s="1308">
        <v>1</v>
      </c>
      <c r="B89" s="553" t="s">
        <v>1116</v>
      </c>
      <c r="C89" s="541" t="s">
        <v>2153</v>
      </c>
      <c r="D89" s="997">
        <v>33</v>
      </c>
      <c r="E89" s="997">
        <f>D89*заглавие!$K$1</f>
        <v>33</v>
      </c>
      <c r="F89" s="573"/>
      <c r="H89" s="240"/>
    </row>
    <row r="90" spans="1:10" x14ac:dyDescent="0.2">
      <c r="A90" s="1301">
        <v>2</v>
      </c>
      <c r="B90" s="1310" t="s">
        <v>1121</v>
      </c>
      <c r="C90" s="539" t="s">
        <v>2153</v>
      </c>
      <c r="D90" s="998">
        <v>42</v>
      </c>
      <c r="E90" s="998">
        <f>D90*заглавие!$K$1</f>
        <v>42</v>
      </c>
      <c r="F90" s="573"/>
      <c r="G90" s="240"/>
      <c r="H90" s="240"/>
    </row>
    <row r="91" spans="1:10" ht="13.5" thickBot="1" x14ac:dyDescent="0.25">
      <c r="A91" s="1306">
        <v>3</v>
      </c>
      <c r="B91" s="554" t="s">
        <v>1120</v>
      </c>
      <c r="C91" s="545" t="s">
        <v>2153</v>
      </c>
      <c r="D91" s="1002">
        <v>50</v>
      </c>
      <c r="E91" s="1002">
        <f>D91*заглавие!$K$1</f>
        <v>50</v>
      </c>
      <c r="F91" s="573"/>
      <c r="G91" s="240"/>
      <c r="H91" s="240"/>
    </row>
    <row r="92" spans="1:10" x14ac:dyDescent="0.2">
      <c r="A92" s="1308">
        <v>4</v>
      </c>
      <c r="B92" s="553" t="s">
        <v>1117</v>
      </c>
      <c r="C92" s="541" t="s">
        <v>2153</v>
      </c>
      <c r="D92" s="1000">
        <v>42</v>
      </c>
      <c r="E92" s="1000">
        <f>D92*заглавие!$K$1</f>
        <v>42</v>
      </c>
    </row>
    <row r="93" spans="1:10" x14ac:dyDescent="0.2">
      <c r="A93" s="1301">
        <v>5</v>
      </c>
      <c r="B93" s="1310" t="s">
        <v>1118</v>
      </c>
      <c r="C93" s="539" t="s">
        <v>2153</v>
      </c>
      <c r="D93" s="998">
        <v>50</v>
      </c>
      <c r="E93" s="998">
        <f>D93*заглавие!$K$1</f>
        <v>50</v>
      </c>
    </row>
    <row r="94" spans="1:10" ht="13.5" thickBot="1" x14ac:dyDescent="0.25">
      <c r="A94" s="1306">
        <v>6</v>
      </c>
      <c r="B94" s="554" t="s">
        <v>1119</v>
      </c>
      <c r="C94" s="545" t="s">
        <v>2153</v>
      </c>
      <c r="D94" s="1002">
        <v>60</v>
      </c>
      <c r="E94" s="1002">
        <f>D94*заглавие!$K$1</f>
        <v>60</v>
      </c>
      <c r="F94" s="573"/>
      <c r="G94" s="240"/>
      <c r="H94" s="240"/>
    </row>
    <row r="95" spans="1:10" x14ac:dyDescent="0.2">
      <c r="A95" s="1347">
        <v>7</v>
      </c>
      <c r="B95" s="557" t="s">
        <v>238</v>
      </c>
      <c r="C95" s="162" t="s">
        <v>893</v>
      </c>
      <c r="D95" s="1011">
        <v>1.5</v>
      </c>
      <c r="E95" s="1011">
        <f>D95*заглавие!$K$1</f>
        <v>1.5</v>
      </c>
      <c r="F95" s="573"/>
      <c r="I95" s="180"/>
      <c r="J95" s="180"/>
    </row>
    <row r="96" spans="1:10" ht="13.5" thickBot="1" x14ac:dyDescent="0.25">
      <c r="A96" s="1348">
        <v>8</v>
      </c>
      <c r="B96" s="558" t="s">
        <v>239</v>
      </c>
      <c r="C96" s="163" t="s">
        <v>894</v>
      </c>
      <c r="D96" s="1012">
        <v>3.5</v>
      </c>
      <c r="E96" s="1012">
        <f>D96*заглавие!$K$1</f>
        <v>3.5</v>
      </c>
      <c r="F96" s="573"/>
      <c r="I96" s="180"/>
      <c r="J96" s="180"/>
    </row>
    <row r="97" spans="1:10" x14ac:dyDescent="0.2">
      <c r="A97" s="1350">
        <v>9</v>
      </c>
      <c r="B97" s="560" t="s">
        <v>238</v>
      </c>
      <c r="C97" s="553" t="s">
        <v>825</v>
      </c>
      <c r="D97" s="1000">
        <v>27</v>
      </c>
      <c r="E97" s="1000">
        <f>D97*заглавие!$K$1</f>
        <v>27</v>
      </c>
      <c r="F97" s="573"/>
      <c r="I97" s="180"/>
      <c r="J97" s="180"/>
    </row>
    <row r="98" spans="1:10" ht="13.5" thickBot="1" x14ac:dyDescent="0.25">
      <c r="A98" s="1351">
        <v>10</v>
      </c>
      <c r="B98" s="552" t="s">
        <v>238</v>
      </c>
      <c r="C98" s="551" t="s">
        <v>892</v>
      </c>
      <c r="D98" s="1004">
        <v>29</v>
      </c>
      <c r="E98" s="1004">
        <f>D98*заглавие!$K$1</f>
        <v>29</v>
      </c>
      <c r="I98" s="180"/>
      <c r="J98" s="180"/>
    </row>
    <row r="99" spans="1:10" x14ac:dyDescent="0.2">
      <c r="A99" s="1347">
        <v>11</v>
      </c>
      <c r="B99" s="538" t="s">
        <v>239</v>
      </c>
      <c r="C99" s="550" t="s">
        <v>825</v>
      </c>
      <c r="D99" s="997">
        <v>36</v>
      </c>
      <c r="E99" s="997">
        <f>D99*заглавие!$K$1</f>
        <v>36</v>
      </c>
      <c r="I99" s="180"/>
      <c r="J99" s="180"/>
    </row>
    <row r="100" spans="1:10" s="304" customFormat="1" ht="13.5" thickBot="1" x14ac:dyDescent="0.25">
      <c r="A100" s="1351">
        <v>12</v>
      </c>
      <c r="B100" s="542" t="s">
        <v>239</v>
      </c>
      <c r="C100" s="551" t="s">
        <v>892</v>
      </c>
      <c r="D100" s="1004">
        <v>41</v>
      </c>
      <c r="E100" s="1004">
        <f>D100*заглавие!$K$1</f>
        <v>41</v>
      </c>
      <c r="F100" s="573"/>
      <c r="I100" s="308"/>
      <c r="J100" s="308"/>
    </row>
    <row r="101" spans="1:10" s="304" customFormat="1" x14ac:dyDescent="0.2">
      <c r="A101" s="1346"/>
      <c r="B101" s="1370" t="s">
        <v>50</v>
      </c>
      <c r="C101" s="1369" t="s">
        <v>92</v>
      </c>
      <c r="D101" s="896"/>
      <c r="E101" s="896"/>
      <c r="F101" s="573"/>
      <c r="I101" s="308"/>
      <c r="J101" s="308"/>
    </row>
    <row r="102" spans="1:10" s="304" customFormat="1" x14ac:dyDescent="0.2">
      <c r="A102" s="1346"/>
      <c r="B102" s="532"/>
      <c r="C102" s="532"/>
      <c r="D102" s="896"/>
      <c r="E102" s="896"/>
      <c r="F102" s="573"/>
      <c r="I102" s="308"/>
      <c r="J102" s="308"/>
    </row>
    <row r="103" spans="1:10" x14ac:dyDescent="0.2">
      <c r="A103" s="1318"/>
      <c r="D103" s="563"/>
      <c r="E103" s="563"/>
    </row>
    <row r="104" spans="1:10" ht="13.5" thickBot="1" x14ac:dyDescent="0.25">
      <c r="A104" s="1318"/>
      <c r="B104" s="307" t="s">
        <v>2139</v>
      </c>
      <c r="C104" s="900"/>
      <c r="D104" s="563"/>
      <c r="E104" s="563"/>
    </row>
    <row r="105" spans="1:10" ht="13.5" thickBot="1" x14ac:dyDescent="0.25">
      <c r="A105" s="391" t="s">
        <v>216</v>
      </c>
      <c r="B105" s="389" t="s">
        <v>1309</v>
      </c>
      <c r="C105" s="390" t="s">
        <v>1310</v>
      </c>
      <c r="D105" s="1010" t="s">
        <v>1308</v>
      </c>
      <c r="E105" s="1013" t="s">
        <v>1308</v>
      </c>
      <c r="G105" s="180"/>
      <c r="H105" s="180"/>
      <c r="I105" s="180"/>
      <c r="J105" s="180"/>
    </row>
    <row r="106" spans="1:10" x14ac:dyDescent="0.2">
      <c r="A106" s="1302">
        <v>1</v>
      </c>
      <c r="B106" s="541" t="s">
        <v>85</v>
      </c>
      <c r="C106" s="541" t="s">
        <v>2141</v>
      </c>
      <c r="D106" s="1382">
        <v>40</v>
      </c>
      <c r="E106" s="1000">
        <f>D106*заглавие!$K$1</f>
        <v>40</v>
      </c>
      <c r="G106" s="180"/>
      <c r="H106" s="180"/>
      <c r="I106" s="180"/>
      <c r="J106" s="180"/>
    </row>
    <row r="107" spans="1:10" ht="13.5" thickBot="1" x14ac:dyDescent="0.25">
      <c r="A107" s="1304">
        <v>2</v>
      </c>
      <c r="B107" s="540" t="s">
        <v>86</v>
      </c>
      <c r="C107" s="540" t="s">
        <v>2141</v>
      </c>
      <c r="D107" s="1383">
        <v>50</v>
      </c>
      <c r="E107" s="999">
        <f>D107*заглавие!$K$1</f>
        <v>50</v>
      </c>
      <c r="G107" s="532"/>
      <c r="H107" s="180"/>
      <c r="I107" s="180"/>
      <c r="J107" s="180"/>
    </row>
    <row r="108" spans="1:10" x14ac:dyDescent="0.2">
      <c r="A108" s="1373">
        <v>3</v>
      </c>
      <c r="B108" s="2" t="s">
        <v>1126</v>
      </c>
      <c r="C108" s="1392"/>
      <c r="D108" s="1384">
        <v>17</v>
      </c>
      <c r="E108" s="1047">
        <f>D108*заглавие!$K$1</f>
        <v>17</v>
      </c>
      <c r="G108" s="532"/>
      <c r="H108" s="180"/>
      <c r="I108" s="180"/>
      <c r="J108" s="180"/>
    </row>
    <row r="109" spans="1:10" ht="13.5" thickBot="1" x14ac:dyDescent="0.25">
      <c r="A109" s="1374">
        <v>4</v>
      </c>
      <c r="B109" s="950" t="s">
        <v>1127</v>
      </c>
      <c r="C109" s="1393"/>
      <c r="D109" s="1385">
        <v>23</v>
      </c>
      <c r="E109" s="1048">
        <f>D109*заглавие!$K$1</f>
        <v>23</v>
      </c>
      <c r="G109" s="180"/>
      <c r="H109" s="180"/>
      <c r="I109" s="180"/>
      <c r="J109" s="180"/>
    </row>
    <row r="110" spans="1:10" ht="13.5" thickTop="1" x14ac:dyDescent="0.2">
      <c r="A110" s="1373">
        <v>5</v>
      </c>
      <c r="B110" s="2" t="s">
        <v>1128</v>
      </c>
      <c r="C110" s="1392"/>
      <c r="D110" s="1384">
        <v>26</v>
      </c>
      <c r="E110" s="1047">
        <f>D110*заглавие!$K$1</f>
        <v>26</v>
      </c>
      <c r="G110" s="532"/>
      <c r="H110" s="180"/>
      <c r="I110" s="180"/>
      <c r="J110" s="180"/>
    </row>
    <row r="111" spans="1:10" ht="13.5" thickBot="1" x14ac:dyDescent="0.25">
      <c r="A111" s="1374">
        <v>6</v>
      </c>
      <c r="B111" s="950" t="s">
        <v>1129</v>
      </c>
      <c r="C111" s="1393"/>
      <c r="D111" s="1385">
        <v>34</v>
      </c>
      <c r="E111" s="1048">
        <f>D111*заглавие!$K$1</f>
        <v>34</v>
      </c>
      <c r="G111" s="180"/>
      <c r="H111" s="180"/>
      <c r="I111" s="180"/>
      <c r="J111" s="180"/>
    </row>
    <row r="112" spans="1:10" ht="13.5" thickTop="1" x14ac:dyDescent="0.2">
      <c r="A112" s="1375">
        <v>7</v>
      </c>
      <c r="B112" s="36" t="s">
        <v>1130</v>
      </c>
      <c r="C112" s="1394"/>
      <c r="D112" s="1386">
        <v>32</v>
      </c>
      <c r="E112" s="1049">
        <f>D112*заглавие!$K$1</f>
        <v>32</v>
      </c>
      <c r="G112" s="180"/>
      <c r="H112" s="180"/>
      <c r="I112" s="180"/>
      <c r="J112" s="180"/>
    </row>
    <row r="113" spans="1:10" ht="13.5" thickBot="1" x14ac:dyDescent="0.25">
      <c r="A113" s="1374">
        <v>8</v>
      </c>
      <c r="B113" s="950" t="s">
        <v>1131</v>
      </c>
      <c r="C113" s="1393"/>
      <c r="D113" s="1385">
        <v>40</v>
      </c>
      <c r="E113" s="1048">
        <f>D113*заглавие!$K$1</f>
        <v>40</v>
      </c>
      <c r="G113" s="180"/>
      <c r="H113" s="180"/>
      <c r="I113" s="180"/>
      <c r="J113" s="180"/>
    </row>
    <row r="114" spans="1:10" ht="13.5" thickTop="1" x14ac:dyDescent="0.2">
      <c r="A114" s="1308">
        <v>9</v>
      </c>
      <c r="B114" s="440" t="s">
        <v>1132</v>
      </c>
      <c r="C114" s="1394"/>
      <c r="D114" s="1386">
        <v>38</v>
      </c>
      <c r="E114" s="1049">
        <f>D114*заглавие!$K$1</f>
        <v>38</v>
      </c>
      <c r="G114" s="180"/>
      <c r="H114" s="180"/>
      <c r="I114" s="180"/>
      <c r="J114" s="180"/>
    </row>
    <row r="115" spans="1:10" ht="13.5" thickBot="1" x14ac:dyDescent="0.25">
      <c r="A115" s="1305">
        <v>10</v>
      </c>
      <c r="B115" s="219" t="s">
        <v>1133</v>
      </c>
      <c r="C115" s="1395"/>
      <c r="D115" s="1387">
        <v>42</v>
      </c>
      <c r="E115" s="1050">
        <f>D115*заглавие!$K$1</f>
        <v>42</v>
      </c>
      <c r="G115" s="180"/>
      <c r="H115" s="180"/>
      <c r="I115" s="180"/>
      <c r="J115" s="180"/>
    </row>
    <row r="116" spans="1:10" ht="13.5" thickBot="1" x14ac:dyDescent="0.25">
      <c r="A116" s="1376">
        <v>11</v>
      </c>
      <c r="B116" s="49" t="s">
        <v>2152</v>
      </c>
      <c r="C116" s="1401"/>
      <c r="D116" s="1399">
        <v>14</v>
      </c>
      <c r="E116" s="1416">
        <f>D116*заглавие!$K$1</f>
        <v>14</v>
      </c>
      <c r="G116" s="180"/>
      <c r="H116" s="180"/>
      <c r="I116" s="180"/>
      <c r="J116" s="180"/>
    </row>
    <row r="117" spans="1:10" x14ac:dyDescent="0.2">
      <c r="A117" s="1375">
        <v>12</v>
      </c>
      <c r="B117" s="36" t="s">
        <v>2142</v>
      </c>
      <c r="C117" s="1394"/>
      <c r="D117" s="1386">
        <v>26</v>
      </c>
      <c r="E117" s="1049">
        <f>D117*заглавие!$K$1</f>
        <v>26</v>
      </c>
      <c r="G117" s="180"/>
      <c r="H117" s="180"/>
      <c r="I117" s="180"/>
      <c r="J117" s="180"/>
    </row>
    <row r="118" spans="1:10" ht="13.5" thickBot="1" x14ac:dyDescent="0.25">
      <c r="A118" s="1377">
        <v>13</v>
      </c>
      <c r="B118" s="36" t="s">
        <v>2143</v>
      </c>
      <c r="C118" s="1394"/>
      <c r="D118" s="1386">
        <v>32</v>
      </c>
      <c r="E118" s="1049">
        <f>D118*заглавие!$K$1</f>
        <v>32</v>
      </c>
      <c r="G118" s="180"/>
      <c r="H118" s="180"/>
      <c r="I118" s="180"/>
      <c r="J118" s="180"/>
    </row>
    <row r="119" spans="1:10" x14ac:dyDescent="0.2">
      <c r="A119" s="1302">
        <v>14</v>
      </c>
      <c r="B119" s="196" t="s">
        <v>1838</v>
      </c>
      <c r="C119" s="1392"/>
      <c r="D119" s="1384">
        <v>34</v>
      </c>
      <c r="E119" s="1047">
        <f>D119*заглавие!$K$1</f>
        <v>34</v>
      </c>
    </row>
    <row r="120" spans="1:10" x14ac:dyDescent="0.2">
      <c r="A120" s="1372">
        <v>15</v>
      </c>
      <c r="B120" s="54" t="s">
        <v>1839</v>
      </c>
      <c r="C120" s="1402"/>
      <c r="D120" s="1400">
        <v>42</v>
      </c>
      <c r="E120" s="1051">
        <f>D120*заглавие!$K$1</f>
        <v>42</v>
      </c>
      <c r="F120" s="898"/>
    </row>
    <row r="121" spans="1:10" x14ac:dyDescent="0.2">
      <c r="A121" s="1301">
        <v>16</v>
      </c>
      <c r="B121" s="54" t="s">
        <v>1840</v>
      </c>
      <c r="C121" s="1402"/>
      <c r="D121" s="1400">
        <v>52</v>
      </c>
      <c r="E121" s="1051">
        <f>D121*заглавие!$K$1</f>
        <v>52</v>
      </c>
      <c r="F121" s="898"/>
    </row>
    <row r="122" spans="1:10" ht="13.5" thickBot="1" x14ac:dyDescent="0.25">
      <c r="A122" s="1305">
        <v>17</v>
      </c>
      <c r="B122" s="63" t="s">
        <v>1841</v>
      </c>
      <c r="C122" s="1403"/>
      <c r="D122" s="1390">
        <v>60</v>
      </c>
      <c r="E122" s="1052">
        <f>D122*заглавие!$K$1</f>
        <v>60</v>
      </c>
      <c r="F122" s="898"/>
    </row>
    <row r="123" spans="1:10" x14ac:dyDescent="0.2">
      <c r="A123" s="1373">
        <v>18</v>
      </c>
      <c r="B123" s="196" t="s">
        <v>1134</v>
      </c>
      <c r="C123" s="1397" t="s">
        <v>2068</v>
      </c>
      <c r="D123" s="1389">
        <v>120</v>
      </c>
      <c r="E123" s="1053">
        <f>D123*заглавие!$K$1</f>
        <v>120</v>
      </c>
      <c r="F123" s="898" t="s">
        <v>87</v>
      </c>
    </row>
    <row r="124" spans="1:10" x14ac:dyDescent="0.2">
      <c r="A124" s="1301">
        <v>19</v>
      </c>
      <c r="B124" s="54" t="s">
        <v>1135</v>
      </c>
      <c r="C124" s="1398" t="s">
        <v>2068</v>
      </c>
      <c r="D124" s="1390">
        <v>120</v>
      </c>
      <c r="E124" s="1052">
        <f>D124*заглавие!$K$1</f>
        <v>120</v>
      </c>
      <c r="F124" s="898" t="s">
        <v>87</v>
      </c>
    </row>
    <row r="125" spans="1:10" x14ac:dyDescent="0.2">
      <c r="A125" s="1301">
        <v>20</v>
      </c>
      <c r="B125" s="54" t="s">
        <v>1136</v>
      </c>
      <c r="C125" s="1398" t="s">
        <v>2068</v>
      </c>
      <c r="D125" s="1390">
        <v>120</v>
      </c>
      <c r="E125" s="1052">
        <f>D125*заглавие!$K$1</f>
        <v>120</v>
      </c>
      <c r="F125" s="898" t="s">
        <v>87</v>
      </c>
    </row>
    <row r="126" spans="1:10" ht="13.5" thickBot="1" x14ac:dyDescent="0.25">
      <c r="A126" s="1371">
        <v>21</v>
      </c>
      <c r="B126" s="63" t="s">
        <v>1137</v>
      </c>
      <c r="C126" s="1404" t="s">
        <v>2068</v>
      </c>
      <c r="D126" s="1390">
        <v>120</v>
      </c>
      <c r="E126" s="1052">
        <f>D126*заглавие!$K$1</f>
        <v>120</v>
      </c>
      <c r="F126" s="898" t="s">
        <v>87</v>
      </c>
    </row>
    <row r="127" spans="1:10" x14ac:dyDescent="0.2">
      <c r="A127" s="1302">
        <v>22</v>
      </c>
      <c r="B127" s="196" t="s">
        <v>1138</v>
      </c>
      <c r="C127" s="1397" t="s">
        <v>2068</v>
      </c>
      <c r="D127" s="1389">
        <v>120</v>
      </c>
      <c r="E127" s="1053">
        <f>D127*заглавие!$K$1</f>
        <v>120</v>
      </c>
      <c r="F127" s="898" t="s">
        <v>87</v>
      </c>
    </row>
    <row r="128" spans="1:10" x14ac:dyDescent="0.2">
      <c r="A128" s="1301">
        <v>23</v>
      </c>
      <c r="B128" s="54" t="s">
        <v>1139</v>
      </c>
      <c r="C128" s="1398" t="s">
        <v>2068</v>
      </c>
      <c r="D128" s="1390">
        <v>120</v>
      </c>
      <c r="E128" s="1052">
        <f>D128*заглавие!$K$1</f>
        <v>120</v>
      </c>
      <c r="F128" s="898" t="s">
        <v>87</v>
      </c>
    </row>
    <row r="129" spans="1:10" x14ac:dyDescent="0.2">
      <c r="A129" s="1372">
        <v>24</v>
      </c>
      <c r="B129" s="54" t="s">
        <v>1140</v>
      </c>
      <c r="C129" s="1398" t="s">
        <v>2068</v>
      </c>
      <c r="D129" s="1390">
        <v>120</v>
      </c>
      <c r="E129" s="1052">
        <f>D129*заглавие!$K$1</f>
        <v>120</v>
      </c>
      <c r="F129" s="898" t="s">
        <v>87</v>
      </c>
    </row>
    <row r="130" spans="1:10" ht="13.5" thickBot="1" x14ac:dyDescent="0.25">
      <c r="A130" s="1305">
        <v>25</v>
      </c>
      <c r="B130" s="63" t="s">
        <v>1141</v>
      </c>
      <c r="C130" s="1404" t="s">
        <v>2068</v>
      </c>
      <c r="D130" s="1390">
        <v>120</v>
      </c>
      <c r="E130" s="1052">
        <f>D130*заглавие!$K$1</f>
        <v>120</v>
      </c>
      <c r="F130" s="898" t="s">
        <v>87</v>
      </c>
    </row>
    <row r="131" spans="1:10" x14ac:dyDescent="0.2">
      <c r="A131" s="1302">
        <v>26</v>
      </c>
      <c r="B131" s="196" t="s">
        <v>1842</v>
      </c>
      <c r="C131" s="1405" t="s">
        <v>65</v>
      </c>
      <c r="D131" s="1389">
        <v>28</v>
      </c>
      <c r="E131" s="1053">
        <f>D131*заглавие!$K$1</f>
        <v>28</v>
      </c>
      <c r="F131" s="899" t="s">
        <v>65</v>
      </c>
    </row>
    <row r="132" spans="1:10" ht="13.5" thickBot="1" x14ac:dyDescent="0.25">
      <c r="A132" s="1371">
        <v>27</v>
      </c>
      <c r="B132" s="62" t="s">
        <v>84</v>
      </c>
      <c r="C132" s="219" t="s">
        <v>212</v>
      </c>
      <c r="D132" s="1387">
        <v>28</v>
      </c>
      <c r="E132" s="1050">
        <f>D132*заглавие!$K$1</f>
        <v>28</v>
      </c>
      <c r="F132" s="1379" t="s">
        <v>212</v>
      </c>
    </row>
    <row r="133" spans="1:10" x14ac:dyDescent="0.2">
      <c r="A133" s="1302">
        <v>28</v>
      </c>
      <c r="B133" s="553" t="s">
        <v>2144</v>
      </c>
      <c r="C133" s="541" t="s">
        <v>2044</v>
      </c>
      <c r="D133" s="1000">
        <v>17</v>
      </c>
      <c r="E133" s="1000">
        <f>D133*заглавие!$K$1</f>
        <v>17</v>
      </c>
      <c r="F133" s="1379" t="s">
        <v>212</v>
      </c>
    </row>
    <row r="134" spans="1:10" ht="13.5" thickBot="1" x14ac:dyDescent="0.25">
      <c r="A134" s="1306">
        <v>29</v>
      </c>
      <c r="B134" s="554" t="s">
        <v>2144</v>
      </c>
      <c r="C134" s="545" t="s">
        <v>2045</v>
      </c>
      <c r="D134" s="1002">
        <v>20</v>
      </c>
      <c r="E134" s="1002">
        <f>D134*заглавие!$K$1</f>
        <v>20</v>
      </c>
      <c r="F134" s="1379" t="s">
        <v>212</v>
      </c>
    </row>
    <row r="135" spans="1:10" ht="13.5" x14ac:dyDescent="0.25">
      <c r="D135" s="50"/>
      <c r="E135" s="50"/>
    </row>
    <row r="136" spans="1:10" ht="13.5" thickBot="1" x14ac:dyDescent="0.25">
      <c r="A136" s="1318"/>
      <c r="B136" s="307" t="s">
        <v>2140</v>
      </c>
      <c r="C136" s="900"/>
      <c r="D136" s="563"/>
      <c r="E136" s="563"/>
    </row>
    <row r="137" spans="1:10" ht="13.5" thickBot="1" x14ac:dyDescent="0.25">
      <c r="A137" s="391" t="s">
        <v>216</v>
      </c>
      <c r="B137" s="389" t="s">
        <v>1309</v>
      </c>
      <c r="C137" s="390" t="s">
        <v>1310</v>
      </c>
      <c r="D137" s="1010" t="s">
        <v>1308</v>
      </c>
      <c r="E137" s="1013" t="s">
        <v>1308</v>
      </c>
      <c r="G137" s="180"/>
      <c r="H137" s="180"/>
      <c r="I137" s="180"/>
      <c r="J137" s="180"/>
    </row>
    <row r="138" spans="1:10" x14ac:dyDescent="0.2">
      <c r="A138" s="1350">
        <v>1</v>
      </c>
      <c r="B138" s="541" t="s">
        <v>2149</v>
      </c>
      <c r="C138" s="541" t="s">
        <v>2141</v>
      </c>
      <c r="D138" s="1382">
        <v>40</v>
      </c>
      <c r="E138" s="1000">
        <f>D138*заглавие!$K$1</f>
        <v>40</v>
      </c>
      <c r="G138" s="180"/>
      <c r="H138" s="180"/>
      <c r="I138" s="180"/>
      <c r="J138" s="180"/>
    </row>
    <row r="139" spans="1:10" ht="13.5" thickBot="1" x14ac:dyDescent="0.25">
      <c r="A139" s="1349">
        <v>2</v>
      </c>
      <c r="B139" s="540" t="s">
        <v>2150</v>
      </c>
      <c r="C139" s="540" t="s">
        <v>2141</v>
      </c>
      <c r="D139" s="1383">
        <v>50</v>
      </c>
      <c r="E139" s="999">
        <f>D139*заглавие!$K$1</f>
        <v>50</v>
      </c>
      <c r="G139" s="532"/>
      <c r="H139" s="180"/>
      <c r="I139" s="180"/>
      <c r="J139" s="180"/>
    </row>
    <row r="140" spans="1:10" x14ac:dyDescent="0.2">
      <c r="A140" s="1373">
        <v>3</v>
      </c>
      <c r="B140" s="2" t="s">
        <v>1122</v>
      </c>
      <c r="C140" s="1436" t="s">
        <v>1556</v>
      </c>
      <c r="D140" s="1384"/>
      <c r="E140" s="1047">
        <f>D140*заглавие!$K$1</f>
        <v>0</v>
      </c>
      <c r="G140" s="532"/>
      <c r="H140" s="180"/>
      <c r="I140" s="180"/>
      <c r="J140" s="180"/>
    </row>
    <row r="141" spans="1:10" ht="13.5" thickBot="1" x14ac:dyDescent="0.25">
      <c r="A141" s="1374">
        <v>4</v>
      </c>
      <c r="B141" s="950" t="s">
        <v>1123</v>
      </c>
      <c r="C141" s="1437" t="s">
        <v>1556</v>
      </c>
      <c r="D141" s="1385"/>
      <c r="E141" s="1048">
        <f>D141*заглавие!$K$1</f>
        <v>0</v>
      </c>
      <c r="G141" s="180"/>
      <c r="H141" s="180"/>
      <c r="I141" s="180"/>
      <c r="J141" s="180"/>
    </row>
    <row r="142" spans="1:10" ht="13.5" thickTop="1" x14ac:dyDescent="0.2">
      <c r="A142" s="1352">
        <v>5</v>
      </c>
      <c r="B142" s="36" t="s">
        <v>1124</v>
      </c>
      <c r="C142" s="1438" t="s">
        <v>1556</v>
      </c>
      <c r="D142" s="1386"/>
      <c r="E142" s="1049">
        <f>D142*заглавие!$K$1</f>
        <v>0</v>
      </c>
      <c r="G142" s="180"/>
      <c r="H142" s="180"/>
      <c r="I142" s="180"/>
      <c r="J142" s="180"/>
    </row>
    <row r="143" spans="1:10" ht="13.5" thickBot="1" x14ac:dyDescent="0.25">
      <c r="A143" s="1351">
        <v>6</v>
      </c>
      <c r="B143" s="8" t="s">
        <v>1125</v>
      </c>
      <c r="C143" s="1439" t="s">
        <v>1556</v>
      </c>
      <c r="D143" s="1387"/>
      <c r="E143" s="1050">
        <f>D143*заглавие!$K$1</f>
        <v>0</v>
      </c>
      <c r="G143" s="180"/>
      <c r="H143" s="180"/>
      <c r="I143" s="180"/>
      <c r="J143" s="180"/>
    </row>
    <row r="144" spans="1:10" ht="13.5" thickBot="1" x14ac:dyDescent="0.25">
      <c r="A144" s="1432">
        <v>7</v>
      </c>
      <c r="B144" s="197" t="s">
        <v>2151</v>
      </c>
      <c r="C144" s="1433"/>
      <c r="D144" s="1434">
        <v>9</v>
      </c>
      <c r="E144" s="1435">
        <f>D144*заглавие!$K$1</f>
        <v>9</v>
      </c>
      <c r="G144" s="180"/>
      <c r="H144" s="180"/>
      <c r="I144" s="180"/>
      <c r="J144" s="180"/>
    </row>
    <row r="145" spans="1:10" x14ac:dyDescent="0.2">
      <c r="A145" s="1373">
        <v>8</v>
      </c>
      <c r="B145" s="2" t="s">
        <v>2142</v>
      </c>
      <c r="C145" s="1392"/>
      <c r="D145" s="1384">
        <v>26</v>
      </c>
      <c r="E145" s="1047">
        <f>D145*заглавие!$K$1</f>
        <v>26</v>
      </c>
      <c r="G145" s="180"/>
      <c r="H145" s="180"/>
      <c r="I145" s="180"/>
      <c r="J145" s="180"/>
    </row>
    <row r="146" spans="1:10" ht="13.5" thickBot="1" x14ac:dyDescent="0.25">
      <c r="A146" s="1378">
        <v>9</v>
      </c>
      <c r="B146" s="455" t="s">
        <v>2143</v>
      </c>
      <c r="C146" s="1396"/>
      <c r="D146" s="1388">
        <v>32</v>
      </c>
      <c r="E146" s="1415">
        <f>D146*заглавие!$K$1</f>
        <v>32</v>
      </c>
      <c r="G146" s="180"/>
      <c r="H146" s="180"/>
      <c r="I146" s="180"/>
      <c r="J146" s="180"/>
    </row>
    <row r="147" spans="1:10" x14ac:dyDescent="0.2">
      <c r="A147" s="1350">
        <v>10</v>
      </c>
      <c r="B147" s="2" t="s">
        <v>1142</v>
      </c>
      <c r="C147" s="1397" t="s">
        <v>2068</v>
      </c>
      <c r="D147" s="1389">
        <v>140</v>
      </c>
      <c r="E147" s="1053">
        <f>D147*заглавие!$K$1</f>
        <v>140</v>
      </c>
      <c r="F147" s="898" t="s">
        <v>87</v>
      </c>
    </row>
    <row r="148" spans="1:10" x14ac:dyDescent="0.2">
      <c r="A148" s="1353">
        <v>11</v>
      </c>
      <c r="B148" s="5" t="s">
        <v>1143</v>
      </c>
      <c r="C148" s="1398" t="s">
        <v>2068</v>
      </c>
      <c r="D148" s="1390">
        <v>140</v>
      </c>
      <c r="E148" s="1052">
        <f>D148*заглавие!$K$1</f>
        <v>140</v>
      </c>
      <c r="F148" s="898" t="s">
        <v>87</v>
      </c>
    </row>
    <row r="149" spans="1:10" ht="13.5" thickBot="1" x14ac:dyDescent="0.25">
      <c r="A149" s="1348">
        <v>12</v>
      </c>
      <c r="B149" s="5" t="s">
        <v>1144</v>
      </c>
      <c r="C149" s="1398" t="s">
        <v>2068</v>
      </c>
      <c r="D149" s="1390">
        <v>140</v>
      </c>
      <c r="E149" s="1052">
        <f>D149*заглавие!$K$1</f>
        <v>140</v>
      </c>
      <c r="F149" s="898" t="s">
        <v>87</v>
      </c>
    </row>
    <row r="150" spans="1:10" x14ac:dyDescent="0.2">
      <c r="A150" s="1350">
        <v>13</v>
      </c>
      <c r="B150" s="2" t="s">
        <v>2147</v>
      </c>
      <c r="C150" s="1319" t="s">
        <v>1952</v>
      </c>
      <c r="D150" s="1389">
        <v>7</v>
      </c>
      <c r="E150" s="1053">
        <f>D150*заглавие!$K$1</f>
        <v>7</v>
      </c>
      <c r="F150" s="1379" t="s">
        <v>212</v>
      </c>
    </row>
    <row r="151" spans="1:10" ht="13.5" thickBot="1" x14ac:dyDescent="0.25">
      <c r="A151" s="1354">
        <v>14</v>
      </c>
      <c r="B151" s="8" t="s">
        <v>2148</v>
      </c>
      <c r="C151" s="455" t="s">
        <v>212</v>
      </c>
      <c r="D151" s="1387">
        <v>42</v>
      </c>
      <c r="E151" s="1050">
        <f>D151*заглавие!$K$1</f>
        <v>42</v>
      </c>
      <c r="F151" s="1379" t="s">
        <v>212</v>
      </c>
    </row>
    <row r="152" spans="1:10" x14ac:dyDescent="0.2">
      <c r="A152" s="1302">
        <v>15</v>
      </c>
      <c r="B152" s="553" t="s">
        <v>2144</v>
      </c>
      <c r="C152" s="541" t="s">
        <v>2146</v>
      </c>
      <c r="D152" s="1382">
        <v>17</v>
      </c>
      <c r="E152" s="1000">
        <f>D152*заглавие!$K$1</f>
        <v>17</v>
      </c>
      <c r="F152" s="1379" t="s">
        <v>212</v>
      </c>
    </row>
    <row r="153" spans="1:10" ht="13.5" thickBot="1" x14ac:dyDescent="0.25">
      <c r="A153" s="1306">
        <v>16</v>
      </c>
      <c r="B153" s="554" t="s">
        <v>2144</v>
      </c>
      <c r="C153" s="545" t="s">
        <v>2145</v>
      </c>
      <c r="D153" s="1391">
        <v>20</v>
      </c>
      <c r="E153" s="1002">
        <f>D153*заглавие!$K$1</f>
        <v>20</v>
      </c>
      <c r="F153" s="1379" t="s">
        <v>212</v>
      </c>
    </row>
  </sheetData>
  <phoneticPr fontId="17" type="noConversion"/>
  <hyperlinks>
    <hyperlink ref="C6" location="'Фасады Постформс'!A1" display="см.&quot;Фасады Постформс&quot;"/>
    <hyperlink ref="C7:C10" location="'Фасады Постформс'!A1" display="см.&quot;Фасады Постформс&quot;"/>
    <hyperlink ref="C11" location="'Фасады Акриликс'!A1" display="см.&quot;Фасады Акриликс&quot;"/>
    <hyperlink ref="C42" location="'Фасады Сликс'!A1" display="см. &quot;Фасады Сликс&quot;"/>
    <hyperlink ref="C58" location="'Фасады Сликс'!A1" display="см. &quot;Фасады Сликс&quot;"/>
    <hyperlink ref="C101" location="'Фасады ЭКО'!A1" display="&quot;Фасады Эко&quot;"/>
  </hyperlinks>
  <pageMargins left="3.937007874015748E-2" right="3.937007874015748E-2" top="3.937007874015748E-2" bottom="3.937007874015748E-2" header="0.51181102362204722" footer="0.51181102362204722"/>
  <pageSetup paperSize="9" scale="75" orientation="portrait" verticalDpi="0" r:id="rId1"/>
  <headerFooter alignWithMargins="0"/>
  <rowBreaks count="1" manualBreakCount="1">
    <brk id="7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51"/>
  <sheetViews>
    <sheetView view="pageBreakPreview" workbookViewId="0">
      <selection activeCell="G30" sqref="G30"/>
    </sheetView>
  </sheetViews>
  <sheetFormatPr defaultRowHeight="15" x14ac:dyDescent="0.25"/>
  <cols>
    <col min="1" max="1" width="5" style="1579" customWidth="1"/>
    <col min="2" max="2" width="9.140625" style="1574"/>
    <col min="3" max="8" width="9.140625" style="1"/>
    <col min="9" max="9" width="10.85546875" style="1" customWidth="1"/>
    <col min="10" max="16384" width="9.140625" style="1"/>
  </cols>
  <sheetData>
    <row r="1" spans="1:9" ht="18.75" x14ac:dyDescent="0.3">
      <c r="A1" s="1576"/>
      <c r="E1" s="41" t="s">
        <v>1995</v>
      </c>
    </row>
    <row r="2" spans="1:9" x14ac:dyDescent="0.25">
      <c r="A2" s="1576"/>
      <c r="I2" s="165"/>
    </row>
    <row r="3" spans="1:9" ht="15.75" x14ac:dyDescent="0.25">
      <c r="A3" s="1576"/>
      <c r="C3" s="287"/>
      <c r="I3" s="934"/>
    </row>
    <row r="4" spans="1:9" ht="15.75" x14ac:dyDescent="0.25">
      <c r="A4" s="1577" t="s">
        <v>1850</v>
      </c>
      <c r="B4" s="1575" t="s">
        <v>476</v>
      </c>
      <c r="C4" s="615"/>
      <c r="D4" s="165"/>
      <c r="E4" s="165"/>
      <c r="F4" s="165"/>
      <c r="G4" s="165"/>
      <c r="I4" s="935"/>
    </row>
    <row r="5" spans="1:9" ht="15.75" x14ac:dyDescent="0.25">
      <c r="A5" s="1577" t="s">
        <v>1469</v>
      </c>
      <c r="B5" s="1591" t="s">
        <v>1470</v>
      </c>
      <c r="C5" s="615"/>
      <c r="D5" s="165"/>
      <c r="E5" s="165"/>
      <c r="F5" s="165"/>
      <c r="G5" s="165"/>
      <c r="I5" s="935"/>
    </row>
    <row r="6" spans="1:9" ht="15.75" x14ac:dyDescent="0.25">
      <c r="A6" s="1577" t="s">
        <v>1851</v>
      </c>
      <c r="B6" s="1591" t="s">
        <v>1414</v>
      </c>
      <c r="C6" s="615"/>
      <c r="D6" s="165"/>
      <c r="E6" s="165"/>
      <c r="F6" s="165"/>
      <c r="G6" s="165"/>
      <c r="I6" s="935"/>
    </row>
    <row r="7" spans="1:9" ht="15.75" x14ac:dyDescent="0.25">
      <c r="A7" s="1577" t="s">
        <v>425</v>
      </c>
      <c r="B7" s="1575" t="s">
        <v>770</v>
      </c>
      <c r="C7" s="615"/>
      <c r="D7" s="165"/>
      <c r="E7" s="165"/>
      <c r="F7" s="165"/>
      <c r="G7" s="165"/>
      <c r="I7" s="935"/>
    </row>
    <row r="8" spans="1:9" ht="15.75" x14ac:dyDescent="0.25">
      <c r="A8" s="1577" t="s">
        <v>1488</v>
      </c>
      <c r="B8" s="1575" t="s">
        <v>646</v>
      </c>
      <c r="C8" s="615"/>
      <c r="D8" s="165"/>
      <c r="E8" s="165"/>
      <c r="F8" s="165"/>
      <c r="G8" s="165"/>
      <c r="I8" s="935"/>
    </row>
    <row r="9" spans="1:9" ht="15.75" x14ac:dyDescent="0.25">
      <c r="A9" s="1577" t="s">
        <v>1413</v>
      </c>
      <c r="B9" s="1591" t="s">
        <v>528</v>
      </c>
      <c r="C9" s="615"/>
      <c r="D9" s="165"/>
      <c r="E9" s="165"/>
      <c r="F9" s="165"/>
      <c r="G9" s="165"/>
      <c r="I9" s="935"/>
    </row>
    <row r="10" spans="1:9" ht="15.75" x14ac:dyDescent="0.25">
      <c r="A10" s="1577" t="s">
        <v>1415</v>
      </c>
      <c r="B10" s="1575" t="s">
        <v>1008</v>
      </c>
      <c r="C10" s="615"/>
      <c r="D10" s="165"/>
      <c r="E10" s="165"/>
      <c r="F10" s="165"/>
      <c r="G10" s="165"/>
      <c r="I10" s="935"/>
    </row>
    <row r="11" spans="1:9" ht="15.75" x14ac:dyDescent="0.25">
      <c r="A11" s="1577" t="s">
        <v>261</v>
      </c>
      <c r="B11" s="1575" t="s">
        <v>1010</v>
      </c>
      <c r="C11" s="615"/>
      <c r="D11" s="165"/>
      <c r="E11" s="165"/>
      <c r="F11" s="165"/>
      <c r="G11" s="165"/>
      <c r="I11" s="935"/>
    </row>
    <row r="12" spans="1:9" ht="15.75" x14ac:dyDescent="0.25">
      <c r="A12" s="1577" t="s">
        <v>262</v>
      </c>
      <c r="B12" s="1575" t="s">
        <v>595</v>
      </c>
      <c r="C12" s="615"/>
      <c r="D12" s="165"/>
      <c r="E12" s="165"/>
      <c r="F12" s="165"/>
      <c r="G12" s="165"/>
      <c r="I12" s="935"/>
    </row>
    <row r="13" spans="1:9" ht="15.75" x14ac:dyDescent="0.25">
      <c r="A13" s="1577" t="s">
        <v>263</v>
      </c>
      <c r="B13" s="1575" t="s">
        <v>1009</v>
      </c>
      <c r="C13" s="615"/>
      <c r="D13" s="165"/>
      <c r="E13" s="165"/>
      <c r="F13" s="165"/>
      <c r="G13" s="165"/>
      <c r="I13" s="935"/>
    </row>
    <row r="14" spans="1:9" ht="15.75" x14ac:dyDescent="0.25">
      <c r="A14" s="1577" t="s">
        <v>264</v>
      </c>
      <c r="B14" s="1575" t="s">
        <v>591</v>
      </c>
      <c r="C14" s="615"/>
      <c r="D14" s="165"/>
      <c r="E14" s="165"/>
      <c r="F14" s="165"/>
      <c r="G14" s="165"/>
      <c r="I14" s="935"/>
    </row>
    <row r="15" spans="1:9" ht="15.75" x14ac:dyDescent="0.25">
      <c r="A15" s="1577" t="s">
        <v>265</v>
      </c>
      <c r="B15" s="1575" t="s">
        <v>665</v>
      </c>
      <c r="C15" s="615"/>
      <c r="D15" s="165"/>
      <c r="E15" s="165"/>
      <c r="F15" s="165"/>
      <c r="G15" s="165"/>
      <c r="I15" s="935"/>
    </row>
    <row r="16" spans="1:9" ht="15.75" x14ac:dyDescent="0.25">
      <c r="A16" s="1577" t="s">
        <v>266</v>
      </c>
      <c r="B16" s="1575" t="s">
        <v>597</v>
      </c>
      <c r="C16" s="615"/>
      <c r="D16" s="165"/>
      <c r="E16" s="165"/>
      <c r="F16" s="165"/>
      <c r="G16" s="165"/>
      <c r="I16" s="935"/>
    </row>
    <row r="17" spans="1:9" ht="15.75" x14ac:dyDescent="0.25">
      <c r="A17" s="1577" t="s">
        <v>267</v>
      </c>
      <c r="B17" s="1575" t="s">
        <v>598</v>
      </c>
      <c r="C17" s="615"/>
      <c r="D17" s="165"/>
      <c r="E17" s="165"/>
      <c r="F17" s="165"/>
      <c r="G17" s="165"/>
      <c r="I17" s="935"/>
    </row>
    <row r="18" spans="1:9" ht="15.75" x14ac:dyDescent="0.25">
      <c r="A18" s="1577" t="s">
        <v>268</v>
      </c>
      <c r="B18" s="1575" t="s">
        <v>920</v>
      </c>
      <c r="C18" s="615"/>
      <c r="D18" s="165"/>
      <c r="E18" s="165"/>
      <c r="F18" s="165"/>
      <c r="G18" s="165"/>
      <c r="I18" s="935"/>
    </row>
    <row r="19" spans="1:9" ht="15.75" x14ac:dyDescent="0.25">
      <c r="A19" s="1577" t="s">
        <v>269</v>
      </c>
      <c r="B19" s="1591" t="s">
        <v>1675</v>
      </c>
      <c r="C19" s="615"/>
      <c r="D19" s="165"/>
      <c r="E19" s="165"/>
      <c r="F19" s="165"/>
      <c r="G19" s="165"/>
      <c r="I19" s="935"/>
    </row>
    <row r="20" spans="1:9" ht="15.75" x14ac:dyDescent="0.25">
      <c r="A20" s="1577" t="s">
        <v>1931</v>
      </c>
      <c r="B20" s="1575" t="s">
        <v>1950</v>
      </c>
      <c r="C20" s="287"/>
      <c r="I20" s="935"/>
    </row>
    <row r="21" spans="1:9" ht="15.75" x14ac:dyDescent="0.25">
      <c r="A21" s="1577" t="s">
        <v>1852</v>
      </c>
      <c r="B21" s="1575" t="s">
        <v>1997</v>
      </c>
      <c r="C21" s="615"/>
      <c r="D21" s="165"/>
      <c r="E21" s="165"/>
      <c r="F21" s="165"/>
      <c r="I21" s="935"/>
    </row>
    <row r="22" spans="1:9" ht="15.75" x14ac:dyDescent="0.25">
      <c r="A22" s="1577" t="s">
        <v>1769</v>
      </c>
      <c r="B22" s="1575" t="s">
        <v>1795</v>
      </c>
      <c r="C22" s="615"/>
      <c r="D22" s="165"/>
      <c r="E22" s="165"/>
      <c r="F22" s="165"/>
      <c r="I22" s="935"/>
    </row>
    <row r="23" spans="1:9" ht="15.75" x14ac:dyDescent="0.25">
      <c r="A23" s="1577" t="s">
        <v>527</v>
      </c>
      <c r="B23" s="1575" t="s">
        <v>1996</v>
      </c>
      <c r="C23" s="615"/>
      <c r="D23" s="165"/>
      <c r="E23" s="165"/>
      <c r="F23" s="165"/>
      <c r="I23" s="935"/>
    </row>
    <row r="24" spans="1:9" ht="15.75" x14ac:dyDescent="0.25">
      <c r="A24" s="1780" t="s">
        <v>1770</v>
      </c>
      <c r="B24" s="1575" t="s">
        <v>779</v>
      </c>
      <c r="C24" s="615"/>
      <c r="D24" s="165"/>
      <c r="E24" s="165"/>
      <c r="F24" s="165"/>
      <c r="I24" s="935"/>
    </row>
    <row r="25" spans="1:9" ht="15.75" x14ac:dyDescent="0.25">
      <c r="A25" s="1577" t="s">
        <v>1771</v>
      </c>
      <c r="B25" s="1575" t="s">
        <v>1493</v>
      </c>
      <c r="C25" s="615"/>
      <c r="D25" s="165"/>
      <c r="E25" s="165"/>
      <c r="F25" s="165"/>
      <c r="I25" s="935"/>
    </row>
    <row r="26" spans="1:9" ht="15.75" x14ac:dyDescent="0.25">
      <c r="A26" s="1780" t="s">
        <v>477</v>
      </c>
      <c r="B26" s="1575" t="s">
        <v>1576</v>
      </c>
      <c r="C26" s="615"/>
      <c r="D26" s="165"/>
      <c r="E26" s="165"/>
      <c r="F26" s="165"/>
      <c r="I26" s="935"/>
    </row>
    <row r="27" spans="1:9" ht="15.75" x14ac:dyDescent="0.25">
      <c r="A27" s="1577" t="s">
        <v>1772</v>
      </c>
      <c r="B27" s="1575" t="s">
        <v>1069</v>
      </c>
      <c r="C27" s="615"/>
      <c r="D27" s="165"/>
      <c r="E27" s="165"/>
      <c r="F27" s="165"/>
      <c r="I27" s="935"/>
    </row>
    <row r="28" spans="1:9" ht="15.75" x14ac:dyDescent="0.25">
      <c r="A28" s="1780" t="s">
        <v>478</v>
      </c>
      <c r="B28" s="1575" t="s">
        <v>843</v>
      </c>
      <c r="C28" s="615"/>
      <c r="D28" s="165"/>
      <c r="E28" s="165"/>
      <c r="F28" s="165"/>
      <c r="I28" s="935"/>
    </row>
    <row r="29" spans="1:9" ht="15.75" x14ac:dyDescent="0.25">
      <c r="A29" s="1577" t="s">
        <v>1773</v>
      </c>
      <c r="B29" s="1575" t="s">
        <v>22</v>
      </c>
      <c r="C29" s="615"/>
      <c r="D29" s="165"/>
      <c r="E29" s="165"/>
      <c r="F29" s="165"/>
      <c r="I29" s="935"/>
    </row>
    <row r="30" spans="1:9" ht="15.75" x14ac:dyDescent="0.25">
      <c r="A30" s="1780" t="s">
        <v>1774</v>
      </c>
      <c r="B30" s="1575" t="s">
        <v>803</v>
      </c>
      <c r="C30" s="615"/>
      <c r="D30" s="165"/>
      <c r="E30" s="165"/>
      <c r="F30" s="165"/>
      <c r="I30" s="935"/>
    </row>
    <row r="31" spans="1:9" ht="15.75" x14ac:dyDescent="0.25">
      <c r="A31" s="1577" t="s">
        <v>1775</v>
      </c>
      <c r="B31" s="1575" t="s">
        <v>1999</v>
      </c>
      <c r="C31" s="615"/>
      <c r="D31" s="165"/>
      <c r="E31" s="165"/>
      <c r="F31" s="165"/>
      <c r="I31" s="935"/>
    </row>
    <row r="32" spans="1:9" ht="15.75" x14ac:dyDescent="0.25">
      <c r="A32" s="1780" t="s">
        <v>1776</v>
      </c>
      <c r="B32" s="1575" t="s">
        <v>1195</v>
      </c>
      <c r="C32" s="287"/>
      <c r="I32" s="165"/>
    </row>
    <row r="33" spans="1:9" ht="15.75" x14ac:dyDescent="0.25">
      <c r="A33" s="1577"/>
      <c r="B33" s="1575"/>
      <c r="C33" s="287"/>
    </row>
    <row r="34" spans="1:9" ht="15.75" x14ac:dyDescent="0.25">
      <c r="A34" s="1577"/>
      <c r="B34" s="1781"/>
      <c r="C34" s="287"/>
    </row>
    <row r="35" spans="1:9" x14ac:dyDescent="0.25">
      <c r="A35" s="1577"/>
      <c r="B35" s="1781"/>
    </row>
    <row r="36" spans="1:9" x14ac:dyDescent="0.25">
      <c r="A36" s="1577"/>
      <c r="B36" s="1781"/>
    </row>
    <row r="37" spans="1:9" x14ac:dyDescent="0.25">
      <c r="A37" s="1578"/>
    </row>
    <row r="38" spans="1:9" x14ac:dyDescent="0.25">
      <c r="A38" s="1578"/>
    </row>
    <row r="39" spans="1:9" x14ac:dyDescent="0.25">
      <c r="A39" s="1578"/>
    </row>
    <row r="40" spans="1:9" x14ac:dyDescent="0.25">
      <c r="A40" s="1578"/>
    </row>
    <row r="41" spans="1:9" x14ac:dyDescent="0.25">
      <c r="A41" s="1578"/>
    </row>
    <row r="42" spans="1:9" x14ac:dyDescent="0.25">
      <c r="A42" s="1578"/>
    </row>
    <row r="43" spans="1:9" x14ac:dyDescent="0.25">
      <c r="A43" s="1578"/>
    </row>
    <row r="44" spans="1:9" x14ac:dyDescent="0.25">
      <c r="A44" s="1578"/>
    </row>
    <row r="45" spans="1:9" x14ac:dyDescent="0.25">
      <c r="A45" s="1578"/>
    </row>
    <row r="46" spans="1:9" x14ac:dyDescent="0.25">
      <c r="A46" s="1578"/>
    </row>
    <row r="47" spans="1:9" x14ac:dyDescent="0.25">
      <c r="A47" s="1578"/>
      <c r="I47" s="50"/>
    </row>
    <row r="48" spans="1:9" x14ac:dyDescent="0.25">
      <c r="A48" s="1578"/>
    </row>
    <row r="49" spans="1:1" x14ac:dyDescent="0.25">
      <c r="A49" s="1578"/>
    </row>
    <row r="50" spans="1:1" x14ac:dyDescent="0.25">
      <c r="A50" s="1578"/>
    </row>
    <row r="51" spans="1:1" x14ac:dyDescent="0.25">
      <c r="A51" s="1578"/>
    </row>
  </sheetData>
  <dataConsolidate/>
  <phoneticPr fontId="3" type="noConversion"/>
  <hyperlinks>
    <hyperlink ref="B23" location="основа!A1" display="Основные комплектующие"/>
    <hyperlink ref="B25" location="ручки!A1" display="Ручки"/>
    <hyperlink ref="B26" location="ножки!A1" display="Ножки"/>
    <hyperlink ref="B27" location="планки!A1" display="Планки"/>
    <hyperlink ref="B28" location="отбортовки!A1" display="Плинтус мебельный(отбортовка)"/>
    <hyperlink ref="B29" location="'карго,сушки'!A1" display="Карго,сушки"/>
    <hyperlink ref="B22" location="'Декоративные элементы'!A1" display="Декоративные элементы"/>
    <hyperlink ref="B21" location="багет!A1" display="Багет"/>
    <hyperlink ref="B4" location="столешницы!A1" display="Столешницы"/>
    <hyperlink ref="B7" location="стекла!A1" display="Стекла в фасады"/>
    <hyperlink ref="B10" location="'Фасады ДСП'!A1" display="Фасады ДСП"/>
    <hyperlink ref="B12" location="'Фасады Постформс'!A1" display="Фасады Постформс"/>
    <hyperlink ref="B14" location="'Фасады Сликс'!A1" display="Фасады Сликс"/>
    <hyperlink ref="B17" location="'Фасады Фреймс'!A1" display="Фасады Фреймс"/>
    <hyperlink ref="B16" location="'Фасады Пэйнт'!A1" display="Фасады СООО &quot;ЗОВ-Спектр&quot;"/>
    <hyperlink ref="B20" location="СВОДНЫЙ!A1" display="Цены на фасады"/>
    <hyperlink ref="B11" location="'Фасады ЭКО'!A1" display="Фасады Массив ЭКО + декоративные элементы"/>
    <hyperlink ref="B18" location="'Фасады Кроссбарс'!A1" display="Фасады Кроссбарс"/>
    <hyperlink ref="B19" location="'Фасады Алюминиевые'!A1" display="Фасады из алюминиевого профиля"/>
    <hyperlink ref="B24" location="'крепежные элементы'!A1" display="Крепежные элементы"/>
    <hyperlink ref="B13" location="'Фасады Акриликс'!A1" display="Фасады Акриликс"/>
    <hyperlink ref="B8" location="фотопанели!A1" display="Фотопанели"/>
    <hyperlink ref="B30" location="лотки!Область_печати" display="Лотки, вкладыши, поддоны"/>
    <hyperlink ref="B31" location="'мойки зов-стоун'!A1" display="Мойки ЗОВ-Стоун"/>
    <hyperlink ref="B32" location="вытяжки!A1" display="Вытяжки"/>
    <hyperlink ref="B9" location="'Размерная сетка фасадов'!A1" display="Размерная сетка фасадов"/>
    <hyperlink ref="B15" location="'Фасады Прессформс'!A1" display="Фасады Прессформс"/>
    <hyperlink ref="B5" location="Кварц!A1" display="Столешницы из кварцевого агломерата"/>
    <hyperlink ref="B6" location="Каркасы!A1" display="Каркасы"/>
  </hyperlinks>
  <pageMargins left="0.78740157480314965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L75"/>
  <sheetViews>
    <sheetView view="pageBreakPreview" zoomScaleSheetLayoutView="100" workbookViewId="0">
      <pane xSplit="1" ySplit="2" topLeftCell="B3" activePane="bottomRight" state="frozen"/>
      <selection activeCell="K292" sqref="K292"/>
      <selection pane="topRight" activeCell="K292" sqref="K292"/>
      <selection pane="bottomLeft" activeCell="K292" sqref="K292"/>
      <selection pane="bottomRight" activeCell="J19" sqref="J19"/>
    </sheetView>
  </sheetViews>
  <sheetFormatPr defaultRowHeight="12.75" x14ac:dyDescent="0.2"/>
  <cols>
    <col min="1" max="1" width="53.5703125" style="1" bestFit="1" customWidth="1"/>
    <col min="2" max="2" width="29.28515625" style="1" bestFit="1" customWidth="1"/>
    <col min="3" max="3" width="27.42578125" style="1" bestFit="1" customWidth="1"/>
    <col min="4" max="4" width="10.28515625" style="1" customWidth="1"/>
    <col min="5" max="5" width="10.140625" style="1" hidden="1" customWidth="1"/>
    <col min="6" max="6" width="9.28515625" style="1" hidden="1" customWidth="1"/>
    <col min="7" max="7" width="10.140625" style="1" customWidth="1"/>
    <col min="8" max="8" width="9.28515625" style="1" bestFit="1" customWidth="1"/>
    <col min="9" max="9" width="9.140625" style="1"/>
    <col min="10" max="10" width="26.42578125" style="1" bestFit="1" customWidth="1"/>
    <col min="11" max="11" width="20" style="1" customWidth="1"/>
    <col min="12" max="16384" width="9.140625" style="1"/>
  </cols>
  <sheetData>
    <row r="1" spans="1:12" ht="18.75" x14ac:dyDescent="0.3">
      <c r="A1" s="1600" t="s">
        <v>1945</v>
      </c>
    </row>
    <row r="2" spans="1:12" ht="13.5" thickBot="1" x14ac:dyDescent="0.25"/>
    <row r="3" spans="1:12" ht="26.25" thickBot="1" x14ac:dyDescent="0.3">
      <c r="A3" s="1681" t="s">
        <v>1861</v>
      </c>
      <c r="B3" s="221" t="s">
        <v>1533</v>
      </c>
      <c r="C3" s="96" t="s">
        <v>455</v>
      </c>
      <c r="D3" s="97" t="s">
        <v>736</v>
      </c>
      <c r="E3" s="199" t="s">
        <v>1973</v>
      </c>
      <c r="F3" s="119" t="s">
        <v>1974</v>
      </c>
      <c r="G3" s="199" t="s">
        <v>1973</v>
      </c>
      <c r="H3" s="119" t="s">
        <v>1974</v>
      </c>
      <c r="I3" s="203"/>
      <c r="J3" s="700"/>
      <c r="K3" s="701"/>
      <c r="L3" s="702"/>
    </row>
    <row r="4" spans="1:12" ht="13.5" thickBot="1" x14ac:dyDescent="0.25">
      <c r="A4" s="1677" t="s">
        <v>222</v>
      </c>
      <c r="B4" s="214" t="s">
        <v>225</v>
      </c>
      <c r="C4" s="8"/>
      <c r="D4" s="8">
        <v>2.62</v>
      </c>
      <c r="E4" s="157">
        <v>24</v>
      </c>
      <c r="F4" s="202">
        <v>36</v>
      </c>
      <c r="G4" s="157">
        <f>E4*заглавие!$K$1</f>
        <v>24</v>
      </c>
      <c r="H4" s="202">
        <f>F4*заглавие!$K$1</f>
        <v>36</v>
      </c>
      <c r="I4" s="203"/>
      <c r="J4" s="701"/>
      <c r="K4" s="701"/>
      <c r="L4" s="701"/>
    </row>
    <row r="5" spans="1:12" ht="13.5" thickBot="1" x14ac:dyDescent="0.25">
      <c r="A5" s="1677" t="s">
        <v>223</v>
      </c>
      <c r="B5" s="215" t="s">
        <v>226</v>
      </c>
      <c r="C5" s="49"/>
      <c r="D5" s="49">
        <v>2.62</v>
      </c>
      <c r="E5" s="1358">
        <v>24</v>
      </c>
      <c r="F5" s="1359">
        <v>36</v>
      </c>
      <c r="G5" s="1358">
        <f>E5*заглавие!$K$1</f>
        <v>24</v>
      </c>
      <c r="H5" s="1359">
        <f>F5*заглавие!$K$1</f>
        <v>36</v>
      </c>
      <c r="I5" s="203"/>
      <c r="J5" s="701"/>
      <c r="K5" s="701"/>
      <c r="L5" s="701"/>
    </row>
    <row r="6" spans="1:12" ht="13.5" thickBot="1" x14ac:dyDescent="0.25">
      <c r="A6" s="1677" t="s">
        <v>1114</v>
      </c>
      <c r="B6" s="215"/>
      <c r="C6" s="49"/>
      <c r="D6" s="49">
        <v>2.62</v>
      </c>
      <c r="E6" s="1358">
        <v>6</v>
      </c>
      <c r="F6" s="1359">
        <v>10</v>
      </c>
      <c r="G6" s="1358">
        <f>E6*заглавие!$K$1</f>
        <v>6</v>
      </c>
      <c r="H6" s="1359">
        <f>F6*заглавие!$K$1</f>
        <v>10</v>
      </c>
      <c r="I6" s="203"/>
      <c r="J6" s="701"/>
      <c r="K6" s="701"/>
      <c r="L6" s="701"/>
    </row>
    <row r="7" spans="1:12" ht="13.5" thickBot="1" x14ac:dyDescent="0.25">
      <c r="A7" s="1678" t="s">
        <v>228</v>
      </c>
      <c r="B7" s="215"/>
      <c r="C7" s="49"/>
      <c r="D7" s="49">
        <v>2.62</v>
      </c>
      <c r="E7" s="1358">
        <v>22</v>
      </c>
      <c r="F7" s="1359">
        <v>35</v>
      </c>
      <c r="G7" s="1358">
        <f>E7*заглавие!$K$1</f>
        <v>22</v>
      </c>
      <c r="H7" s="1359">
        <f>F7*заглавие!$K$1</f>
        <v>35</v>
      </c>
      <c r="I7" s="203"/>
      <c r="J7" s="701"/>
      <c r="K7" s="701"/>
      <c r="L7" s="701"/>
    </row>
    <row r="8" spans="1:12" x14ac:dyDescent="0.2">
      <c r="A8" s="21"/>
      <c r="B8" s="21"/>
      <c r="C8" s="21"/>
      <c r="D8" s="21"/>
      <c r="I8" s="203"/>
    </row>
    <row r="9" spans="1:12" ht="14.25" thickBot="1" x14ac:dyDescent="0.3">
      <c r="A9" s="21"/>
      <c r="B9" s="21"/>
      <c r="C9" s="21"/>
      <c r="D9" s="21"/>
      <c r="F9" s="50"/>
      <c r="H9" s="50"/>
      <c r="I9" s="203"/>
    </row>
    <row r="10" spans="1:12" ht="26.25" thickBot="1" x14ac:dyDescent="0.3">
      <c r="A10" s="1681" t="s">
        <v>1860</v>
      </c>
      <c r="B10" s="208" t="s">
        <v>1533</v>
      </c>
      <c r="C10" s="96" t="s">
        <v>455</v>
      </c>
      <c r="D10" s="97" t="s">
        <v>736</v>
      </c>
      <c r="E10" s="119" t="s">
        <v>1973</v>
      </c>
      <c r="F10" s="119" t="s">
        <v>1974</v>
      </c>
      <c r="G10" s="119" t="s">
        <v>1973</v>
      </c>
      <c r="H10" s="119" t="s">
        <v>1974</v>
      </c>
      <c r="I10" s="203"/>
      <c r="J10" s="700"/>
      <c r="K10" s="703"/>
      <c r="L10" s="702"/>
    </row>
    <row r="11" spans="1:12" x14ac:dyDescent="0.2">
      <c r="A11" s="1367" t="s">
        <v>221</v>
      </c>
      <c r="B11" s="212" t="s">
        <v>225</v>
      </c>
      <c r="C11" s="209"/>
      <c r="D11" s="1367">
        <v>2.62</v>
      </c>
      <c r="E11" s="232">
        <v>35</v>
      </c>
      <c r="F11" s="1368">
        <v>50</v>
      </c>
      <c r="G11" s="233">
        <f>E11*заглавие!$K$1</f>
        <v>35</v>
      </c>
      <c r="H11" s="232">
        <f>F11*заглавие!$K$1</f>
        <v>50</v>
      </c>
      <c r="I11" s="203"/>
    </row>
    <row r="12" spans="1:12" ht="13.5" thickBot="1" x14ac:dyDescent="0.25">
      <c r="A12" s="1364" t="s">
        <v>224</v>
      </c>
      <c r="B12" s="223" t="s">
        <v>226</v>
      </c>
      <c r="C12" s="1357"/>
      <c r="D12" s="1364">
        <v>2.62</v>
      </c>
      <c r="E12" s="1365">
        <v>35</v>
      </c>
      <c r="F12" s="1366">
        <v>50</v>
      </c>
      <c r="G12" s="1360">
        <f>E12*заглавие!$K$1</f>
        <v>35</v>
      </c>
      <c r="H12" s="1365">
        <f>F12*заглавие!$K$1</f>
        <v>50</v>
      </c>
      <c r="I12" s="203"/>
    </row>
    <row r="13" spans="1:12" x14ac:dyDescent="0.2">
      <c r="A13" s="1679" t="s">
        <v>237</v>
      </c>
      <c r="B13" s="213"/>
      <c r="C13" s="5"/>
      <c r="D13" s="5">
        <v>2.62</v>
      </c>
      <c r="E13" s="156">
        <v>22</v>
      </c>
      <c r="F13" s="201">
        <v>35</v>
      </c>
      <c r="G13" s="156">
        <f>E13*заглавие!$K$1</f>
        <v>22</v>
      </c>
      <c r="H13" s="201">
        <f>F13*заглавие!$K$1</f>
        <v>35</v>
      </c>
      <c r="I13" s="203"/>
      <c r="J13" s="701"/>
      <c r="K13" s="701"/>
      <c r="L13" s="701"/>
    </row>
    <row r="14" spans="1:12" x14ac:dyDescent="0.2">
      <c r="A14" s="1679" t="s">
        <v>229</v>
      </c>
      <c r="B14" s="213"/>
      <c r="C14" s="5"/>
      <c r="D14" s="5">
        <v>2.62</v>
      </c>
      <c r="E14" s="156">
        <v>32</v>
      </c>
      <c r="F14" s="201">
        <v>50</v>
      </c>
      <c r="G14" s="156">
        <f>E14*заглавие!$K$1</f>
        <v>32</v>
      </c>
      <c r="H14" s="201">
        <f>F14*заглавие!$K$1</f>
        <v>50</v>
      </c>
      <c r="I14" s="203"/>
      <c r="J14" s="701"/>
      <c r="K14" s="701"/>
      <c r="L14" s="701"/>
    </row>
    <row r="15" spans="1:12" ht="13.5" thickBot="1" x14ac:dyDescent="0.25">
      <c r="A15" s="1364" t="s">
        <v>230</v>
      </c>
      <c r="B15" s="223"/>
      <c r="C15" s="455"/>
      <c r="D15" s="455">
        <v>2.62</v>
      </c>
      <c r="E15" s="577">
        <v>42</v>
      </c>
      <c r="F15" s="1363">
        <v>65</v>
      </c>
      <c r="G15" s="577">
        <f>E15*заглавие!$K$1</f>
        <v>42</v>
      </c>
      <c r="H15" s="1363">
        <f>F15*заглавие!$K$1</f>
        <v>65</v>
      </c>
      <c r="I15" s="203"/>
      <c r="J15" s="701"/>
      <c r="K15" s="701"/>
      <c r="L15" s="701"/>
    </row>
    <row r="16" spans="1:12" x14ac:dyDescent="0.2">
      <c r="A16" s="206"/>
      <c r="C16" s="207"/>
      <c r="D16" s="21"/>
      <c r="I16" s="203"/>
    </row>
    <row r="17" spans="1:11" ht="13.5" x14ac:dyDescent="0.25">
      <c r="A17" s="206"/>
      <c r="C17" s="207"/>
      <c r="D17" s="21"/>
      <c r="F17" s="50"/>
      <c r="H17" s="50"/>
      <c r="I17" s="203"/>
    </row>
    <row r="18" spans="1:11" ht="13.5" x14ac:dyDescent="0.25">
      <c r="F18" s="50"/>
      <c r="H18" s="50"/>
      <c r="I18" s="203"/>
    </row>
    <row r="19" spans="1:11" ht="14.25" thickBot="1" x14ac:dyDescent="0.3">
      <c r="F19" s="50"/>
      <c r="H19" s="50"/>
      <c r="I19" s="203"/>
    </row>
    <row r="20" spans="1:11" ht="16.5" thickBot="1" x14ac:dyDescent="0.3">
      <c r="A20" s="1681" t="s">
        <v>1859</v>
      </c>
      <c r="B20" s="96" t="s">
        <v>1533</v>
      </c>
      <c r="C20" s="208" t="s">
        <v>455</v>
      </c>
      <c r="D20" s="96" t="s">
        <v>739</v>
      </c>
      <c r="E20" s="119" t="s">
        <v>1308</v>
      </c>
      <c r="F20" s="50"/>
      <c r="G20" s="119" t="s">
        <v>1308</v>
      </c>
      <c r="H20" s="50"/>
      <c r="I20" s="203"/>
      <c r="J20" s="700"/>
      <c r="K20" s="703"/>
    </row>
    <row r="21" spans="1:11" ht="15" x14ac:dyDescent="0.25">
      <c r="A21" s="1367" t="s">
        <v>232</v>
      </c>
      <c r="B21" s="212" t="s">
        <v>225</v>
      </c>
      <c r="C21" s="210"/>
      <c r="D21" s="2"/>
      <c r="E21" s="200">
        <v>24</v>
      </c>
      <c r="G21" s="200">
        <f>E21*заглавие!$K$1</f>
        <v>24</v>
      </c>
      <c r="I21" s="203"/>
      <c r="J21" s="703"/>
      <c r="K21" s="703"/>
    </row>
    <row r="22" spans="1:11" ht="15.75" thickBot="1" x14ac:dyDescent="0.3">
      <c r="A22" s="1364" t="s">
        <v>233</v>
      </c>
      <c r="B22" s="223" t="s">
        <v>226</v>
      </c>
      <c r="C22" s="24"/>
      <c r="D22" s="455"/>
      <c r="E22" s="1363">
        <v>24</v>
      </c>
      <c r="G22" s="1363">
        <f>E22*заглавие!$K$1</f>
        <v>24</v>
      </c>
      <c r="I22" s="203"/>
      <c r="J22" s="703"/>
      <c r="K22" s="703"/>
    </row>
    <row r="23" spans="1:11" ht="13.5" x14ac:dyDescent="0.25">
      <c r="F23" s="50"/>
      <c r="H23" s="50"/>
      <c r="I23" s="203"/>
    </row>
    <row r="24" spans="1:11" ht="13.5" x14ac:dyDescent="0.25">
      <c r="F24" s="50"/>
      <c r="H24" s="50"/>
      <c r="I24" s="203"/>
    </row>
    <row r="25" spans="1:11" ht="13.5" x14ac:dyDescent="0.25">
      <c r="F25" s="50"/>
      <c r="H25" s="50"/>
      <c r="I25" s="203"/>
    </row>
    <row r="26" spans="1:11" ht="14.25" thickBot="1" x14ac:dyDescent="0.3">
      <c r="F26" s="50"/>
      <c r="H26" s="50"/>
      <c r="I26" s="203"/>
    </row>
    <row r="27" spans="1:11" ht="16.5" thickBot="1" x14ac:dyDescent="0.3">
      <c r="A27" s="1681" t="s">
        <v>740</v>
      </c>
      <c r="B27" s="96" t="s">
        <v>1533</v>
      </c>
      <c r="C27" s="208" t="s">
        <v>455</v>
      </c>
      <c r="D27" s="96" t="s">
        <v>739</v>
      </c>
      <c r="E27" s="119" t="s">
        <v>1308</v>
      </c>
      <c r="F27" s="236"/>
      <c r="G27" s="119" t="s">
        <v>1308</v>
      </c>
      <c r="H27" s="236"/>
      <c r="I27" s="203"/>
      <c r="J27" s="700"/>
      <c r="K27" s="703"/>
    </row>
    <row r="28" spans="1:11" ht="15" x14ac:dyDescent="0.25">
      <c r="A28" s="1367" t="s">
        <v>227</v>
      </c>
      <c r="B28" s="212" t="s">
        <v>225</v>
      </c>
      <c r="C28" s="210"/>
      <c r="D28" s="2"/>
      <c r="E28" s="367">
        <v>35</v>
      </c>
      <c r="G28" s="367">
        <f>E28*заглавие!$K$1</f>
        <v>35</v>
      </c>
      <c r="I28" s="203"/>
      <c r="J28" s="703"/>
      <c r="K28" s="703"/>
    </row>
    <row r="29" spans="1:11" ht="15.75" thickBot="1" x14ac:dyDescent="0.3">
      <c r="A29" s="1364" t="s">
        <v>231</v>
      </c>
      <c r="B29" s="223" t="s">
        <v>226</v>
      </c>
      <c r="C29" s="24"/>
      <c r="D29" s="455"/>
      <c r="E29" s="1362">
        <v>35</v>
      </c>
      <c r="G29" s="1362">
        <f>E29*заглавие!$K$1</f>
        <v>35</v>
      </c>
      <c r="I29" s="203"/>
      <c r="J29" s="703"/>
      <c r="K29" s="703"/>
    </row>
    <row r="30" spans="1:11" ht="15" x14ac:dyDescent="0.25">
      <c r="A30" s="1680" t="s">
        <v>236</v>
      </c>
      <c r="B30" s="220" t="s">
        <v>226</v>
      </c>
      <c r="C30" s="18"/>
      <c r="D30" s="326"/>
      <c r="E30" s="1361">
        <v>34</v>
      </c>
      <c r="G30" s="1361">
        <f>E30*заглавие!$K$1</f>
        <v>34</v>
      </c>
      <c r="I30" s="203"/>
      <c r="J30" s="703"/>
      <c r="K30" s="703"/>
    </row>
    <row r="31" spans="1:11" ht="15" x14ac:dyDescent="0.25">
      <c r="A31" s="1679" t="s">
        <v>234</v>
      </c>
      <c r="B31" s="213" t="s">
        <v>226</v>
      </c>
      <c r="C31" s="181"/>
      <c r="D31" s="5"/>
      <c r="E31" s="365">
        <v>42</v>
      </c>
      <c r="G31" s="365">
        <f>E31*заглавие!$K$1</f>
        <v>42</v>
      </c>
      <c r="I31" s="203"/>
      <c r="J31" s="703"/>
      <c r="K31" s="703"/>
    </row>
    <row r="32" spans="1:11" ht="15.75" thickBot="1" x14ac:dyDescent="0.3">
      <c r="A32" s="1364" t="s">
        <v>235</v>
      </c>
      <c r="B32" s="223" t="s">
        <v>226</v>
      </c>
      <c r="C32" s="24"/>
      <c r="D32" s="455"/>
      <c r="E32" s="1362">
        <v>48</v>
      </c>
      <c r="G32" s="1362">
        <f>E32*заглавие!$K$1</f>
        <v>48</v>
      </c>
      <c r="I32" s="203"/>
      <c r="J32" s="703"/>
      <c r="K32" s="703"/>
    </row>
    <row r="33" spans="1:10" x14ac:dyDescent="0.2">
      <c r="I33" s="203"/>
    </row>
    <row r="34" spans="1:10" x14ac:dyDescent="0.2">
      <c r="I34" s="203"/>
    </row>
    <row r="35" spans="1:10" ht="13.5" x14ac:dyDescent="0.25">
      <c r="F35" s="50"/>
      <c r="H35" s="50"/>
      <c r="I35" s="203"/>
      <c r="J35" s="21"/>
    </row>
    <row r="36" spans="1:10" x14ac:dyDescent="0.2">
      <c r="F36" s="618"/>
      <c r="H36" s="618"/>
      <c r="I36" s="203"/>
      <c r="J36" s="21"/>
    </row>
    <row r="37" spans="1:10" ht="15" thickBot="1" x14ac:dyDescent="0.25">
      <c r="A37" s="1701" t="s">
        <v>1867</v>
      </c>
      <c r="D37" s="42"/>
      <c r="F37" s="618"/>
      <c r="H37" s="618"/>
      <c r="I37" s="203"/>
      <c r="J37" s="21"/>
    </row>
    <row r="38" spans="1:10" ht="26.25" customHeight="1" thickBot="1" x14ac:dyDescent="0.25">
      <c r="A38" s="1681" t="s">
        <v>1863</v>
      </c>
      <c r="B38" s="221" t="s">
        <v>1533</v>
      </c>
      <c r="C38" s="96" t="s">
        <v>455</v>
      </c>
      <c r="D38" s="97" t="s">
        <v>736</v>
      </c>
      <c r="E38" s="1862"/>
      <c r="F38" s="618"/>
      <c r="G38" s="119" t="s">
        <v>1974</v>
      </c>
      <c r="H38" s="618"/>
      <c r="I38" s="203"/>
      <c r="J38" s="354"/>
    </row>
    <row r="39" spans="1:10" x14ac:dyDescent="0.2">
      <c r="A39" s="218" t="s">
        <v>70</v>
      </c>
      <c r="B39" s="216" t="s">
        <v>1664</v>
      </c>
      <c r="C39" s="181"/>
      <c r="D39" s="5">
        <v>2.7</v>
      </c>
      <c r="E39" s="570">
        <v>44</v>
      </c>
      <c r="F39" s="618"/>
      <c r="G39" s="339">
        <f>E39*заглавие!$K$1</f>
        <v>44</v>
      </c>
      <c r="H39" s="618"/>
      <c r="I39" s="203"/>
      <c r="J39" s="21"/>
    </row>
    <row r="40" spans="1:10" x14ac:dyDescent="0.2">
      <c r="A40" s="1674" t="s">
        <v>1089</v>
      </c>
      <c r="B40" s="1675" t="s">
        <v>1664</v>
      </c>
      <c r="C40" s="21"/>
      <c r="D40" s="197">
        <v>2.7</v>
      </c>
      <c r="E40" s="697">
        <v>40</v>
      </c>
      <c r="F40" s="618"/>
      <c r="G40" s="697">
        <f>E40*заглавие!$K$1</f>
        <v>40</v>
      </c>
      <c r="H40" s="618"/>
      <c r="I40" s="203"/>
      <c r="J40" s="21"/>
    </row>
    <row r="41" spans="1:10" x14ac:dyDescent="0.2">
      <c r="A41" s="218" t="s">
        <v>1686</v>
      </c>
      <c r="B41" s="216" t="s">
        <v>1664</v>
      </c>
      <c r="C41" s="181"/>
      <c r="D41" s="5">
        <v>2.5</v>
      </c>
      <c r="E41" s="339">
        <v>55</v>
      </c>
      <c r="F41" s="1676"/>
      <c r="G41" s="339">
        <f>E41*заглавие!$K$1</f>
        <v>55</v>
      </c>
      <c r="H41" s="618"/>
      <c r="I41" s="203"/>
      <c r="J41" s="21"/>
    </row>
    <row r="42" spans="1:10" ht="13.5" thickBot="1" x14ac:dyDescent="0.25">
      <c r="A42" s="218" t="s">
        <v>724</v>
      </c>
      <c r="B42" s="216" t="s">
        <v>1664</v>
      </c>
      <c r="C42" s="181"/>
      <c r="D42" s="5">
        <v>2.5</v>
      </c>
      <c r="E42" s="339">
        <v>55</v>
      </c>
      <c r="F42" s="1676"/>
      <c r="G42" s="339">
        <f>E42*заглавие!$K$1</f>
        <v>55</v>
      </c>
      <c r="H42" s="618"/>
      <c r="I42" s="203"/>
      <c r="J42" s="21"/>
    </row>
    <row r="43" spans="1:10" ht="26.25" thickBot="1" x14ac:dyDescent="0.25">
      <c r="A43" s="1682" t="s">
        <v>1862</v>
      </c>
      <c r="B43" s="97" t="s">
        <v>1495</v>
      </c>
      <c r="C43" s="221" t="s">
        <v>455</v>
      </c>
      <c r="D43" s="96" t="s">
        <v>736</v>
      </c>
      <c r="E43" s="119" t="s">
        <v>1974</v>
      </c>
      <c r="F43" s="618"/>
      <c r="G43" s="119" t="s">
        <v>1974</v>
      </c>
      <c r="H43" s="618"/>
      <c r="I43" s="203"/>
      <c r="J43" s="519"/>
    </row>
    <row r="44" spans="1:10" x14ac:dyDescent="0.2">
      <c r="A44" s="261" t="s">
        <v>1411</v>
      </c>
      <c r="B44" s="217" t="s">
        <v>1664</v>
      </c>
      <c r="C44" s="226" t="s">
        <v>738</v>
      </c>
      <c r="D44" s="5">
        <v>2.7</v>
      </c>
      <c r="E44" s="339">
        <v>32</v>
      </c>
      <c r="F44" s="618"/>
      <c r="G44" s="339">
        <f>E44*заглавие!$K$1</f>
        <v>32</v>
      </c>
      <c r="H44" s="618"/>
      <c r="I44" s="203"/>
      <c r="J44" s="519"/>
    </row>
    <row r="45" spans="1:10" x14ac:dyDescent="0.2">
      <c r="A45" s="261" t="s">
        <v>2074</v>
      </c>
      <c r="B45" s="218" t="s">
        <v>1664</v>
      </c>
      <c r="C45" s="181" t="s">
        <v>737</v>
      </c>
      <c r="D45" s="5">
        <v>2.7</v>
      </c>
      <c r="E45" s="339">
        <v>60</v>
      </c>
      <c r="F45" s="618"/>
      <c r="G45" s="339">
        <f>E45*заглавие!$K$1</f>
        <v>60</v>
      </c>
      <c r="H45" s="618"/>
      <c r="I45" s="203"/>
      <c r="J45" s="519"/>
    </row>
    <row r="46" spans="1:10" x14ac:dyDescent="0.2">
      <c r="A46" s="261" t="s">
        <v>2075</v>
      </c>
      <c r="B46" s="218" t="s">
        <v>1664</v>
      </c>
      <c r="C46" s="181"/>
      <c r="D46" s="5">
        <v>2.7</v>
      </c>
      <c r="E46" s="339">
        <v>60</v>
      </c>
      <c r="F46" s="618"/>
      <c r="G46" s="339">
        <f>E46*заглавие!$K$1</f>
        <v>60</v>
      </c>
      <c r="H46" s="618"/>
      <c r="I46" s="203"/>
      <c r="J46" s="519"/>
    </row>
    <row r="47" spans="1:10" x14ac:dyDescent="0.2">
      <c r="A47" s="261" t="s">
        <v>2076</v>
      </c>
      <c r="B47" s="218" t="s">
        <v>1664</v>
      </c>
      <c r="C47" s="181"/>
      <c r="D47" s="5">
        <v>2.5</v>
      </c>
      <c r="E47" s="339">
        <v>64</v>
      </c>
      <c r="F47" s="618"/>
      <c r="G47" s="339">
        <f>E47*заглавие!$K$1</f>
        <v>64</v>
      </c>
      <c r="H47" s="618"/>
      <c r="I47" s="203"/>
      <c r="J47" s="519"/>
    </row>
    <row r="48" spans="1:10" ht="13.5" thickBot="1" x14ac:dyDescent="0.25">
      <c r="A48" s="1700" t="s">
        <v>371</v>
      </c>
      <c r="B48" s="219" t="s">
        <v>1664</v>
      </c>
      <c r="C48" s="8"/>
      <c r="D48" s="8">
        <v>2.5</v>
      </c>
      <c r="E48" s="565">
        <v>70</v>
      </c>
      <c r="F48" s="618"/>
      <c r="G48" s="565">
        <f>E48*заглавие!$K$1</f>
        <v>70</v>
      </c>
      <c r="H48" s="618"/>
      <c r="I48" s="203"/>
      <c r="J48" s="354"/>
    </row>
    <row r="49" spans="1:10" x14ac:dyDescent="0.2">
      <c r="A49" s="1698" t="s">
        <v>1854</v>
      </c>
      <c r="B49" s="217" t="s">
        <v>1664</v>
      </c>
      <c r="D49" s="197">
        <v>2.5</v>
      </c>
      <c r="E49" s="1673">
        <v>115</v>
      </c>
      <c r="F49" s="165"/>
      <c r="G49" s="1673">
        <f>E49*заглавие!$K$1</f>
        <v>115</v>
      </c>
      <c r="H49" s="165"/>
      <c r="J49" s="354"/>
    </row>
    <row r="50" spans="1:10" x14ac:dyDescent="0.2">
      <c r="A50" s="261" t="s">
        <v>2077</v>
      </c>
      <c r="B50" s="218" t="s">
        <v>1664</v>
      </c>
      <c r="C50" s="181"/>
      <c r="D50" s="5">
        <v>2.5</v>
      </c>
      <c r="E50" s="880">
        <v>115</v>
      </c>
      <c r="F50" s="618"/>
      <c r="G50" s="880">
        <f>E50*заглавие!$K$1</f>
        <v>115</v>
      </c>
      <c r="H50" s="618"/>
      <c r="I50" s="203"/>
      <c r="J50" s="519"/>
    </row>
    <row r="51" spans="1:10" x14ac:dyDescent="0.2">
      <c r="A51" s="1699" t="s">
        <v>1410</v>
      </c>
      <c r="B51" s="218" t="s">
        <v>1664</v>
      </c>
      <c r="C51" s="181"/>
      <c r="D51" s="5">
        <v>2.5</v>
      </c>
      <c r="E51" s="880">
        <v>115</v>
      </c>
      <c r="F51" s="618"/>
      <c r="G51" s="880">
        <f>E51*заглавие!$K$1</f>
        <v>115</v>
      </c>
      <c r="H51" s="618"/>
      <c r="I51" s="203"/>
      <c r="J51" s="354"/>
    </row>
    <row r="52" spans="1:10" x14ac:dyDescent="0.2">
      <c r="A52" s="261" t="s">
        <v>1855</v>
      </c>
      <c r="B52" s="218" t="s">
        <v>1664</v>
      </c>
      <c r="C52" s="181"/>
      <c r="D52" s="5">
        <v>2.5</v>
      </c>
      <c r="E52" s="880">
        <v>119</v>
      </c>
      <c r="F52" s="618"/>
      <c r="G52" s="880">
        <f>E52*заглавие!$K$1</f>
        <v>119</v>
      </c>
      <c r="H52" s="618"/>
      <c r="I52" s="203"/>
      <c r="J52" s="354"/>
    </row>
    <row r="53" spans="1:10" ht="13.5" thickBot="1" x14ac:dyDescent="0.25">
      <c r="A53" s="261" t="s">
        <v>1856</v>
      </c>
      <c r="B53" s="219" t="s">
        <v>1664</v>
      </c>
      <c r="C53" s="181"/>
      <c r="D53" s="5">
        <v>2.5</v>
      </c>
      <c r="E53" s="880">
        <v>119</v>
      </c>
      <c r="F53" s="618"/>
      <c r="G53" s="880">
        <f>E53*заглавие!$K$1</f>
        <v>119</v>
      </c>
      <c r="H53" s="618"/>
      <c r="I53" s="203"/>
      <c r="J53" s="354"/>
    </row>
    <row r="54" spans="1:10" ht="26.25" customHeight="1" thickBot="1" x14ac:dyDescent="0.25">
      <c r="A54" s="1687" t="s">
        <v>1865</v>
      </c>
      <c r="B54" s="1671" t="s">
        <v>1533</v>
      </c>
      <c r="C54" s="1683" t="s">
        <v>455</v>
      </c>
      <c r="D54" s="1672" t="s">
        <v>736</v>
      </c>
      <c r="E54" s="1688"/>
      <c r="F54" s="618"/>
      <c r="G54" s="345" t="s">
        <v>1308</v>
      </c>
      <c r="H54" s="618"/>
      <c r="I54" s="203"/>
    </row>
    <row r="55" spans="1:10" x14ac:dyDescent="0.2">
      <c r="A55" s="217" t="s">
        <v>1866</v>
      </c>
      <c r="B55" s="217" t="s">
        <v>1664</v>
      </c>
      <c r="C55" s="2"/>
      <c r="D55" s="131" t="s">
        <v>739</v>
      </c>
      <c r="E55" s="1696">
        <v>55</v>
      </c>
      <c r="F55" s="1694"/>
      <c r="G55" s="597">
        <f>E55*заглавие!$K$1</f>
        <v>55</v>
      </c>
      <c r="H55" s="618"/>
      <c r="I55" s="203"/>
    </row>
    <row r="56" spans="1:10" ht="13.5" thickBot="1" x14ac:dyDescent="0.25">
      <c r="A56" s="219" t="s">
        <v>1321</v>
      </c>
      <c r="B56" s="219" t="s">
        <v>1664</v>
      </c>
      <c r="C56" s="8"/>
      <c r="D56" s="129" t="s">
        <v>739</v>
      </c>
      <c r="E56" s="1697">
        <v>55</v>
      </c>
      <c r="F56" s="1695"/>
      <c r="G56" s="565">
        <f>E56*заглавие!$K$1</f>
        <v>55</v>
      </c>
      <c r="H56" s="618"/>
      <c r="I56" s="203"/>
    </row>
    <row r="57" spans="1:10" ht="29.25" thickBot="1" x14ac:dyDescent="0.25">
      <c r="A57" s="1689" t="s">
        <v>1864</v>
      </c>
      <c r="B57" s="1690" t="s">
        <v>1495</v>
      </c>
      <c r="C57" s="1691" t="s">
        <v>455</v>
      </c>
      <c r="D57" s="1692" t="s">
        <v>736</v>
      </c>
      <c r="E57" s="1693" t="s">
        <v>1308</v>
      </c>
      <c r="F57" s="618"/>
      <c r="G57" s="1693" t="s">
        <v>1308</v>
      </c>
      <c r="H57" s="618"/>
      <c r="I57" s="203"/>
    </row>
    <row r="58" spans="1:10" x14ac:dyDescent="0.2">
      <c r="A58" s="262" t="s">
        <v>1318</v>
      </c>
      <c r="B58" s="217" t="s">
        <v>1664</v>
      </c>
      <c r="C58" s="210"/>
      <c r="D58" s="131" t="s">
        <v>739</v>
      </c>
      <c r="E58" s="619">
        <v>50</v>
      </c>
      <c r="F58" s="1684"/>
      <c r="G58" s="619">
        <f>E58*заглавие!$K$1</f>
        <v>50</v>
      </c>
      <c r="H58" s="618"/>
      <c r="I58" s="203"/>
    </row>
    <row r="59" spans="1:10" x14ac:dyDescent="0.2">
      <c r="A59" s="261" t="s">
        <v>1319</v>
      </c>
      <c r="B59" s="218" t="s">
        <v>1664</v>
      </c>
      <c r="C59" s="181"/>
      <c r="D59" s="128" t="s">
        <v>739</v>
      </c>
      <c r="E59" s="375">
        <v>75</v>
      </c>
      <c r="F59" s="1685"/>
      <c r="G59" s="375">
        <f>E59*заглавие!$K$1</f>
        <v>75</v>
      </c>
      <c r="H59" s="618"/>
      <c r="I59" s="203"/>
    </row>
    <row r="60" spans="1:10" x14ac:dyDescent="0.2">
      <c r="A60" s="261" t="s">
        <v>1858</v>
      </c>
      <c r="B60" s="218" t="s">
        <v>1664</v>
      </c>
      <c r="C60" s="181"/>
      <c r="D60" s="128" t="s">
        <v>739</v>
      </c>
      <c r="E60" s="375">
        <v>75</v>
      </c>
      <c r="F60" s="1685"/>
      <c r="G60" s="375">
        <f>E60*заглавие!$K$1</f>
        <v>75</v>
      </c>
      <c r="H60" s="618"/>
      <c r="I60" s="203"/>
    </row>
    <row r="61" spans="1:10" ht="13.5" thickBot="1" x14ac:dyDescent="0.25">
      <c r="A61" s="263" t="s">
        <v>1857</v>
      </c>
      <c r="B61" s="219" t="s">
        <v>1664</v>
      </c>
      <c r="C61" s="211"/>
      <c r="D61" s="129" t="s">
        <v>739</v>
      </c>
      <c r="E61" s="388">
        <v>90</v>
      </c>
      <c r="F61" s="1686"/>
      <c r="G61" s="388">
        <f>E61*заглавие!$K$1</f>
        <v>90</v>
      </c>
      <c r="H61" s="618"/>
      <c r="I61" s="203"/>
    </row>
    <row r="62" spans="1:10" x14ac:dyDescent="0.2">
      <c r="I62" s="203"/>
    </row>
    <row r="63" spans="1:10" x14ac:dyDescent="0.2">
      <c r="I63" s="203"/>
    </row>
    <row r="75" spans="1:8" ht="13.5" x14ac:dyDescent="0.25">
      <c r="A75" s="51"/>
      <c r="F75" s="50"/>
      <c r="H75" s="50"/>
    </row>
  </sheetData>
  <phoneticPr fontId="3" type="noConversion"/>
  <pageMargins left="0.39370078740157483" right="0.19685039370078741" top="0.19685039370078741" bottom="0.19685039370078741" header="0.51181102362204722" footer="0.51181102362204722"/>
  <pageSetup paperSize="9" scale="67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J59"/>
  <sheetViews>
    <sheetView view="pageBreakPreview" workbookViewId="0">
      <selection activeCell="I17" sqref="I17"/>
    </sheetView>
  </sheetViews>
  <sheetFormatPr defaultRowHeight="12.75" x14ac:dyDescent="0.2"/>
  <cols>
    <col min="1" max="1" width="3" style="71" customWidth="1"/>
    <col min="2" max="2" width="32.5703125" style="71" bestFit="1" customWidth="1"/>
    <col min="3" max="3" width="11.5703125" style="71" bestFit="1" customWidth="1"/>
    <col min="4" max="4" width="14.85546875" style="71" customWidth="1"/>
    <col min="5" max="5" width="9.140625" style="71" hidden="1" customWidth="1"/>
    <col min="6" max="6" width="9.140625" style="1074"/>
    <col min="7" max="16384" width="9.140625" style="71"/>
  </cols>
  <sheetData>
    <row r="1" spans="1:9" ht="18.75" x14ac:dyDescent="0.3">
      <c r="A1" s="1653" t="s">
        <v>1944</v>
      </c>
      <c r="B1" s="1713"/>
    </row>
    <row r="3" spans="1:9" ht="13.5" thickBot="1" x14ac:dyDescent="0.25"/>
    <row r="4" spans="1:9" s="30" customFormat="1" ht="26.25" thickBot="1" x14ac:dyDescent="0.25">
      <c r="A4" s="43" t="s">
        <v>216</v>
      </c>
      <c r="B4" s="1711" t="s">
        <v>1524</v>
      </c>
      <c r="C4" s="35" t="s">
        <v>215</v>
      </c>
      <c r="D4" s="31" t="s">
        <v>1531</v>
      </c>
      <c r="E4" s="119" t="s">
        <v>1301</v>
      </c>
      <c r="F4" s="1440" t="s">
        <v>1301</v>
      </c>
    </row>
    <row r="5" spans="1:9" x14ac:dyDescent="0.2">
      <c r="A5" s="92">
        <v>1</v>
      </c>
      <c r="B5" s="82" t="s">
        <v>1798</v>
      </c>
      <c r="C5" s="80" t="s">
        <v>1796</v>
      </c>
      <c r="D5" s="176"/>
      <c r="E5" s="1710">
        <v>15</v>
      </c>
      <c r="F5" s="971">
        <f>E5*заглавие!$K$1</f>
        <v>15</v>
      </c>
      <c r="G5" s="112"/>
      <c r="H5" s="112"/>
      <c r="I5" s="264"/>
    </row>
    <row r="6" spans="1:9" ht="13.5" thickBot="1" x14ac:dyDescent="0.25">
      <c r="A6" s="87">
        <v>2</v>
      </c>
      <c r="B6" s="91" t="s">
        <v>1798</v>
      </c>
      <c r="C6" s="90" t="s">
        <v>1797</v>
      </c>
      <c r="D6" s="174"/>
      <c r="E6" s="1702">
        <v>15</v>
      </c>
      <c r="F6" s="355">
        <f>E6*заглавие!$K$1</f>
        <v>15</v>
      </c>
      <c r="G6" s="112"/>
      <c r="H6" s="112"/>
      <c r="I6" s="264"/>
    </row>
    <row r="7" spans="1:9" x14ac:dyDescent="0.2">
      <c r="A7" s="92">
        <v>3</v>
      </c>
      <c r="B7" s="95" t="s">
        <v>621</v>
      </c>
      <c r="C7" s="94" t="s">
        <v>1796</v>
      </c>
      <c r="D7" s="172"/>
      <c r="E7" s="123">
        <v>22</v>
      </c>
      <c r="F7" s="621">
        <f>E7*заглавие!$K$1</f>
        <v>22</v>
      </c>
      <c r="G7" s="112"/>
      <c r="H7" s="112"/>
      <c r="I7" s="264"/>
    </row>
    <row r="8" spans="1:9" ht="13.5" thickBot="1" x14ac:dyDescent="0.25">
      <c r="A8" s="87">
        <v>4</v>
      </c>
      <c r="B8" s="84" t="s">
        <v>621</v>
      </c>
      <c r="C8" s="78" t="s">
        <v>1797</v>
      </c>
      <c r="D8" s="175"/>
      <c r="E8" s="124">
        <v>22</v>
      </c>
      <c r="F8" s="271">
        <f>E8*заглавие!$K$1</f>
        <v>22</v>
      </c>
      <c r="G8" s="112"/>
      <c r="H8" s="112"/>
      <c r="I8" s="264"/>
    </row>
    <row r="9" spans="1:9" x14ac:dyDescent="0.2">
      <c r="A9" s="92">
        <v>5</v>
      </c>
      <c r="B9" s="82" t="s">
        <v>631</v>
      </c>
      <c r="C9" s="80"/>
      <c r="D9" s="176" t="s">
        <v>1661</v>
      </c>
      <c r="E9" s="120">
        <v>65</v>
      </c>
      <c r="F9" s="971">
        <f>E9*заглавие!$K$1</f>
        <v>65</v>
      </c>
      <c r="G9" s="112"/>
      <c r="H9" s="112"/>
      <c r="I9" s="264"/>
    </row>
    <row r="10" spans="1:9" x14ac:dyDescent="0.2">
      <c r="A10" s="88">
        <v>6</v>
      </c>
      <c r="B10" s="83" t="s">
        <v>632</v>
      </c>
      <c r="C10" s="73"/>
      <c r="D10" s="173"/>
      <c r="E10" s="121">
        <v>25</v>
      </c>
      <c r="F10" s="1056">
        <f>E10*заглавие!$K$1</f>
        <v>25</v>
      </c>
      <c r="G10" s="112"/>
      <c r="H10" s="112"/>
      <c r="I10" s="264"/>
    </row>
    <row r="11" spans="1:9" x14ac:dyDescent="0.2">
      <c r="A11" s="85">
        <v>7</v>
      </c>
      <c r="B11" s="83" t="s">
        <v>1094</v>
      </c>
      <c r="C11" s="73"/>
      <c r="D11" s="173"/>
      <c r="E11" s="121">
        <v>25</v>
      </c>
      <c r="F11" s="1056">
        <f>E11*заглавие!$K$1</f>
        <v>25</v>
      </c>
      <c r="G11" s="112"/>
      <c r="H11" s="112"/>
      <c r="I11" s="264"/>
    </row>
    <row r="12" spans="1:9" x14ac:dyDescent="0.2">
      <c r="A12" s="88">
        <v>8</v>
      </c>
      <c r="B12" s="83" t="s">
        <v>1097</v>
      </c>
      <c r="C12" s="73"/>
      <c r="D12" s="1703" t="s">
        <v>1098</v>
      </c>
      <c r="E12" s="121">
        <v>17</v>
      </c>
      <c r="F12" s="1056">
        <f>E12*заглавие!$K$1</f>
        <v>17</v>
      </c>
      <c r="G12" s="112"/>
      <c r="H12" s="112"/>
      <c r="I12" s="264"/>
    </row>
    <row r="13" spans="1:9" ht="13.5" thickBot="1" x14ac:dyDescent="0.25">
      <c r="A13" s="1027">
        <v>9</v>
      </c>
      <c r="B13" s="91" t="s">
        <v>1095</v>
      </c>
      <c r="C13" s="90"/>
      <c r="D13" s="1704"/>
      <c r="E13" s="122">
        <v>3.5</v>
      </c>
      <c r="F13" s="355">
        <f>E13*заглавие!$K$1</f>
        <v>3.5</v>
      </c>
      <c r="G13" s="112"/>
      <c r="H13" s="112"/>
      <c r="I13" s="264"/>
    </row>
    <row r="14" spans="1:9" x14ac:dyDescent="0.2">
      <c r="A14" s="698">
        <v>10</v>
      </c>
      <c r="B14" s="95" t="s">
        <v>767</v>
      </c>
      <c r="C14" s="94"/>
      <c r="D14" s="176" t="s">
        <v>768</v>
      </c>
      <c r="E14" s="123">
        <v>35</v>
      </c>
      <c r="F14" s="621">
        <f>E14*заглавие!$K$1</f>
        <v>35</v>
      </c>
      <c r="G14" s="112"/>
      <c r="H14" s="112"/>
      <c r="I14" s="264"/>
    </row>
    <row r="15" spans="1:9" ht="13.5" thickBot="1" x14ac:dyDescent="0.25">
      <c r="A15" s="1027">
        <v>11</v>
      </c>
      <c r="B15" s="84" t="s">
        <v>1781</v>
      </c>
      <c r="C15" s="78"/>
      <c r="D15" s="175"/>
      <c r="E15" s="124">
        <v>22</v>
      </c>
      <c r="F15" s="271">
        <f>E15*заглавие!$K$1</f>
        <v>22</v>
      </c>
      <c r="G15" s="112"/>
      <c r="H15" s="112"/>
      <c r="I15" s="264"/>
    </row>
    <row r="16" spans="1:9" ht="13.5" thickBot="1" x14ac:dyDescent="0.25">
      <c r="A16" s="622">
        <v>12</v>
      </c>
      <c r="B16" s="1705" t="s">
        <v>1096</v>
      </c>
      <c r="C16" s="1706"/>
      <c r="D16" s="1707"/>
      <c r="E16" s="1708">
        <v>3</v>
      </c>
      <c r="F16" s="970">
        <f>E16*заглавие!$K$1</f>
        <v>3</v>
      </c>
      <c r="G16" s="112"/>
      <c r="H16" s="112"/>
      <c r="I16" s="264"/>
    </row>
    <row r="17" spans="1:9" x14ac:dyDescent="0.2">
      <c r="A17" s="92">
        <v>13</v>
      </c>
      <c r="B17" s="95" t="s">
        <v>622</v>
      </c>
      <c r="C17" s="94" t="s">
        <v>1796</v>
      </c>
      <c r="D17" s="172" t="s">
        <v>1662</v>
      </c>
      <c r="E17" s="123">
        <v>5</v>
      </c>
      <c r="F17" s="621">
        <f>E17*заглавие!$K$1</f>
        <v>5</v>
      </c>
      <c r="G17" s="112"/>
      <c r="H17" s="112"/>
      <c r="I17" s="264"/>
    </row>
    <row r="18" spans="1:9" x14ac:dyDescent="0.2">
      <c r="A18" s="88">
        <v>14</v>
      </c>
      <c r="B18" s="83" t="s">
        <v>622</v>
      </c>
      <c r="C18" s="73" t="s">
        <v>1797</v>
      </c>
      <c r="D18" s="173" t="s">
        <v>1662</v>
      </c>
      <c r="E18" s="121">
        <v>2.5</v>
      </c>
      <c r="F18" s="1056">
        <f>E18*заглавие!$K$1</f>
        <v>2.5</v>
      </c>
      <c r="G18" s="112"/>
      <c r="H18" s="112"/>
      <c r="I18" s="264"/>
    </row>
    <row r="19" spans="1:9" ht="13.5" thickBot="1" x14ac:dyDescent="0.25">
      <c r="A19" s="1027">
        <v>15</v>
      </c>
      <c r="B19" s="91" t="s">
        <v>622</v>
      </c>
      <c r="C19" s="90" t="s">
        <v>1153</v>
      </c>
      <c r="D19" s="174" t="s">
        <v>1662</v>
      </c>
      <c r="E19" s="122">
        <v>6.5</v>
      </c>
      <c r="F19" s="355">
        <f>E19*заглавие!$K$1</f>
        <v>6.5</v>
      </c>
      <c r="G19" s="112"/>
      <c r="H19" s="112"/>
      <c r="I19" s="264"/>
    </row>
    <row r="20" spans="1:9" x14ac:dyDescent="0.2">
      <c r="A20" s="698">
        <v>16</v>
      </c>
      <c r="B20" s="95" t="s">
        <v>622</v>
      </c>
      <c r="C20" s="94" t="s">
        <v>1796</v>
      </c>
      <c r="D20" s="172" t="s">
        <v>1663</v>
      </c>
      <c r="E20" s="123">
        <v>3</v>
      </c>
      <c r="F20" s="621">
        <f>E20*заглавие!$K$1</f>
        <v>3</v>
      </c>
      <c r="G20" s="112"/>
      <c r="H20" s="112"/>
      <c r="I20" s="264"/>
    </row>
    <row r="21" spans="1:9" x14ac:dyDescent="0.2">
      <c r="A21" s="85">
        <v>17</v>
      </c>
      <c r="B21" s="83" t="s">
        <v>622</v>
      </c>
      <c r="C21" s="73" t="s">
        <v>1797</v>
      </c>
      <c r="D21" s="173" t="s">
        <v>1663</v>
      </c>
      <c r="E21" s="121">
        <v>2</v>
      </c>
      <c r="F21" s="1056">
        <f>E21*заглавие!$K$1</f>
        <v>2</v>
      </c>
      <c r="G21" s="112"/>
      <c r="H21" s="112"/>
      <c r="I21" s="264"/>
    </row>
    <row r="22" spans="1:9" ht="13.5" thickBot="1" x14ac:dyDescent="0.25">
      <c r="A22" s="87">
        <v>18</v>
      </c>
      <c r="B22" s="84" t="s">
        <v>622</v>
      </c>
      <c r="C22" s="78" t="s">
        <v>1153</v>
      </c>
      <c r="D22" s="175" t="s">
        <v>1663</v>
      </c>
      <c r="E22" s="124">
        <v>5</v>
      </c>
      <c r="F22" s="271">
        <f>E22*заглавие!$K$1</f>
        <v>5</v>
      </c>
      <c r="G22" s="112"/>
      <c r="H22" s="112"/>
      <c r="I22" s="264"/>
    </row>
    <row r="23" spans="1:9" x14ac:dyDescent="0.2">
      <c r="A23" s="92">
        <v>19</v>
      </c>
      <c r="B23" s="95" t="s">
        <v>623</v>
      </c>
      <c r="C23" s="94" t="s">
        <v>1796</v>
      </c>
      <c r="D23" s="172"/>
      <c r="E23" s="123">
        <v>2</v>
      </c>
      <c r="F23" s="621">
        <f>E23*заглавие!$K$1</f>
        <v>2</v>
      </c>
      <c r="G23" s="112"/>
      <c r="H23" s="112"/>
      <c r="I23" s="264"/>
    </row>
    <row r="24" spans="1:9" x14ac:dyDescent="0.2">
      <c r="A24" s="88">
        <v>20</v>
      </c>
      <c r="B24" s="83" t="s">
        <v>623</v>
      </c>
      <c r="C24" s="73" t="s">
        <v>1797</v>
      </c>
      <c r="D24" s="173"/>
      <c r="E24" s="121">
        <v>1</v>
      </c>
      <c r="F24" s="1056">
        <f>E24*заглавие!$K$1</f>
        <v>1</v>
      </c>
      <c r="G24" s="112"/>
      <c r="H24" s="112"/>
      <c r="I24" s="264"/>
    </row>
    <row r="25" spans="1:9" ht="13.5" thickBot="1" x14ac:dyDescent="0.25">
      <c r="A25" s="1027">
        <v>21</v>
      </c>
      <c r="B25" s="84" t="s">
        <v>623</v>
      </c>
      <c r="C25" s="78" t="s">
        <v>1153</v>
      </c>
      <c r="D25" s="175"/>
      <c r="E25" s="124">
        <v>2</v>
      </c>
      <c r="F25" s="271">
        <f>E25*заглавие!$K$1</f>
        <v>2</v>
      </c>
      <c r="G25" s="112"/>
      <c r="H25" s="112"/>
      <c r="I25" s="264"/>
    </row>
    <row r="26" spans="1:9" x14ac:dyDescent="0.2">
      <c r="A26" s="698">
        <v>22</v>
      </c>
      <c r="B26" s="82" t="s">
        <v>624</v>
      </c>
      <c r="C26" s="80" t="s">
        <v>1796</v>
      </c>
      <c r="D26" s="176"/>
      <c r="E26" s="971">
        <v>3</v>
      </c>
      <c r="F26" s="971">
        <f>E26*заглавие!$K$1</f>
        <v>3</v>
      </c>
      <c r="G26" s="112"/>
      <c r="H26" s="112"/>
      <c r="I26" s="264"/>
    </row>
    <row r="27" spans="1:9" x14ac:dyDescent="0.2">
      <c r="A27" s="85">
        <v>23</v>
      </c>
      <c r="B27" s="83" t="s">
        <v>624</v>
      </c>
      <c r="C27" s="73" t="s">
        <v>1797</v>
      </c>
      <c r="D27" s="173"/>
      <c r="E27" s="1056">
        <v>1</v>
      </c>
      <c r="F27" s="1056">
        <f>E27*заглавие!$K$1</f>
        <v>1</v>
      </c>
      <c r="G27" s="112"/>
      <c r="H27" s="112"/>
      <c r="I27" s="264"/>
    </row>
    <row r="28" spans="1:9" ht="13.5" thickBot="1" x14ac:dyDescent="0.25">
      <c r="A28" s="87">
        <v>24</v>
      </c>
      <c r="B28" s="91" t="s">
        <v>624</v>
      </c>
      <c r="C28" s="90" t="s">
        <v>1153</v>
      </c>
      <c r="D28" s="174"/>
      <c r="E28" s="355">
        <v>2</v>
      </c>
      <c r="F28" s="355">
        <f>E28*заглавие!$K$1</f>
        <v>2</v>
      </c>
      <c r="G28" s="112"/>
      <c r="H28" s="112"/>
      <c r="I28" s="264"/>
    </row>
    <row r="29" spans="1:9" ht="15.75" x14ac:dyDescent="0.2">
      <c r="A29" s="92">
        <v>25</v>
      </c>
      <c r="B29" s="95" t="s">
        <v>625</v>
      </c>
      <c r="C29" s="94" t="s">
        <v>1796</v>
      </c>
      <c r="D29" s="172"/>
      <c r="E29" s="621">
        <v>3</v>
      </c>
      <c r="F29" s="621">
        <f>E29*заглавие!$K$1</f>
        <v>3</v>
      </c>
      <c r="G29" s="112"/>
      <c r="H29" s="112"/>
      <c r="I29" s="264"/>
    </row>
    <row r="30" spans="1:9" ht="15.75" x14ac:dyDescent="0.2">
      <c r="A30" s="88">
        <v>26</v>
      </c>
      <c r="B30" s="83" t="s">
        <v>625</v>
      </c>
      <c r="C30" s="73" t="s">
        <v>1797</v>
      </c>
      <c r="D30" s="173"/>
      <c r="E30" s="1056">
        <v>2</v>
      </c>
      <c r="F30" s="1056">
        <f>E30*заглавие!$K$1</f>
        <v>2</v>
      </c>
      <c r="G30" s="112"/>
      <c r="H30" s="112"/>
      <c r="I30" s="264"/>
    </row>
    <row r="31" spans="1:9" ht="16.5" thickBot="1" x14ac:dyDescent="0.25">
      <c r="A31" s="85">
        <v>27</v>
      </c>
      <c r="B31" s="84" t="s">
        <v>625</v>
      </c>
      <c r="C31" s="78" t="s">
        <v>1153</v>
      </c>
      <c r="D31" s="175"/>
      <c r="E31" s="271">
        <v>5</v>
      </c>
      <c r="F31" s="271">
        <f>E31*заглавие!$K$1</f>
        <v>5</v>
      </c>
      <c r="G31" s="112"/>
      <c r="H31" s="112"/>
      <c r="I31" s="264"/>
    </row>
    <row r="32" spans="1:9" ht="15.75" x14ac:dyDescent="0.2">
      <c r="A32" s="88">
        <v>28</v>
      </c>
      <c r="B32" s="82" t="s">
        <v>626</v>
      </c>
      <c r="C32" s="80" t="s">
        <v>1796</v>
      </c>
      <c r="D32" s="176"/>
      <c r="E32" s="971">
        <v>2</v>
      </c>
      <c r="F32" s="971">
        <f>E32*заглавие!$K$1</f>
        <v>2</v>
      </c>
      <c r="G32" s="112"/>
      <c r="H32" s="112"/>
      <c r="I32" s="264"/>
    </row>
    <row r="33" spans="1:10" ht="15.75" x14ac:dyDescent="0.2">
      <c r="A33" s="85">
        <v>29</v>
      </c>
      <c r="B33" s="83" t="s">
        <v>626</v>
      </c>
      <c r="C33" s="73" t="s">
        <v>1797</v>
      </c>
      <c r="D33" s="173"/>
      <c r="E33" s="1056">
        <v>2</v>
      </c>
      <c r="F33" s="1056">
        <f>E33*заглавие!$K$1</f>
        <v>2</v>
      </c>
      <c r="G33" s="112"/>
      <c r="H33" s="112"/>
      <c r="I33" s="264"/>
    </row>
    <row r="34" spans="1:10" ht="16.5" thickBot="1" x14ac:dyDescent="0.25">
      <c r="A34" s="87">
        <v>30</v>
      </c>
      <c r="B34" s="91" t="s">
        <v>626</v>
      </c>
      <c r="C34" s="90" t="s">
        <v>1153</v>
      </c>
      <c r="D34" s="174"/>
      <c r="E34" s="355">
        <v>5</v>
      </c>
      <c r="F34" s="355">
        <f>E34*заглавие!$K$1</f>
        <v>5</v>
      </c>
      <c r="G34" s="112"/>
      <c r="H34" s="112"/>
      <c r="I34" s="264"/>
    </row>
    <row r="35" spans="1:10" x14ac:dyDescent="0.2">
      <c r="A35" s="92">
        <v>31</v>
      </c>
      <c r="B35" s="95" t="s">
        <v>627</v>
      </c>
      <c r="C35" s="94" t="s">
        <v>1796</v>
      </c>
      <c r="D35" s="172"/>
      <c r="E35" s="621">
        <v>1</v>
      </c>
      <c r="F35" s="621">
        <f>E35*заглавие!$K$1</f>
        <v>1</v>
      </c>
      <c r="G35" s="112"/>
      <c r="H35" s="112"/>
      <c r="I35" s="264"/>
    </row>
    <row r="36" spans="1:10" x14ac:dyDescent="0.2">
      <c r="A36" s="88">
        <v>32</v>
      </c>
      <c r="B36" s="83" t="s">
        <v>627</v>
      </c>
      <c r="C36" s="73" t="s">
        <v>1797</v>
      </c>
      <c r="D36" s="173"/>
      <c r="E36" s="1056">
        <v>0.5</v>
      </c>
      <c r="F36" s="1056">
        <f>E36*заглавие!$K$1</f>
        <v>0.5</v>
      </c>
      <c r="G36" s="112"/>
      <c r="H36" s="112"/>
      <c r="I36" s="264"/>
    </row>
    <row r="37" spans="1:10" ht="13.5" thickBot="1" x14ac:dyDescent="0.25">
      <c r="A37" s="1027">
        <v>33</v>
      </c>
      <c r="B37" s="84" t="s">
        <v>627</v>
      </c>
      <c r="C37" s="78" t="s">
        <v>1153</v>
      </c>
      <c r="D37" s="175"/>
      <c r="E37" s="271">
        <v>1</v>
      </c>
      <c r="F37" s="271">
        <f>E37*заглавие!$K$1</f>
        <v>1</v>
      </c>
      <c r="G37" s="112"/>
      <c r="H37" s="112"/>
      <c r="I37" s="264"/>
    </row>
    <row r="38" spans="1:10" s="1" customFormat="1" x14ac:dyDescent="0.2">
      <c r="A38" s="698">
        <v>34</v>
      </c>
      <c r="B38" s="95" t="s">
        <v>23</v>
      </c>
      <c r="C38" s="94" t="s">
        <v>1520</v>
      </c>
      <c r="D38" s="172"/>
      <c r="E38" s="1709">
        <v>15</v>
      </c>
      <c r="F38" s="621">
        <f>E38*заглавие!$K$1</f>
        <v>15</v>
      </c>
      <c r="G38" s="112"/>
      <c r="H38" s="112"/>
      <c r="I38" s="264"/>
      <c r="J38" s="203"/>
    </row>
    <row r="39" spans="1:10" s="1" customFormat="1" x14ac:dyDescent="0.2">
      <c r="A39" s="85">
        <v>35</v>
      </c>
      <c r="B39" s="83" t="s">
        <v>1548</v>
      </c>
      <c r="C39" s="73" t="s">
        <v>1520</v>
      </c>
      <c r="D39" s="173"/>
      <c r="E39" s="1056">
        <v>3</v>
      </c>
      <c r="F39" s="1056">
        <f>E39*заглавие!$K$1</f>
        <v>3</v>
      </c>
      <c r="G39" s="112"/>
      <c r="H39" s="112"/>
      <c r="I39" s="264"/>
      <c r="J39" s="203"/>
    </row>
    <row r="40" spans="1:10" s="1" customFormat="1" x14ac:dyDescent="0.2">
      <c r="A40" s="88">
        <v>36</v>
      </c>
      <c r="B40" s="83" t="s">
        <v>1549</v>
      </c>
      <c r="C40" s="73" t="s">
        <v>1520</v>
      </c>
      <c r="D40" s="173"/>
      <c r="E40" s="1056">
        <v>3</v>
      </c>
      <c r="F40" s="1056">
        <f>E40*заглавие!$K$1</f>
        <v>3</v>
      </c>
      <c r="G40" s="112"/>
      <c r="H40" s="112"/>
      <c r="I40" s="264"/>
      <c r="J40" s="203"/>
    </row>
    <row r="41" spans="1:10" s="1" customFormat="1" ht="13.5" thickBot="1" x14ac:dyDescent="0.25">
      <c r="A41" s="1027">
        <v>37</v>
      </c>
      <c r="B41" s="91" t="s">
        <v>1575</v>
      </c>
      <c r="C41" s="90" t="s">
        <v>1520</v>
      </c>
      <c r="D41" s="174"/>
      <c r="E41" s="355">
        <v>3</v>
      </c>
      <c r="F41" s="355">
        <f>E41*заглавие!$K$1</f>
        <v>3</v>
      </c>
      <c r="G41" s="112"/>
      <c r="H41" s="112"/>
      <c r="I41" s="264"/>
      <c r="J41" s="203"/>
    </row>
    <row r="42" spans="1:10" x14ac:dyDescent="0.2">
      <c r="A42" s="698">
        <v>38</v>
      </c>
      <c r="B42" s="147" t="s">
        <v>508</v>
      </c>
      <c r="C42" s="94"/>
      <c r="D42" s="172"/>
      <c r="E42" s="621">
        <v>110</v>
      </c>
      <c r="F42" s="621">
        <f>E42*заглавие!$K$1</f>
        <v>110</v>
      </c>
      <c r="G42" s="112"/>
      <c r="H42" s="112"/>
    </row>
    <row r="43" spans="1:10" x14ac:dyDescent="0.2">
      <c r="A43" s="85">
        <v>39</v>
      </c>
      <c r="B43" s="134" t="s">
        <v>506</v>
      </c>
      <c r="C43" s="73"/>
      <c r="D43" s="173"/>
      <c r="E43" s="1056">
        <v>130</v>
      </c>
      <c r="F43" s="1056">
        <f>E43*заглавие!$K$1</f>
        <v>130</v>
      </c>
      <c r="G43" s="112"/>
      <c r="H43" s="112"/>
    </row>
    <row r="44" spans="1:10" ht="13.5" thickBot="1" x14ac:dyDescent="0.25">
      <c r="A44" s="87">
        <v>40</v>
      </c>
      <c r="B44" s="177" t="s">
        <v>507</v>
      </c>
      <c r="C44" s="78"/>
      <c r="D44" s="175"/>
      <c r="E44" s="271">
        <v>150</v>
      </c>
      <c r="F44" s="271">
        <f>E44*заглавие!$K$1</f>
        <v>150</v>
      </c>
      <c r="G44" s="112"/>
      <c r="H44" s="112"/>
    </row>
    <row r="45" spans="1:10" x14ac:dyDescent="0.2">
      <c r="G45" s="112"/>
      <c r="H45" s="112"/>
    </row>
    <row r="47" spans="1:10" x14ac:dyDescent="0.2">
      <c r="A47"/>
      <c r="B47"/>
      <c r="C47"/>
      <c r="D47"/>
    </row>
    <row r="48" spans="1:10" x14ac:dyDescent="0.2">
      <c r="A48"/>
      <c r="B48"/>
      <c r="C48"/>
      <c r="D48"/>
    </row>
    <row r="49" spans="1:4" x14ac:dyDescent="0.2">
      <c r="A49"/>
      <c r="B49"/>
      <c r="C49"/>
      <c r="D49"/>
    </row>
    <row r="50" spans="1:4" x14ac:dyDescent="0.2">
      <c r="A50"/>
      <c r="B50"/>
      <c r="C50"/>
      <c r="D50"/>
    </row>
    <row r="51" spans="1:4" x14ac:dyDescent="0.2">
      <c r="A51"/>
      <c r="B51"/>
      <c r="C51"/>
      <c r="D51"/>
    </row>
    <row r="52" spans="1:4" x14ac:dyDescent="0.2">
      <c r="A52"/>
      <c r="B52"/>
      <c r="C52"/>
      <c r="D52"/>
    </row>
    <row r="53" spans="1:4" x14ac:dyDescent="0.2">
      <c r="A53"/>
      <c r="B53"/>
      <c r="C53"/>
      <c r="D53"/>
    </row>
    <row r="54" spans="1:4" x14ac:dyDescent="0.2">
      <c r="A54"/>
      <c r="B54"/>
      <c r="C54"/>
      <c r="D54"/>
    </row>
    <row r="55" spans="1:4" x14ac:dyDescent="0.2">
      <c r="A55"/>
      <c r="B55"/>
      <c r="C55"/>
      <c r="D55"/>
    </row>
    <row r="56" spans="1:4" x14ac:dyDescent="0.2">
      <c r="A56"/>
      <c r="B56"/>
      <c r="C56"/>
      <c r="D56"/>
    </row>
    <row r="57" spans="1:4" x14ac:dyDescent="0.2">
      <c r="A57"/>
      <c r="B57"/>
      <c r="C57"/>
      <c r="D57"/>
    </row>
    <row r="58" spans="1:4" x14ac:dyDescent="0.2">
      <c r="A58"/>
      <c r="B58"/>
      <c r="C58"/>
      <c r="D58"/>
    </row>
    <row r="59" spans="1:4" x14ac:dyDescent="0.2">
      <c r="A59"/>
      <c r="B59"/>
      <c r="C59"/>
      <c r="D59"/>
    </row>
  </sheetData>
  <phoneticPr fontId="3" type="noConversion"/>
  <pageMargins left="0.75" right="0.75" top="1" bottom="1" header="0.5" footer="0.5"/>
  <pageSetup paperSize="9" scale="96" orientation="portrait" verticalDpi="0" r:id="rId1"/>
  <headerFooter alignWithMargins="0"/>
  <rowBreaks count="1" manualBreakCount="1">
    <brk id="3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O149"/>
  <sheetViews>
    <sheetView view="pageBreakPreview" workbookViewId="0">
      <pane xSplit="3" ySplit="4" topLeftCell="D5" activePane="bottomRight" state="frozen"/>
      <selection activeCell="K292" sqref="K292"/>
      <selection pane="topRight" activeCell="K292" sqref="K292"/>
      <selection pane="bottomLeft" activeCell="K292" sqref="K292"/>
      <selection pane="bottomRight" activeCell="J24" sqref="J24"/>
    </sheetView>
  </sheetViews>
  <sheetFormatPr defaultRowHeight="12.75" x14ac:dyDescent="0.2"/>
  <cols>
    <col min="1" max="1" width="3.28515625" style="1" customWidth="1"/>
    <col min="2" max="2" width="52.7109375" style="1" bestFit="1" customWidth="1"/>
    <col min="3" max="3" width="33.140625" style="1" bestFit="1" customWidth="1"/>
    <col min="4" max="4" width="13.140625" style="1" customWidth="1"/>
    <col min="5" max="5" width="41.28515625" style="1" customWidth="1"/>
    <col min="6" max="6" width="9.42578125" style="1" hidden="1" customWidth="1"/>
    <col min="7" max="7" width="9.42578125" style="1" bestFit="1" customWidth="1"/>
    <col min="8" max="9" width="9.140625" style="203"/>
    <col min="10" max="16384" width="9.140625" style="1"/>
  </cols>
  <sheetData>
    <row r="1" spans="1:9" ht="21.75" customHeight="1" x14ac:dyDescent="0.3">
      <c r="A1" s="1600" t="s">
        <v>1943</v>
      </c>
      <c r="B1" s="1743"/>
    </row>
    <row r="3" spans="1:9" ht="13.5" thickBot="1" x14ac:dyDescent="0.25"/>
    <row r="4" spans="1:9" s="30" customFormat="1" ht="13.5" thickBot="1" x14ac:dyDescent="0.25">
      <c r="A4" s="37" t="s">
        <v>216</v>
      </c>
      <c r="B4" s="258" t="s">
        <v>1524</v>
      </c>
      <c r="C4" s="37" t="s">
        <v>1531</v>
      </c>
      <c r="D4" s="37" t="s">
        <v>454</v>
      </c>
      <c r="E4" s="273" t="s">
        <v>455</v>
      </c>
      <c r="F4" s="119" t="s">
        <v>1301</v>
      </c>
      <c r="G4" s="119" t="s">
        <v>1301</v>
      </c>
      <c r="H4" s="270"/>
      <c r="I4" s="270"/>
    </row>
    <row r="5" spans="1:9" s="30" customFormat="1" ht="13.5" thickBot="1" x14ac:dyDescent="0.25">
      <c r="A5" s="1714">
        <v>1</v>
      </c>
      <c r="B5" s="1061" t="s">
        <v>1717</v>
      </c>
      <c r="C5" s="827" t="s">
        <v>457</v>
      </c>
      <c r="D5" s="2" t="s">
        <v>460</v>
      </c>
      <c r="E5" s="828" t="s">
        <v>1709</v>
      </c>
      <c r="F5" s="1715">
        <v>0.4</v>
      </c>
      <c r="G5" s="953">
        <f>F5*заглавие!$K$1</f>
        <v>0.4</v>
      </c>
      <c r="H5" s="270"/>
      <c r="I5" s="270"/>
    </row>
    <row r="6" spans="1:9" s="30" customFormat="1" ht="13.5" thickBot="1" x14ac:dyDescent="0.25">
      <c r="A6" s="770"/>
      <c r="B6" s="847" t="s">
        <v>1782</v>
      </c>
      <c r="C6" s="848"/>
      <c r="D6" s="848"/>
      <c r="E6" s="947"/>
      <c r="F6" s="952"/>
      <c r="G6" s="952"/>
      <c r="H6" s="270"/>
      <c r="I6" s="270"/>
    </row>
    <row r="7" spans="1:9" x14ac:dyDescent="0.2">
      <c r="A7" s="36">
        <v>1</v>
      </c>
      <c r="B7" s="844" t="s">
        <v>1717</v>
      </c>
      <c r="C7" s="136" t="s">
        <v>457</v>
      </c>
      <c r="D7" s="440" t="s">
        <v>460</v>
      </c>
      <c r="E7" s="828" t="s">
        <v>1709</v>
      </c>
      <c r="F7" s="227">
        <v>0.9</v>
      </c>
      <c r="G7" s="227">
        <f>F7*заглавие!$K$1</f>
        <v>0.9</v>
      </c>
    </row>
    <row r="8" spans="1:9" x14ac:dyDescent="0.2">
      <c r="A8" s="5">
        <v>2</v>
      </c>
      <c r="B8" s="821" t="s">
        <v>1717</v>
      </c>
      <c r="C8" s="824" t="s">
        <v>458</v>
      </c>
      <c r="D8" s="218" t="s">
        <v>460</v>
      </c>
      <c r="E8" s="761" t="s">
        <v>1710</v>
      </c>
      <c r="F8" s="228">
        <v>1.1000000000000001</v>
      </c>
      <c r="G8" s="228">
        <f>F8*заглавие!$K$1</f>
        <v>1.1000000000000001</v>
      </c>
    </row>
    <row r="9" spans="1:9" x14ac:dyDescent="0.2">
      <c r="A9" s="5">
        <v>3</v>
      </c>
      <c r="B9" s="821" t="s">
        <v>1717</v>
      </c>
      <c r="C9" s="824" t="s">
        <v>1090</v>
      </c>
      <c r="D9" s="218" t="s">
        <v>460</v>
      </c>
      <c r="E9" s="761"/>
      <c r="F9" s="228">
        <v>1.1000000000000001</v>
      </c>
      <c r="G9" s="228">
        <f>F9*заглавие!$K$1</f>
        <v>1.1000000000000001</v>
      </c>
    </row>
    <row r="10" spans="1:9" x14ac:dyDescent="0.2">
      <c r="A10" s="5">
        <v>4</v>
      </c>
      <c r="B10" s="821" t="s">
        <v>1717</v>
      </c>
      <c r="C10" s="824" t="s">
        <v>456</v>
      </c>
      <c r="D10" s="218" t="s">
        <v>460</v>
      </c>
      <c r="E10" s="761" t="s">
        <v>1721</v>
      </c>
      <c r="F10" s="228">
        <v>1.7</v>
      </c>
      <c r="G10" s="228">
        <f>F10*заглавие!$K$1</f>
        <v>1.7</v>
      </c>
    </row>
    <row r="11" spans="1:9" x14ac:dyDescent="0.2">
      <c r="A11" s="5">
        <v>5</v>
      </c>
      <c r="B11" s="821" t="s">
        <v>1717</v>
      </c>
      <c r="C11" s="824" t="s">
        <v>1587</v>
      </c>
      <c r="D11" s="218" t="s">
        <v>460</v>
      </c>
      <c r="E11" s="761" t="s">
        <v>1711</v>
      </c>
      <c r="F11" s="228">
        <v>2.1</v>
      </c>
      <c r="G11" s="228">
        <f>F11*заглавие!$K$1</f>
        <v>2.1</v>
      </c>
    </row>
    <row r="12" spans="1:9" x14ac:dyDescent="0.2">
      <c r="A12" s="5">
        <v>6</v>
      </c>
      <c r="B12" s="821" t="s">
        <v>1717</v>
      </c>
      <c r="C12" s="824" t="s">
        <v>459</v>
      </c>
      <c r="D12" s="218" t="s">
        <v>460</v>
      </c>
      <c r="E12" s="761" t="s">
        <v>1712</v>
      </c>
      <c r="F12" s="228">
        <v>2.4</v>
      </c>
      <c r="G12" s="228">
        <f>F12*заглавие!$K$1</f>
        <v>2.4</v>
      </c>
    </row>
    <row r="13" spans="1:9" x14ac:dyDescent="0.2">
      <c r="A13" s="5">
        <v>7</v>
      </c>
      <c r="B13" s="821" t="s">
        <v>1717</v>
      </c>
      <c r="C13" s="824" t="s">
        <v>1586</v>
      </c>
      <c r="D13" s="218" t="s">
        <v>460</v>
      </c>
      <c r="E13" s="761"/>
      <c r="F13" s="228">
        <v>1.6</v>
      </c>
      <c r="G13" s="228">
        <f>F13*заглавие!$K$1</f>
        <v>1.6</v>
      </c>
    </row>
    <row r="14" spans="1:9" x14ac:dyDescent="0.2">
      <c r="A14" s="5">
        <v>8</v>
      </c>
      <c r="B14" s="821" t="s">
        <v>1717</v>
      </c>
      <c r="C14" s="824" t="s">
        <v>463</v>
      </c>
      <c r="D14" s="218" t="s">
        <v>460</v>
      </c>
      <c r="E14" s="761" t="s">
        <v>1713</v>
      </c>
      <c r="F14" s="228">
        <v>1.7</v>
      </c>
      <c r="G14" s="228">
        <f>F14*заглавие!$K$1</f>
        <v>1.7</v>
      </c>
    </row>
    <row r="15" spans="1:9" x14ac:dyDescent="0.2">
      <c r="A15" s="5">
        <v>9</v>
      </c>
      <c r="B15" s="821" t="s">
        <v>1717</v>
      </c>
      <c r="C15" s="824" t="s">
        <v>1078</v>
      </c>
      <c r="D15" s="218" t="s">
        <v>460</v>
      </c>
      <c r="E15" s="761"/>
      <c r="F15" s="228">
        <v>1.7</v>
      </c>
      <c r="G15" s="228">
        <f>F15*заглавие!$K$1</f>
        <v>1.7</v>
      </c>
    </row>
    <row r="16" spans="1:9" x14ac:dyDescent="0.2">
      <c r="A16" s="5">
        <v>10</v>
      </c>
      <c r="B16" s="821" t="s">
        <v>1717</v>
      </c>
      <c r="C16" s="128" t="s">
        <v>1722</v>
      </c>
      <c r="D16" s="5" t="s">
        <v>460</v>
      </c>
      <c r="E16" s="181" t="s">
        <v>205</v>
      </c>
      <c r="F16" s="953">
        <v>1.8</v>
      </c>
      <c r="G16" s="953">
        <f>F16*заглавие!$K$1</f>
        <v>1.8</v>
      </c>
    </row>
    <row r="17" spans="1:7" x14ac:dyDescent="0.2">
      <c r="A17" s="5">
        <v>11</v>
      </c>
      <c r="B17" s="821" t="s">
        <v>1717</v>
      </c>
      <c r="C17" s="128" t="s">
        <v>1311</v>
      </c>
      <c r="D17" s="5" t="s">
        <v>460</v>
      </c>
      <c r="E17" s="181" t="s">
        <v>206</v>
      </c>
      <c r="F17" s="228">
        <v>2.5</v>
      </c>
      <c r="G17" s="228">
        <f>F17*заглавие!$K$1</f>
        <v>2.5</v>
      </c>
    </row>
    <row r="18" spans="1:7" x14ac:dyDescent="0.2">
      <c r="A18" s="5">
        <v>12</v>
      </c>
      <c r="B18" s="821" t="s">
        <v>1966</v>
      </c>
      <c r="C18" s="128"/>
      <c r="D18" s="218" t="s">
        <v>460</v>
      </c>
      <c r="E18" s="181"/>
      <c r="F18" s="228">
        <v>0.3</v>
      </c>
      <c r="G18" s="228">
        <f>F18*заглавие!$K$1</f>
        <v>0.3</v>
      </c>
    </row>
    <row r="19" spans="1:7" x14ac:dyDescent="0.2">
      <c r="A19" s="5">
        <v>13</v>
      </c>
      <c r="B19" s="1716" t="s">
        <v>1967</v>
      </c>
      <c r="C19" s="128"/>
      <c r="D19" s="5" t="s">
        <v>460</v>
      </c>
      <c r="E19" s="181" t="s">
        <v>207</v>
      </c>
      <c r="F19" s="228">
        <v>0.6</v>
      </c>
      <c r="G19" s="228">
        <f>F19*заглавие!$K$1</f>
        <v>0.6</v>
      </c>
    </row>
    <row r="20" spans="1:7" ht="13.5" thickBot="1" x14ac:dyDescent="0.25">
      <c r="A20" s="11">
        <v>14</v>
      </c>
      <c r="B20" s="1717" t="s">
        <v>1312</v>
      </c>
      <c r="C20" s="129"/>
      <c r="D20" s="8" t="s">
        <v>460</v>
      </c>
      <c r="E20" s="211" t="s">
        <v>1709</v>
      </c>
      <c r="F20" s="231">
        <v>1.5</v>
      </c>
      <c r="G20" s="231">
        <f>F20*заглавие!$K$1</f>
        <v>1.5</v>
      </c>
    </row>
    <row r="21" spans="1:7" ht="13.5" thickBot="1" x14ac:dyDescent="0.25">
      <c r="A21" s="49"/>
      <c r="B21" s="846" t="s">
        <v>1783</v>
      </c>
      <c r="C21" s="842"/>
      <c r="D21" s="841"/>
      <c r="E21" s="843"/>
      <c r="F21" s="954"/>
      <c r="G21" s="1755"/>
    </row>
    <row r="22" spans="1:7" x14ac:dyDescent="0.2">
      <c r="A22" s="36">
        <v>15</v>
      </c>
      <c r="B22" s="1061" t="s">
        <v>1717</v>
      </c>
      <c r="C22" s="827" t="s">
        <v>457</v>
      </c>
      <c r="D22" s="2" t="s">
        <v>460</v>
      </c>
      <c r="E22" s="210"/>
      <c r="F22" s="230">
        <v>2.5</v>
      </c>
      <c r="G22" s="227">
        <f>F22*заглавие!$K$1</f>
        <v>2.5</v>
      </c>
    </row>
    <row r="23" spans="1:7" x14ac:dyDescent="0.2">
      <c r="A23" s="5">
        <v>16</v>
      </c>
      <c r="B23" s="761" t="s">
        <v>1717</v>
      </c>
      <c r="C23" s="824" t="s">
        <v>1587</v>
      </c>
      <c r="D23" s="5" t="s">
        <v>460</v>
      </c>
      <c r="E23" s="181"/>
      <c r="F23" s="228">
        <v>2.5</v>
      </c>
      <c r="G23" s="228">
        <f>F23*заглавие!$K$1</f>
        <v>2.5</v>
      </c>
    </row>
    <row r="24" spans="1:7" x14ac:dyDescent="0.2">
      <c r="A24" s="5">
        <v>17</v>
      </c>
      <c r="B24" s="761" t="s">
        <v>807</v>
      </c>
      <c r="C24" s="824" t="s">
        <v>1587</v>
      </c>
      <c r="D24" s="5" t="s">
        <v>460</v>
      </c>
      <c r="E24" s="181"/>
      <c r="F24" s="228">
        <v>2.5</v>
      </c>
      <c r="G24" s="228">
        <f>F24*заглавие!$K$1</f>
        <v>2.5</v>
      </c>
    </row>
    <row r="25" spans="1:7" x14ac:dyDescent="0.2">
      <c r="A25" s="5">
        <v>18</v>
      </c>
      <c r="B25" s="761" t="s">
        <v>1717</v>
      </c>
      <c r="C25" s="128" t="s">
        <v>1588</v>
      </c>
      <c r="D25" s="5" t="s">
        <v>460</v>
      </c>
      <c r="E25" s="181"/>
      <c r="F25" s="583">
        <v>5</v>
      </c>
      <c r="G25" s="583">
        <f>F25*заглавие!$K$1</f>
        <v>5</v>
      </c>
    </row>
    <row r="26" spans="1:7" x14ac:dyDescent="0.2">
      <c r="A26" s="5">
        <v>19</v>
      </c>
      <c r="B26" s="761" t="s">
        <v>1717</v>
      </c>
      <c r="C26" s="824" t="s">
        <v>456</v>
      </c>
      <c r="D26" s="5" t="s">
        <v>460</v>
      </c>
      <c r="E26" s="181"/>
      <c r="F26" s="583">
        <v>5</v>
      </c>
      <c r="G26" s="583">
        <f>F26*заглавие!$K$1</f>
        <v>5</v>
      </c>
    </row>
    <row r="27" spans="1:7" x14ac:dyDescent="0.2">
      <c r="A27" s="5">
        <v>20</v>
      </c>
      <c r="B27" s="761" t="s">
        <v>1717</v>
      </c>
      <c r="C27" s="824" t="s">
        <v>1586</v>
      </c>
      <c r="D27" s="5" t="s">
        <v>460</v>
      </c>
      <c r="E27" s="181"/>
      <c r="F27" s="583">
        <v>5</v>
      </c>
      <c r="G27" s="583">
        <f>F27*заглавие!$K$1</f>
        <v>5</v>
      </c>
    </row>
    <row r="28" spans="1:7" x14ac:dyDescent="0.2">
      <c r="A28" s="5">
        <v>21</v>
      </c>
      <c r="B28" s="761" t="s">
        <v>1717</v>
      </c>
      <c r="C28" s="824" t="s">
        <v>463</v>
      </c>
      <c r="D28" s="5" t="s">
        <v>460</v>
      </c>
      <c r="E28" s="181"/>
      <c r="F28" s="228">
        <v>2.5</v>
      </c>
      <c r="G28" s="228">
        <f>F28*заглавие!$K$1</f>
        <v>2.5</v>
      </c>
    </row>
    <row r="29" spans="1:7" x14ac:dyDescent="0.2">
      <c r="A29" s="5">
        <v>22</v>
      </c>
      <c r="B29" s="761" t="s">
        <v>1717</v>
      </c>
      <c r="C29" s="824" t="s">
        <v>458</v>
      </c>
      <c r="D29" s="5" t="s">
        <v>460</v>
      </c>
      <c r="E29" s="181"/>
      <c r="F29" s="583">
        <v>3</v>
      </c>
      <c r="G29" s="583">
        <f>F29*заглавие!$K$1</f>
        <v>3</v>
      </c>
    </row>
    <row r="30" spans="1:7" x14ac:dyDescent="0.2">
      <c r="A30" s="5">
        <v>23</v>
      </c>
      <c r="B30" s="761" t="s">
        <v>1717</v>
      </c>
      <c r="C30" s="824" t="s">
        <v>1090</v>
      </c>
      <c r="D30" s="5" t="s">
        <v>460</v>
      </c>
      <c r="E30" s="181"/>
      <c r="F30" s="583">
        <v>3</v>
      </c>
      <c r="G30" s="583">
        <f>F30*заглавие!$K$1</f>
        <v>3</v>
      </c>
    </row>
    <row r="31" spans="1:7" x14ac:dyDescent="0.2">
      <c r="A31" s="5">
        <v>24</v>
      </c>
      <c r="B31" s="761" t="s">
        <v>1966</v>
      </c>
      <c r="C31" s="824"/>
      <c r="D31" s="5" t="s">
        <v>460</v>
      </c>
      <c r="E31" s="181"/>
      <c r="F31" s="583">
        <v>0.7</v>
      </c>
      <c r="G31" s="583">
        <f>F31*заглавие!$K$1</f>
        <v>0.7</v>
      </c>
    </row>
    <row r="32" spans="1:7" x14ac:dyDescent="0.2">
      <c r="A32" s="5">
        <v>25</v>
      </c>
      <c r="B32" s="761" t="s">
        <v>1968</v>
      </c>
      <c r="C32" s="128"/>
      <c r="D32" s="5" t="s">
        <v>460</v>
      </c>
      <c r="E32" s="181" t="s">
        <v>207</v>
      </c>
      <c r="F32" s="228">
        <v>0.7</v>
      </c>
      <c r="G32" s="228">
        <f>F32*заглавие!$K$1</f>
        <v>0.7</v>
      </c>
    </row>
    <row r="33" spans="1:10" ht="13.5" thickBot="1" x14ac:dyDescent="0.25">
      <c r="A33" s="11">
        <v>26</v>
      </c>
      <c r="B33" s="1062" t="s">
        <v>1969</v>
      </c>
      <c r="C33" s="129"/>
      <c r="D33" s="8" t="s">
        <v>460</v>
      </c>
      <c r="E33" s="211" t="s">
        <v>1709</v>
      </c>
      <c r="F33" s="231">
        <v>0.1</v>
      </c>
      <c r="G33" s="231">
        <f>F33*заглавие!$K$1</f>
        <v>0.1</v>
      </c>
    </row>
    <row r="34" spans="1:10" x14ac:dyDescent="0.2">
      <c r="A34" s="2">
        <v>27</v>
      </c>
      <c r="B34" s="1064" t="s">
        <v>781</v>
      </c>
      <c r="C34" s="128"/>
      <c r="D34" s="5" t="s">
        <v>460</v>
      </c>
      <c r="E34" s="181"/>
      <c r="F34" s="339">
        <v>4</v>
      </c>
      <c r="G34" s="339">
        <f>F34*заглавие!$K$1</f>
        <v>4</v>
      </c>
    </row>
    <row r="35" spans="1:10" ht="13.5" thickBot="1" x14ac:dyDescent="0.25">
      <c r="A35" s="8">
        <v>28</v>
      </c>
      <c r="B35" s="1718" t="s">
        <v>782</v>
      </c>
      <c r="C35" s="130"/>
      <c r="D35" s="11" t="s">
        <v>460</v>
      </c>
      <c r="E35" s="222"/>
      <c r="F35" s="955">
        <v>4</v>
      </c>
      <c r="G35" s="955">
        <f>F35*заглавие!$K$1</f>
        <v>4</v>
      </c>
    </row>
    <row r="36" spans="1:10" x14ac:dyDescent="0.2">
      <c r="A36" s="36">
        <v>29</v>
      </c>
      <c r="B36" s="362" t="s">
        <v>1717</v>
      </c>
      <c r="C36" s="845" t="s">
        <v>457</v>
      </c>
      <c r="D36" s="327"/>
      <c r="E36" s="362"/>
      <c r="F36" s="956">
        <v>0.25</v>
      </c>
      <c r="G36" s="1744">
        <f>F36*заглавие!$K$1</f>
        <v>0.25</v>
      </c>
    </row>
    <row r="37" spans="1:10" x14ac:dyDescent="0.2">
      <c r="A37" s="5">
        <v>30</v>
      </c>
      <c r="B37" s="761" t="s">
        <v>1717</v>
      </c>
      <c r="C37" s="824" t="s">
        <v>1586</v>
      </c>
      <c r="D37" s="218" t="s">
        <v>473</v>
      </c>
      <c r="E37" s="761" t="s">
        <v>806</v>
      </c>
      <c r="F37" s="1719">
        <v>1</v>
      </c>
      <c r="G37" s="339">
        <f>F37*заглавие!$K$1</f>
        <v>1</v>
      </c>
    </row>
    <row r="38" spans="1:10" x14ac:dyDescent="0.2">
      <c r="A38" s="5">
        <v>31</v>
      </c>
      <c r="B38" s="828" t="s">
        <v>1717</v>
      </c>
      <c r="C38" s="127" t="s">
        <v>457</v>
      </c>
      <c r="D38" s="440" t="s">
        <v>473</v>
      </c>
      <c r="E38" s="226" t="s">
        <v>1709</v>
      </c>
      <c r="F38" s="957">
        <v>0.7</v>
      </c>
      <c r="G38" s="957">
        <f>F38*заглавие!$K$1</f>
        <v>0.7</v>
      </c>
    </row>
    <row r="39" spans="1:10" ht="13.5" thickBot="1" x14ac:dyDescent="0.25">
      <c r="A39" s="11">
        <v>32</v>
      </c>
      <c r="B39" s="699" t="s">
        <v>1530</v>
      </c>
      <c r="C39" s="130"/>
      <c r="D39" s="382" t="s">
        <v>473</v>
      </c>
      <c r="E39" s="222" t="s">
        <v>1709</v>
      </c>
      <c r="F39" s="364">
        <v>1.4</v>
      </c>
      <c r="G39" s="364">
        <f>F39*заглавие!$K$1</f>
        <v>1.4</v>
      </c>
    </row>
    <row r="40" spans="1:10" x14ac:dyDescent="0.2">
      <c r="A40" s="2">
        <v>33</v>
      </c>
      <c r="B40" s="1720" t="s">
        <v>1845</v>
      </c>
      <c r="C40" s="131" t="s">
        <v>138</v>
      </c>
      <c r="D40" s="217" t="s">
        <v>808</v>
      </c>
      <c r="E40" s="210"/>
      <c r="F40" s="1038">
        <v>2.5</v>
      </c>
      <c r="G40" s="1038">
        <f>F40*заглавие!$K$1</f>
        <v>2.5</v>
      </c>
    </row>
    <row r="41" spans="1:10" x14ac:dyDescent="0.2">
      <c r="A41" s="5">
        <v>34</v>
      </c>
      <c r="B41" s="1721" t="s">
        <v>1845</v>
      </c>
      <c r="C41" s="945" t="s">
        <v>1313</v>
      </c>
      <c r="D41" s="36" t="s">
        <v>808</v>
      </c>
      <c r="E41" s="226"/>
      <c r="F41" s="957">
        <v>2.5</v>
      </c>
      <c r="G41" s="957">
        <f>F41*заглавие!$K$1</f>
        <v>2.5</v>
      </c>
    </row>
    <row r="42" spans="1:10" x14ac:dyDescent="0.2">
      <c r="A42" s="5">
        <v>35</v>
      </c>
      <c r="B42" s="1722" t="s">
        <v>1845</v>
      </c>
      <c r="C42" s="825" t="s">
        <v>1314</v>
      </c>
      <c r="D42" s="5" t="s">
        <v>808</v>
      </c>
      <c r="E42" s="181"/>
      <c r="F42" s="953">
        <v>2.5</v>
      </c>
      <c r="G42" s="953">
        <f>F42*заглавие!$K$1</f>
        <v>2.5</v>
      </c>
    </row>
    <row r="43" spans="1:10" x14ac:dyDescent="0.2">
      <c r="A43" s="5">
        <v>36</v>
      </c>
      <c r="B43" s="1723" t="s">
        <v>1845</v>
      </c>
      <c r="C43" s="944" t="s">
        <v>10</v>
      </c>
      <c r="D43" s="11" t="s">
        <v>808</v>
      </c>
      <c r="E43" s="222"/>
      <c r="F43" s="364">
        <v>2.5</v>
      </c>
      <c r="G43" s="364">
        <f>F43*заглавие!$K$1</f>
        <v>2.5</v>
      </c>
    </row>
    <row r="44" spans="1:10" ht="13.5" thickBot="1" x14ac:dyDescent="0.25">
      <c r="A44" s="8">
        <v>37</v>
      </c>
      <c r="B44" s="1724" t="s">
        <v>1845</v>
      </c>
      <c r="C44" s="831" t="s">
        <v>139</v>
      </c>
      <c r="D44" s="8" t="s">
        <v>808</v>
      </c>
      <c r="E44" s="211"/>
      <c r="F44" s="1039">
        <v>2.5</v>
      </c>
      <c r="G44" s="1039">
        <f>F44*заглавие!$K$1</f>
        <v>2.5</v>
      </c>
    </row>
    <row r="45" spans="1:10" x14ac:dyDescent="0.2">
      <c r="A45" s="2">
        <v>38</v>
      </c>
      <c r="B45" s="1061" t="s">
        <v>462</v>
      </c>
      <c r="C45" s="1748" t="s">
        <v>1868</v>
      </c>
      <c r="D45" s="217" t="s">
        <v>461</v>
      </c>
      <c r="E45" s="1061" t="s">
        <v>688</v>
      </c>
      <c r="F45" s="1725">
        <v>120</v>
      </c>
      <c r="G45" s="597">
        <f>F45*заглавие!$K$1</f>
        <v>120</v>
      </c>
      <c r="J45" s="203"/>
    </row>
    <row r="46" spans="1:10" x14ac:dyDescent="0.2">
      <c r="A46" s="36">
        <v>39</v>
      </c>
      <c r="B46" s="828" t="s">
        <v>462</v>
      </c>
      <c r="C46" s="1749" t="s">
        <v>1869</v>
      </c>
      <c r="D46" s="440" t="s">
        <v>461</v>
      </c>
      <c r="E46" s="828" t="s">
        <v>688</v>
      </c>
      <c r="F46" s="1726">
        <v>95</v>
      </c>
      <c r="G46" s="570">
        <f>F46*заглавие!$K$1</f>
        <v>95</v>
      </c>
      <c r="J46" s="203"/>
    </row>
    <row r="47" spans="1:10" x14ac:dyDescent="0.2">
      <c r="A47" s="36"/>
      <c r="B47" s="1750" t="s">
        <v>1870</v>
      </c>
      <c r="C47" s="1751" t="s">
        <v>1871</v>
      </c>
      <c r="D47" s="440" t="s">
        <v>461</v>
      </c>
      <c r="E47" s="1750" t="s">
        <v>1872</v>
      </c>
      <c r="F47" s="1726">
        <v>11</v>
      </c>
      <c r="G47" s="570">
        <f>F47*заглавие!$K$1</f>
        <v>11</v>
      </c>
      <c r="J47" s="203"/>
    </row>
    <row r="48" spans="1:10" x14ac:dyDescent="0.2">
      <c r="A48" s="5">
        <v>40</v>
      </c>
      <c r="B48" s="761" t="s">
        <v>462</v>
      </c>
      <c r="C48" s="1752" t="s">
        <v>1873</v>
      </c>
      <c r="D48" s="218" t="s">
        <v>461</v>
      </c>
      <c r="E48" s="761" t="s">
        <v>688</v>
      </c>
      <c r="F48" s="1719">
        <v>115</v>
      </c>
      <c r="G48" s="339">
        <f>F48*заглавие!$K$1</f>
        <v>115</v>
      </c>
      <c r="J48" s="203"/>
    </row>
    <row r="49" spans="1:15" x14ac:dyDescent="0.2">
      <c r="A49" s="5">
        <v>41</v>
      </c>
      <c r="B49" s="761" t="s">
        <v>462</v>
      </c>
      <c r="C49" s="1752" t="s">
        <v>1874</v>
      </c>
      <c r="D49" s="218" t="s">
        <v>461</v>
      </c>
      <c r="E49" s="761" t="s">
        <v>688</v>
      </c>
      <c r="F49" s="1719">
        <v>85</v>
      </c>
      <c r="G49" s="339">
        <f>F49*заглавие!$K$1</f>
        <v>85</v>
      </c>
      <c r="J49" s="203"/>
    </row>
    <row r="50" spans="1:15" x14ac:dyDescent="0.2">
      <c r="A50" s="5"/>
      <c r="B50" s="1750" t="s">
        <v>1875</v>
      </c>
      <c r="C50" s="1753" t="s">
        <v>1876</v>
      </c>
      <c r="D50" s="218" t="s">
        <v>461</v>
      </c>
      <c r="E50" s="1750" t="s">
        <v>1872</v>
      </c>
      <c r="F50" s="1719">
        <v>11</v>
      </c>
      <c r="G50" s="339">
        <f>F50*заглавие!$K$1</f>
        <v>11</v>
      </c>
      <c r="J50" s="203"/>
    </row>
    <row r="51" spans="1:15" x14ac:dyDescent="0.2">
      <c r="A51" s="5">
        <v>42</v>
      </c>
      <c r="B51" s="761" t="s">
        <v>462</v>
      </c>
      <c r="C51" s="1752" t="s">
        <v>1081</v>
      </c>
      <c r="D51" s="218" t="s">
        <v>461</v>
      </c>
      <c r="E51" s="761" t="s">
        <v>688</v>
      </c>
      <c r="F51" s="1719">
        <v>85</v>
      </c>
      <c r="G51" s="339">
        <f>F51*заглавие!$K$1</f>
        <v>85</v>
      </c>
      <c r="J51" s="203"/>
    </row>
    <row r="52" spans="1:15" x14ac:dyDescent="0.2">
      <c r="A52" s="5">
        <v>43</v>
      </c>
      <c r="B52" s="761" t="s">
        <v>462</v>
      </c>
      <c r="C52" s="1752" t="s">
        <v>1080</v>
      </c>
      <c r="D52" s="218" t="s">
        <v>461</v>
      </c>
      <c r="E52" s="761" t="s">
        <v>688</v>
      </c>
      <c r="F52" s="1719">
        <v>80</v>
      </c>
      <c r="G52" s="339">
        <f>F52*заглавие!$K$1</f>
        <v>80</v>
      </c>
      <c r="J52" s="203"/>
    </row>
    <row r="53" spans="1:15" x14ac:dyDescent="0.2">
      <c r="A53" s="5">
        <v>44</v>
      </c>
      <c r="B53" s="761" t="s">
        <v>462</v>
      </c>
      <c r="C53" s="1752" t="s">
        <v>1079</v>
      </c>
      <c r="D53" s="218" t="s">
        <v>461</v>
      </c>
      <c r="E53" s="761" t="s">
        <v>688</v>
      </c>
      <c r="F53" s="1719">
        <v>75</v>
      </c>
      <c r="G53" s="339">
        <f>F53*заглавие!$K$1</f>
        <v>75</v>
      </c>
      <c r="J53" s="203"/>
    </row>
    <row r="54" spans="1:15" x14ac:dyDescent="0.2">
      <c r="A54" s="5">
        <v>45</v>
      </c>
      <c r="B54" s="761" t="s">
        <v>462</v>
      </c>
      <c r="C54" s="1752" t="s">
        <v>1877</v>
      </c>
      <c r="D54" s="218" t="s">
        <v>461</v>
      </c>
      <c r="E54" s="761" t="s">
        <v>688</v>
      </c>
      <c r="F54" s="1719">
        <v>65</v>
      </c>
      <c r="G54" s="339">
        <f>F54*заглавие!$K$1</f>
        <v>65</v>
      </c>
      <c r="J54" s="203"/>
    </row>
    <row r="55" spans="1:15" x14ac:dyDescent="0.2">
      <c r="A55" s="5">
        <v>46</v>
      </c>
      <c r="B55" s="761" t="s">
        <v>462</v>
      </c>
      <c r="C55" s="1752" t="s">
        <v>1878</v>
      </c>
      <c r="D55" s="218" t="s">
        <v>461</v>
      </c>
      <c r="E55" s="761" t="s">
        <v>688</v>
      </c>
      <c r="F55" s="1719">
        <v>40</v>
      </c>
      <c r="G55" s="339">
        <f>F55*заглавие!$K$1</f>
        <v>40</v>
      </c>
      <c r="J55" s="203"/>
    </row>
    <row r="56" spans="1:15" x14ac:dyDescent="0.2">
      <c r="A56" s="5">
        <v>47</v>
      </c>
      <c r="B56" s="761" t="s">
        <v>462</v>
      </c>
      <c r="C56" s="1752" t="s">
        <v>1879</v>
      </c>
      <c r="D56" s="218" t="s">
        <v>461</v>
      </c>
      <c r="E56" s="761" t="s">
        <v>688</v>
      </c>
      <c r="F56" s="1719">
        <v>40</v>
      </c>
      <c r="G56" s="339">
        <f>F56*заглавие!$K$1</f>
        <v>40</v>
      </c>
      <c r="J56" s="203"/>
    </row>
    <row r="57" spans="1:15" x14ac:dyDescent="0.2">
      <c r="A57" s="5">
        <v>48</v>
      </c>
      <c r="B57" s="761" t="s">
        <v>462</v>
      </c>
      <c r="C57" s="824" t="s">
        <v>780</v>
      </c>
      <c r="D57" s="218" t="s">
        <v>461</v>
      </c>
      <c r="E57" s="761" t="s">
        <v>688</v>
      </c>
      <c r="F57" s="339">
        <v>25</v>
      </c>
      <c r="G57" s="339">
        <f>F57*заглавие!$K$1</f>
        <v>25</v>
      </c>
      <c r="J57" s="203"/>
    </row>
    <row r="58" spans="1:15" x14ac:dyDescent="0.2">
      <c r="A58" s="11">
        <v>49</v>
      </c>
      <c r="B58" s="761" t="s">
        <v>462</v>
      </c>
      <c r="C58" s="824" t="s">
        <v>1880</v>
      </c>
      <c r="D58" s="218" t="s">
        <v>461</v>
      </c>
      <c r="E58" s="761"/>
      <c r="F58" s="1727">
        <v>11</v>
      </c>
      <c r="G58" s="955">
        <f>F58*заглавие!$K$1</f>
        <v>11</v>
      </c>
      <c r="J58" s="203"/>
    </row>
    <row r="59" spans="1:15" ht="13.5" thickBot="1" x14ac:dyDescent="0.25">
      <c r="A59" s="8">
        <v>50</v>
      </c>
      <c r="B59" s="1062" t="s">
        <v>462</v>
      </c>
      <c r="C59" s="1063" t="s">
        <v>472</v>
      </c>
      <c r="D59" s="219"/>
      <c r="E59" s="1062"/>
      <c r="F59" s="1728">
        <v>15</v>
      </c>
      <c r="G59" s="565">
        <f>F59*заглавие!$K$1</f>
        <v>15</v>
      </c>
      <c r="J59" s="203"/>
    </row>
    <row r="60" spans="1:15" x14ac:dyDescent="0.2">
      <c r="A60" s="36">
        <v>51</v>
      </c>
      <c r="B60" s="828" t="s">
        <v>462</v>
      </c>
      <c r="C60" s="136" t="s">
        <v>1881</v>
      </c>
      <c r="D60" s="440" t="s">
        <v>461</v>
      </c>
      <c r="E60" s="828" t="s">
        <v>1882</v>
      </c>
      <c r="F60" s="1726">
        <v>410</v>
      </c>
      <c r="G60" s="570">
        <f>F60*заглавие!$K$1</f>
        <v>410</v>
      </c>
      <c r="O60" s="203"/>
    </row>
    <row r="61" spans="1:15" x14ac:dyDescent="0.2">
      <c r="A61" s="36">
        <v>52</v>
      </c>
      <c r="B61" s="828" t="s">
        <v>462</v>
      </c>
      <c r="C61" s="136" t="s">
        <v>1883</v>
      </c>
      <c r="D61" s="440" t="s">
        <v>461</v>
      </c>
      <c r="E61" s="761" t="s">
        <v>1882</v>
      </c>
      <c r="F61" s="1726">
        <v>380</v>
      </c>
      <c r="G61" s="570">
        <f>F61*заглавие!$K$1</f>
        <v>380</v>
      </c>
    </row>
    <row r="62" spans="1:15" x14ac:dyDescent="0.2">
      <c r="A62" s="5">
        <v>53</v>
      </c>
      <c r="B62" s="761" t="s">
        <v>462</v>
      </c>
      <c r="C62" s="824" t="s">
        <v>1884</v>
      </c>
      <c r="D62" s="218" t="s">
        <v>461</v>
      </c>
      <c r="E62" s="761" t="s">
        <v>1882</v>
      </c>
      <c r="F62" s="1719">
        <v>410</v>
      </c>
      <c r="G62" s="339">
        <f>F62*заглавие!$K$1</f>
        <v>410</v>
      </c>
    </row>
    <row r="63" spans="1:15" x14ac:dyDescent="0.2">
      <c r="A63" s="5">
        <v>54</v>
      </c>
      <c r="B63" s="761" t="s">
        <v>462</v>
      </c>
      <c r="C63" s="824" t="s">
        <v>1885</v>
      </c>
      <c r="D63" s="218" t="s">
        <v>461</v>
      </c>
      <c r="E63" s="761" t="s">
        <v>1882</v>
      </c>
      <c r="F63" s="1719">
        <v>380</v>
      </c>
      <c r="G63" s="339">
        <f>F63*заглавие!$K$1</f>
        <v>380</v>
      </c>
    </row>
    <row r="64" spans="1:15" x14ac:dyDescent="0.2">
      <c r="A64" s="5">
        <v>55</v>
      </c>
      <c r="B64" s="761" t="s">
        <v>462</v>
      </c>
      <c r="C64" s="824" t="s">
        <v>2208</v>
      </c>
      <c r="D64" s="218" t="s">
        <v>461</v>
      </c>
      <c r="E64" s="761" t="s">
        <v>1882</v>
      </c>
      <c r="F64" s="1719">
        <v>350</v>
      </c>
      <c r="G64" s="339">
        <f>F64*заглавие!$K$1</f>
        <v>350</v>
      </c>
    </row>
    <row r="65" spans="1:7" x14ac:dyDescent="0.2">
      <c r="A65" s="5">
        <v>56</v>
      </c>
      <c r="B65" s="761" t="s">
        <v>462</v>
      </c>
      <c r="C65" s="824" t="s">
        <v>2207</v>
      </c>
      <c r="D65" s="218" t="s">
        <v>461</v>
      </c>
      <c r="E65" s="761" t="s">
        <v>1882</v>
      </c>
      <c r="F65" s="1719">
        <v>345</v>
      </c>
      <c r="G65" s="339">
        <f>F65*заглавие!$K$1</f>
        <v>345</v>
      </c>
    </row>
    <row r="66" spans="1:7" x14ac:dyDescent="0.2">
      <c r="A66" s="5">
        <v>57</v>
      </c>
      <c r="B66" s="761" t="s">
        <v>462</v>
      </c>
      <c r="C66" s="824" t="s">
        <v>2206</v>
      </c>
      <c r="D66" s="218" t="s">
        <v>461</v>
      </c>
      <c r="E66" s="761" t="s">
        <v>1882</v>
      </c>
      <c r="F66" s="1719">
        <v>340</v>
      </c>
      <c r="G66" s="339">
        <f>F66*заглавие!$K$1</f>
        <v>340</v>
      </c>
    </row>
    <row r="67" spans="1:7" x14ac:dyDescent="0.2">
      <c r="A67" s="5">
        <v>58</v>
      </c>
      <c r="B67" s="761" t="s">
        <v>462</v>
      </c>
      <c r="C67" s="1752" t="s">
        <v>1886</v>
      </c>
      <c r="D67" s="218" t="s">
        <v>461</v>
      </c>
      <c r="E67" s="761" t="s">
        <v>688</v>
      </c>
      <c r="F67" s="1719">
        <v>75</v>
      </c>
      <c r="G67" s="339">
        <f>F67*заглавие!$K$1</f>
        <v>75</v>
      </c>
    </row>
    <row r="68" spans="1:7" x14ac:dyDescent="0.2">
      <c r="A68" s="11">
        <v>59</v>
      </c>
      <c r="B68" s="761" t="s">
        <v>462</v>
      </c>
      <c r="C68" s="1752" t="s">
        <v>1887</v>
      </c>
      <c r="D68" s="218" t="s">
        <v>461</v>
      </c>
      <c r="E68" s="761" t="s">
        <v>688</v>
      </c>
      <c r="F68" s="1727">
        <v>55</v>
      </c>
      <c r="G68" s="955">
        <f>F68*заглавие!$K$1</f>
        <v>55</v>
      </c>
    </row>
    <row r="69" spans="1:7" x14ac:dyDescent="0.2">
      <c r="A69" s="11">
        <v>60</v>
      </c>
      <c r="B69" s="761" t="s">
        <v>462</v>
      </c>
      <c r="C69" s="1752" t="s">
        <v>1888</v>
      </c>
      <c r="D69" s="218" t="s">
        <v>461</v>
      </c>
      <c r="E69" s="761" t="s">
        <v>688</v>
      </c>
      <c r="F69" s="1727">
        <v>55</v>
      </c>
      <c r="G69" s="955">
        <f>F69*заглавие!$K$1</f>
        <v>55</v>
      </c>
    </row>
    <row r="70" spans="1:7" ht="13.5" thickBot="1" x14ac:dyDescent="0.25">
      <c r="A70" s="11">
        <v>61</v>
      </c>
      <c r="B70" s="1062" t="s">
        <v>2205</v>
      </c>
      <c r="C70" s="129"/>
      <c r="D70" s="8" t="s">
        <v>461</v>
      </c>
      <c r="E70" s="211"/>
      <c r="F70" s="1728">
        <v>110</v>
      </c>
      <c r="G70" s="565">
        <f>F70*заглавие!$K$1</f>
        <v>110</v>
      </c>
    </row>
    <row r="71" spans="1:7" x14ac:dyDescent="0.2">
      <c r="A71" s="2">
        <v>62</v>
      </c>
      <c r="B71" s="946" t="s">
        <v>464</v>
      </c>
      <c r="C71" s="127" t="s">
        <v>465</v>
      </c>
      <c r="D71" s="36"/>
      <c r="E71" s="226" t="s">
        <v>208</v>
      </c>
      <c r="F71" s="227">
        <v>0.7</v>
      </c>
      <c r="G71" s="957">
        <f>F71*заглавие!$K$1</f>
        <v>0.7</v>
      </c>
    </row>
    <row r="72" spans="1:7" x14ac:dyDescent="0.2">
      <c r="A72" s="5">
        <v>63</v>
      </c>
      <c r="B72" s="818" t="s">
        <v>464</v>
      </c>
      <c r="C72" s="128" t="s">
        <v>466</v>
      </c>
      <c r="D72" s="5"/>
      <c r="E72" s="181"/>
      <c r="F72" s="228">
        <v>0.8</v>
      </c>
      <c r="G72" s="953">
        <f>F72*заглавие!$K$1</f>
        <v>0.8</v>
      </c>
    </row>
    <row r="73" spans="1:7" x14ac:dyDescent="0.2">
      <c r="A73" s="5">
        <v>64</v>
      </c>
      <c r="B73" s="818" t="s">
        <v>464</v>
      </c>
      <c r="C73" s="128" t="s">
        <v>467</v>
      </c>
      <c r="D73" s="5"/>
      <c r="E73" s="181"/>
      <c r="F73" s="228">
        <v>0.9</v>
      </c>
      <c r="G73" s="953">
        <f>F73*заглавие!$K$1</f>
        <v>0.9</v>
      </c>
    </row>
    <row r="74" spans="1:7" x14ac:dyDescent="0.2">
      <c r="A74" s="5">
        <v>65</v>
      </c>
      <c r="B74" s="818" t="s">
        <v>464</v>
      </c>
      <c r="C74" s="128" t="s">
        <v>468</v>
      </c>
      <c r="D74" s="5"/>
      <c r="E74" s="181"/>
      <c r="F74" s="156">
        <v>1</v>
      </c>
      <c r="G74" s="339">
        <f>F74*заглавие!$K$1</f>
        <v>1</v>
      </c>
    </row>
    <row r="75" spans="1:7" x14ac:dyDescent="0.2">
      <c r="A75" s="5">
        <v>66</v>
      </c>
      <c r="B75" s="818" t="s">
        <v>464</v>
      </c>
      <c r="C75" s="128" t="s">
        <v>469</v>
      </c>
      <c r="D75" s="5"/>
      <c r="E75" s="181"/>
      <c r="F75" s="1729">
        <v>1</v>
      </c>
      <c r="G75" s="726">
        <f>F75*заглавие!$K$1</f>
        <v>1</v>
      </c>
    </row>
    <row r="76" spans="1:7" ht="13.5" thickBot="1" x14ac:dyDescent="0.25">
      <c r="A76" s="11">
        <v>67</v>
      </c>
      <c r="B76" s="833" t="s">
        <v>464</v>
      </c>
      <c r="C76" s="129" t="s">
        <v>470</v>
      </c>
      <c r="D76" s="8"/>
      <c r="E76" s="211"/>
      <c r="F76" s="231">
        <v>1.2</v>
      </c>
      <c r="G76" s="1039">
        <f>F76*заглавие!$K$1</f>
        <v>1.2</v>
      </c>
    </row>
    <row r="77" spans="1:7" x14ac:dyDescent="0.2">
      <c r="A77" s="2">
        <v>68</v>
      </c>
      <c r="B77" s="1036" t="s">
        <v>471</v>
      </c>
      <c r="C77" s="131" t="s">
        <v>465</v>
      </c>
      <c r="D77" s="2"/>
      <c r="E77" s="210" t="s">
        <v>208</v>
      </c>
      <c r="F77" s="1038">
        <v>1.5</v>
      </c>
      <c r="G77" s="1038">
        <f>F77*заглавие!$K$1</f>
        <v>1.5</v>
      </c>
    </row>
    <row r="78" spans="1:7" x14ac:dyDescent="0.2">
      <c r="A78" s="5">
        <v>69</v>
      </c>
      <c r="B78" s="832" t="s">
        <v>471</v>
      </c>
      <c r="C78" s="127" t="s">
        <v>466</v>
      </c>
      <c r="D78" s="36"/>
      <c r="E78" s="226"/>
      <c r="F78" s="158">
        <v>2</v>
      </c>
      <c r="G78" s="570">
        <f>F78*заглавие!$K$1</f>
        <v>2</v>
      </c>
    </row>
    <row r="79" spans="1:7" x14ac:dyDescent="0.2">
      <c r="A79" s="5">
        <v>70</v>
      </c>
      <c r="B79" s="819" t="s">
        <v>471</v>
      </c>
      <c r="C79" s="128" t="s">
        <v>467</v>
      </c>
      <c r="D79" s="5"/>
      <c r="E79" s="181"/>
      <c r="F79" s="228">
        <v>2.5</v>
      </c>
      <c r="G79" s="953">
        <f>F79*заглавие!$K$1</f>
        <v>2.5</v>
      </c>
    </row>
    <row r="80" spans="1:7" x14ac:dyDescent="0.2">
      <c r="A80" s="5">
        <v>71</v>
      </c>
      <c r="B80" s="819" t="s">
        <v>471</v>
      </c>
      <c r="C80" s="128" t="s">
        <v>468</v>
      </c>
      <c r="D80" s="5"/>
      <c r="E80" s="181"/>
      <c r="F80" s="156">
        <v>3</v>
      </c>
      <c r="G80" s="339">
        <f>F80*заглавие!$K$1</f>
        <v>3</v>
      </c>
    </row>
    <row r="81" spans="1:7" x14ac:dyDescent="0.2">
      <c r="A81" s="5">
        <v>72</v>
      </c>
      <c r="B81" s="819" t="s">
        <v>471</v>
      </c>
      <c r="C81" s="128" t="s">
        <v>469</v>
      </c>
      <c r="D81" s="5"/>
      <c r="E81" s="181"/>
      <c r="F81" s="228">
        <v>3.5</v>
      </c>
      <c r="G81" s="953">
        <f>F81*заглавие!$K$1</f>
        <v>3.5</v>
      </c>
    </row>
    <row r="82" spans="1:7" ht="13.5" thickBot="1" x14ac:dyDescent="0.25">
      <c r="A82" s="8">
        <v>73</v>
      </c>
      <c r="B82" s="834" t="s">
        <v>471</v>
      </c>
      <c r="C82" s="130" t="s">
        <v>470</v>
      </c>
      <c r="D82" s="11"/>
      <c r="E82" s="222"/>
      <c r="F82" s="586">
        <v>4</v>
      </c>
      <c r="G82" s="1745">
        <f>F82*заглавие!$K$1</f>
        <v>4</v>
      </c>
    </row>
    <row r="83" spans="1:7" x14ac:dyDescent="0.2">
      <c r="A83" s="2">
        <v>74</v>
      </c>
      <c r="B83" s="829" t="s">
        <v>836</v>
      </c>
      <c r="C83" s="131" t="s">
        <v>467</v>
      </c>
      <c r="D83" s="2"/>
      <c r="E83" s="210"/>
      <c r="F83" s="155">
        <v>4</v>
      </c>
      <c r="G83" s="597">
        <f>F83*заглавие!$K$1</f>
        <v>4</v>
      </c>
    </row>
    <row r="84" spans="1:7" x14ac:dyDescent="0.2">
      <c r="A84" s="5">
        <v>75</v>
      </c>
      <c r="B84" s="817" t="s">
        <v>836</v>
      </c>
      <c r="C84" s="128" t="s">
        <v>468</v>
      </c>
      <c r="D84" s="5"/>
      <c r="E84" s="181"/>
      <c r="F84" s="228">
        <v>4.5</v>
      </c>
      <c r="G84" s="953">
        <f>F84*заглавие!$K$1</f>
        <v>4.5</v>
      </c>
    </row>
    <row r="85" spans="1:7" ht="13.5" thickBot="1" x14ac:dyDescent="0.25">
      <c r="A85" s="8">
        <v>76</v>
      </c>
      <c r="B85" s="830" t="s">
        <v>836</v>
      </c>
      <c r="C85" s="129" t="s">
        <v>470</v>
      </c>
      <c r="D85" s="8"/>
      <c r="E85" s="211"/>
      <c r="F85" s="157">
        <v>5</v>
      </c>
      <c r="G85" s="565">
        <f>F85*заглавие!$K$1</f>
        <v>5</v>
      </c>
    </row>
    <row r="86" spans="1:7" x14ac:dyDescent="0.2">
      <c r="A86" s="2">
        <v>77</v>
      </c>
      <c r="B86" s="1037" t="s">
        <v>809</v>
      </c>
      <c r="C86" s="131" t="s">
        <v>465</v>
      </c>
      <c r="D86" s="2" t="s">
        <v>460</v>
      </c>
      <c r="E86" s="210" t="s">
        <v>208</v>
      </c>
      <c r="F86" s="1725">
        <v>9</v>
      </c>
      <c r="G86" s="597">
        <f>F86*заглавие!$K$1</f>
        <v>9</v>
      </c>
    </row>
    <row r="87" spans="1:7" x14ac:dyDescent="0.2">
      <c r="A87" s="5">
        <v>78</v>
      </c>
      <c r="B87" s="820" t="s">
        <v>809</v>
      </c>
      <c r="C87" s="128" t="s">
        <v>466</v>
      </c>
      <c r="D87" s="5" t="s">
        <v>460</v>
      </c>
      <c r="E87" s="181"/>
      <c r="F87" s="1719">
        <v>9</v>
      </c>
      <c r="G87" s="339">
        <f>F87*заглавие!$K$1</f>
        <v>9</v>
      </c>
    </row>
    <row r="88" spans="1:7" x14ac:dyDescent="0.2">
      <c r="A88" s="5">
        <v>79</v>
      </c>
      <c r="B88" s="835" t="s">
        <v>809</v>
      </c>
      <c r="C88" s="127" t="s">
        <v>467</v>
      </c>
      <c r="D88" s="36" t="s">
        <v>460</v>
      </c>
      <c r="E88" s="226"/>
      <c r="F88" s="1726">
        <v>9</v>
      </c>
      <c r="G88" s="570">
        <f>F88*заглавие!$K$1</f>
        <v>9</v>
      </c>
    </row>
    <row r="89" spans="1:7" x14ac:dyDescent="0.2">
      <c r="A89" s="5">
        <v>80</v>
      </c>
      <c r="B89" s="820" t="s">
        <v>809</v>
      </c>
      <c r="C89" s="128" t="s">
        <v>468</v>
      </c>
      <c r="D89" s="5" t="s">
        <v>460</v>
      </c>
      <c r="E89" s="181"/>
      <c r="F89" s="1719">
        <v>9</v>
      </c>
      <c r="G89" s="339">
        <f>F89*заглавие!$K$1</f>
        <v>9</v>
      </c>
    </row>
    <row r="90" spans="1:7" x14ac:dyDescent="0.2">
      <c r="A90" s="5">
        <v>81</v>
      </c>
      <c r="B90" s="820" t="s">
        <v>809</v>
      </c>
      <c r="C90" s="128" t="s">
        <v>469</v>
      </c>
      <c r="D90" s="5" t="s">
        <v>460</v>
      </c>
      <c r="E90" s="181"/>
      <c r="F90" s="1719">
        <v>9</v>
      </c>
      <c r="G90" s="339">
        <f>F90*заглавие!$K$1</f>
        <v>9</v>
      </c>
    </row>
    <row r="91" spans="1:7" ht="13.5" thickBot="1" x14ac:dyDescent="0.25">
      <c r="A91" s="8">
        <v>82</v>
      </c>
      <c r="B91" s="836" t="s">
        <v>809</v>
      </c>
      <c r="C91" s="130" t="s">
        <v>470</v>
      </c>
      <c r="D91" s="11" t="s">
        <v>460</v>
      </c>
      <c r="E91" s="222"/>
      <c r="F91" s="1727">
        <v>9</v>
      </c>
      <c r="G91" s="955">
        <f>F91*заглавие!$K$1</f>
        <v>9</v>
      </c>
    </row>
    <row r="92" spans="1:7" x14ac:dyDescent="0.2">
      <c r="A92" s="2">
        <v>83</v>
      </c>
      <c r="B92" s="948" t="s">
        <v>810</v>
      </c>
      <c r="C92" s="131" t="s">
        <v>470</v>
      </c>
      <c r="D92" s="2" t="s">
        <v>473</v>
      </c>
      <c r="E92" s="210" t="s">
        <v>208</v>
      </c>
      <c r="F92" s="230">
        <v>5.5</v>
      </c>
      <c r="G92" s="1038">
        <f>F92*заглавие!$K$1</f>
        <v>5.5</v>
      </c>
    </row>
    <row r="93" spans="1:7" x14ac:dyDescent="0.2">
      <c r="A93" s="5">
        <v>84</v>
      </c>
      <c r="B93" s="821" t="s">
        <v>2116</v>
      </c>
      <c r="C93" s="128" t="s">
        <v>470</v>
      </c>
      <c r="D93" s="5" t="s">
        <v>473</v>
      </c>
      <c r="E93" s="181"/>
      <c r="F93" s="156">
        <v>7</v>
      </c>
      <c r="G93" s="339">
        <f>F93*заглавие!$K$1</f>
        <v>7</v>
      </c>
    </row>
    <row r="94" spans="1:7" x14ac:dyDescent="0.2">
      <c r="A94" s="5">
        <v>85</v>
      </c>
      <c r="B94" s="821" t="s">
        <v>474</v>
      </c>
      <c r="C94" s="128" t="s">
        <v>837</v>
      </c>
      <c r="D94" s="5" t="s">
        <v>473</v>
      </c>
      <c r="E94" s="181"/>
      <c r="F94" s="1729">
        <v>3</v>
      </c>
      <c r="G94" s="726">
        <f>F94*заглавие!$K$1</f>
        <v>3</v>
      </c>
    </row>
    <row r="95" spans="1:7" x14ac:dyDescent="0.2">
      <c r="A95" s="5">
        <v>86</v>
      </c>
      <c r="B95" s="821" t="s">
        <v>1972</v>
      </c>
      <c r="C95" s="128"/>
      <c r="D95" s="5" t="s">
        <v>473</v>
      </c>
      <c r="E95" s="181"/>
      <c r="F95" s="156">
        <v>5</v>
      </c>
      <c r="G95" s="339">
        <f>F95*заглавие!$K$1</f>
        <v>5</v>
      </c>
    </row>
    <row r="96" spans="1:7" ht="13.5" thickBot="1" x14ac:dyDescent="0.25">
      <c r="A96" s="8">
        <v>87</v>
      </c>
      <c r="B96" s="1717" t="s">
        <v>1889</v>
      </c>
      <c r="C96" s="130" t="s">
        <v>470</v>
      </c>
      <c r="D96" s="8" t="s">
        <v>473</v>
      </c>
      <c r="E96" s="222" t="s">
        <v>879</v>
      </c>
      <c r="F96" s="159">
        <v>7</v>
      </c>
      <c r="G96" s="955">
        <f>F96*заглавие!$K$1</f>
        <v>7</v>
      </c>
    </row>
    <row r="97" spans="1:7" x14ac:dyDescent="0.2">
      <c r="A97" s="2">
        <v>88</v>
      </c>
      <c r="B97" s="839" t="s">
        <v>1259</v>
      </c>
      <c r="C97" s="949" t="s">
        <v>811</v>
      </c>
      <c r="D97" s="2" t="s">
        <v>460</v>
      </c>
      <c r="E97" s="210" t="s">
        <v>208</v>
      </c>
      <c r="F97" s="1725">
        <v>25</v>
      </c>
      <c r="G97" s="597">
        <f>F97*заглавие!$K$1</f>
        <v>25</v>
      </c>
    </row>
    <row r="98" spans="1:7" x14ac:dyDescent="0.2">
      <c r="A98" s="5">
        <v>89</v>
      </c>
      <c r="B98" s="822" t="s">
        <v>1259</v>
      </c>
      <c r="C98" s="826" t="s">
        <v>467</v>
      </c>
      <c r="D98" s="5" t="s">
        <v>460</v>
      </c>
      <c r="E98" s="181"/>
      <c r="F98" s="1719">
        <v>25</v>
      </c>
      <c r="G98" s="339">
        <f>F98*заглавие!$K$1</f>
        <v>25</v>
      </c>
    </row>
    <row r="99" spans="1:7" x14ac:dyDescent="0.2">
      <c r="A99" s="5">
        <v>90</v>
      </c>
      <c r="B99" s="822" t="s">
        <v>1259</v>
      </c>
      <c r="C99" s="826" t="s">
        <v>812</v>
      </c>
      <c r="D99" s="5" t="s">
        <v>460</v>
      </c>
      <c r="E99" s="181"/>
      <c r="F99" s="1719">
        <v>25</v>
      </c>
      <c r="G99" s="339">
        <f>F99*заглавие!$K$1</f>
        <v>25</v>
      </c>
    </row>
    <row r="100" spans="1:7" ht="13.5" thickBot="1" x14ac:dyDescent="0.25">
      <c r="A100" s="8">
        <v>91</v>
      </c>
      <c r="B100" s="823" t="s">
        <v>1259</v>
      </c>
      <c r="C100" s="840" t="s">
        <v>475</v>
      </c>
      <c r="D100" s="8" t="s">
        <v>460</v>
      </c>
      <c r="E100" s="211"/>
      <c r="F100" s="1728">
        <v>25</v>
      </c>
      <c r="G100" s="565">
        <f>F100*заглавие!$K$1</f>
        <v>25</v>
      </c>
    </row>
    <row r="101" spans="1:7" x14ac:dyDescent="0.2">
      <c r="A101" s="2">
        <v>92</v>
      </c>
      <c r="B101" s="837" t="s">
        <v>1260</v>
      </c>
      <c r="C101" s="838" t="s">
        <v>811</v>
      </c>
      <c r="D101" s="36" t="s">
        <v>460</v>
      </c>
      <c r="E101" s="210" t="s">
        <v>208</v>
      </c>
      <c r="F101" s="158">
        <v>5</v>
      </c>
      <c r="G101" s="570">
        <f>F101*заглавие!$K$1</f>
        <v>5</v>
      </c>
    </row>
    <row r="102" spans="1:7" x14ac:dyDescent="0.2">
      <c r="A102" s="5">
        <v>93</v>
      </c>
      <c r="B102" s="822" t="s">
        <v>1260</v>
      </c>
      <c r="C102" s="826" t="s">
        <v>467</v>
      </c>
      <c r="D102" s="5" t="s">
        <v>460</v>
      </c>
      <c r="E102" s="181"/>
      <c r="F102" s="156">
        <v>5</v>
      </c>
      <c r="G102" s="339">
        <f>F102*заглавие!$K$1</f>
        <v>5</v>
      </c>
    </row>
    <row r="103" spans="1:7" x14ac:dyDescent="0.2">
      <c r="A103" s="5">
        <v>94</v>
      </c>
      <c r="B103" s="822" t="s">
        <v>1260</v>
      </c>
      <c r="C103" s="826" t="s">
        <v>812</v>
      </c>
      <c r="D103" s="5" t="s">
        <v>460</v>
      </c>
      <c r="E103" s="181"/>
      <c r="F103" s="156">
        <v>5</v>
      </c>
      <c r="G103" s="339">
        <f>F103*заглавие!$K$1</f>
        <v>5</v>
      </c>
    </row>
    <row r="104" spans="1:7" ht="13.5" thickBot="1" x14ac:dyDescent="0.25">
      <c r="A104" s="8">
        <v>95</v>
      </c>
      <c r="B104" s="823" t="s">
        <v>1260</v>
      </c>
      <c r="C104" s="840" t="s">
        <v>475</v>
      </c>
      <c r="D104" s="8" t="s">
        <v>460</v>
      </c>
      <c r="E104" s="211"/>
      <c r="F104" s="157">
        <v>5</v>
      </c>
      <c r="G104" s="565">
        <f>F104*заглавие!$K$1</f>
        <v>5</v>
      </c>
    </row>
    <row r="105" spans="1:7" x14ac:dyDescent="0.2">
      <c r="A105" s="2">
        <v>96</v>
      </c>
      <c r="B105" s="837" t="s">
        <v>1261</v>
      </c>
      <c r="C105" s="127" t="s">
        <v>475</v>
      </c>
      <c r="D105" s="36" t="s">
        <v>460</v>
      </c>
      <c r="E105" s="226"/>
      <c r="F105" s="1726">
        <v>45</v>
      </c>
      <c r="G105" s="570">
        <f>F105*заглавие!$K$1</f>
        <v>45</v>
      </c>
    </row>
    <row r="106" spans="1:7" x14ac:dyDescent="0.2">
      <c r="A106" s="5">
        <v>97</v>
      </c>
      <c r="B106" s="822" t="s">
        <v>1262</v>
      </c>
      <c r="C106" s="5"/>
      <c r="D106" s="5" t="s">
        <v>460</v>
      </c>
      <c r="E106" s="181"/>
      <c r="F106" s="115">
        <v>50</v>
      </c>
      <c r="G106" s="1746">
        <f>F106*заглавие!$K$1</f>
        <v>50</v>
      </c>
    </row>
    <row r="107" spans="1:7" ht="13.5" thickBot="1" x14ac:dyDescent="0.25">
      <c r="A107" s="8">
        <v>98</v>
      </c>
      <c r="B107" s="706" t="s">
        <v>1263</v>
      </c>
      <c r="C107" s="11"/>
      <c r="D107" s="11" t="s">
        <v>460</v>
      </c>
      <c r="E107" s="222"/>
      <c r="F107" s="116">
        <v>90</v>
      </c>
      <c r="G107" s="1732">
        <f>F107*заглавие!$K$1</f>
        <v>90</v>
      </c>
    </row>
    <row r="108" spans="1:7" x14ac:dyDescent="0.2">
      <c r="A108" s="2">
        <v>99</v>
      </c>
      <c r="B108" s="839" t="s">
        <v>1264</v>
      </c>
      <c r="C108" s="131" t="s">
        <v>837</v>
      </c>
      <c r="D108" s="2" t="s">
        <v>460</v>
      </c>
      <c r="E108" s="210"/>
      <c r="F108" s="155">
        <v>12</v>
      </c>
      <c r="G108" s="597">
        <f>F108*заглавие!$K$1</f>
        <v>12</v>
      </c>
    </row>
    <row r="109" spans="1:7" ht="13.5" thickBot="1" x14ac:dyDescent="0.25">
      <c r="A109" s="8">
        <v>100</v>
      </c>
      <c r="B109" s="823" t="s">
        <v>1265</v>
      </c>
      <c r="C109" s="129" t="s">
        <v>837</v>
      </c>
      <c r="D109" s="8" t="s">
        <v>460</v>
      </c>
      <c r="E109" s="211"/>
      <c r="F109" s="157">
        <v>9</v>
      </c>
      <c r="G109" s="565">
        <f>F109*заглавие!$K$1</f>
        <v>9</v>
      </c>
    </row>
    <row r="110" spans="1:7" x14ac:dyDescent="0.2">
      <c r="A110" s="2">
        <v>101</v>
      </c>
      <c r="B110" s="837" t="s">
        <v>1266</v>
      </c>
      <c r="C110" s="127" t="s">
        <v>24</v>
      </c>
      <c r="D110" s="36" t="s">
        <v>460</v>
      </c>
      <c r="E110" s="226" t="s">
        <v>208</v>
      </c>
      <c r="F110" s="1730">
        <v>30</v>
      </c>
      <c r="G110" s="1747">
        <f>F110*заглавие!$K$1</f>
        <v>30</v>
      </c>
    </row>
    <row r="111" spans="1:7" x14ac:dyDescent="0.2">
      <c r="A111" s="5">
        <v>102</v>
      </c>
      <c r="B111" s="822" t="s">
        <v>1266</v>
      </c>
      <c r="C111" s="128" t="s">
        <v>25</v>
      </c>
      <c r="D111" s="5" t="s">
        <v>460</v>
      </c>
      <c r="E111" s="181"/>
      <c r="F111" s="1731">
        <v>30</v>
      </c>
      <c r="G111" s="1746">
        <f>F111*заглавие!$K$1</f>
        <v>30</v>
      </c>
    </row>
    <row r="112" spans="1:7" x14ac:dyDescent="0.2">
      <c r="A112" s="5">
        <v>103</v>
      </c>
      <c r="B112" s="822" t="s">
        <v>1266</v>
      </c>
      <c r="C112" s="128" t="s">
        <v>633</v>
      </c>
      <c r="D112" s="5" t="s">
        <v>460</v>
      </c>
      <c r="E112" s="181"/>
      <c r="F112" s="115">
        <v>35</v>
      </c>
      <c r="G112" s="1746">
        <f>F112*заглавие!$K$1</f>
        <v>35</v>
      </c>
    </row>
    <row r="113" spans="1:12" x14ac:dyDescent="0.2">
      <c r="A113" s="5">
        <v>104</v>
      </c>
      <c r="B113" s="822" t="s">
        <v>1266</v>
      </c>
      <c r="C113" s="128" t="s">
        <v>634</v>
      </c>
      <c r="D113" s="5" t="s">
        <v>460</v>
      </c>
      <c r="E113" s="181"/>
      <c r="F113" s="1731">
        <v>35</v>
      </c>
      <c r="G113" s="1746">
        <f>F113*заглавие!$K$1</f>
        <v>35</v>
      </c>
    </row>
    <row r="114" spans="1:12" x14ac:dyDescent="0.2">
      <c r="A114" s="5">
        <v>105</v>
      </c>
      <c r="B114" s="822" t="s">
        <v>1266</v>
      </c>
      <c r="C114" s="128" t="s">
        <v>635</v>
      </c>
      <c r="D114" s="5" t="s">
        <v>460</v>
      </c>
      <c r="E114" s="181"/>
      <c r="F114" s="1731">
        <v>35</v>
      </c>
      <c r="G114" s="1746">
        <f>F114*заглавие!$K$1</f>
        <v>35</v>
      </c>
    </row>
    <row r="115" spans="1:12" ht="13.5" thickBot="1" x14ac:dyDescent="0.25">
      <c r="A115" s="8">
        <v>106</v>
      </c>
      <c r="B115" s="706" t="s">
        <v>1266</v>
      </c>
      <c r="C115" s="130" t="s">
        <v>636</v>
      </c>
      <c r="D115" s="11" t="s">
        <v>460</v>
      </c>
      <c r="E115" s="222"/>
      <c r="F115" s="1732">
        <v>40</v>
      </c>
      <c r="G115" s="1732">
        <f>F115*заглавие!$K$1</f>
        <v>40</v>
      </c>
    </row>
    <row r="116" spans="1:12" x14ac:dyDescent="0.2">
      <c r="A116" s="2">
        <v>107</v>
      </c>
      <c r="B116" s="839" t="s">
        <v>1890</v>
      </c>
      <c r="C116" s="131" t="s">
        <v>24</v>
      </c>
      <c r="D116" s="2" t="s">
        <v>460</v>
      </c>
      <c r="E116" s="210" t="s">
        <v>208</v>
      </c>
      <c r="F116" s="1733">
        <v>40</v>
      </c>
      <c r="G116" s="1068">
        <f>F116*заглавие!$K$1</f>
        <v>40</v>
      </c>
    </row>
    <row r="117" spans="1:12" x14ac:dyDescent="0.2">
      <c r="A117" s="5">
        <v>108</v>
      </c>
      <c r="B117" s="822" t="s">
        <v>1890</v>
      </c>
      <c r="C117" s="128" t="s">
        <v>25</v>
      </c>
      <c r="D117" s="5" t="s">
        <v>460</v>
      </c>
      <c r="E117" s="181"/>
      <c r="F117" s="1731">
        <v>40</v>
      </c>
      <c r="G117" s="1746">
        <f>F117*заглавие!$K$1</f>
        <v>40</v>
      </c>
    </row>
    <row r="118" spans="1:12" x14ac:dyDescent="0.2">
      <c r="A118" s="5">
        <v>109</v>
      </c>
      <c r="B118" s="822" t="s">
        <v>1890</v>
      </c>
      <c r="C118" s="128" t="s">
        <v>633</v>
      </c>
      <c r="D118" s="5" t="s">
        <v>460</v>
      </c>
      <c r="E118" s="181"/>
      <c r="F118" s="115">
        <v>45</v>
      </c>
      <c r="G118" s="1746">
        <f>F118*заглавие!$K$1</f>
        <v>45</v>
      </c>
    </row>
    <row r="119" spans="1:12" x14ac:dyDescent="0.2">
      <c r="A119" s="5">
        <v>110</v>
      </c>
      <c r="B119" s="822" t="s">
        <v>1890</v>
      </c>
      <c r="C119" s="128" t="s">
        <v>634</v>
      </c>
      <c r="D119" s="5" t="s">
        <v>460</v>
      </c>
      <c r="E119" s="181"/>
      <c r="F119" s="1731">
        <v>45</v>
      </c>
      <c r="G119" s="1746">
        <f>F119*заглавие!$K$1</f>
        <v>45</v>
      </c>
    </row>
    <row r="120" spans="1:12" x14ac:dyDescent="0.2">
      <c r="A120" s="5">
        <v>111</v>
      </c>
      <c r="B120" s="822" t="s">
        <v>1890</v>
      </c>
      <c r="C120" s="128" t="s">
        <v>635</v>
      </c>
      <c r="D120" s="5" t="s">
        <v>460</v>
      </c>
      <c r="E120" s="181"/>
      <c r="F120" s="1731">
        <v>45</v>
      </c>
      <c r="G120" s="1746">
        <f>F120*заглавие!$K$1</f>
        <v>45</v>
      </c>
    </row>
    <row r="121" spans="1:12" ht="13.5" thickBot="1" x14ac:dyDescent="0.25">
      <c r="A121" s="8">
        <v>112</v>
      </c>
      <c r="B121" s="823" t="s">
        <v>1890</v>
      </c>
      <c r="C121" s="129" t="s">
        <v>636</v>
      </c>
      <c r="D121" s="8" t="s">
        <v>460</v>
      </c>
      <c r="E121" s="211"/>
      <c r="F121" s="117">
        <v>50</v>
      </c>
      <c r="G121" s="1069">
        <f>F121*заглавие!$K$1</f>
        <v>50</v>
      </c>
    </row>
    <row r="122" spans="1:12" x14ac:dyDescent="0.2">
      <c r="A122" s="21"/>
      <c r="F122" s="166"/>
      <c r="G122" s="166"/>
    </row>
    <row r="123" spans="1:12" x14ac:dyDescent="0.2">
      <c r="A123" s="21"/>
      <c r="F123" s="166"/>
      <c r="G123" s="166"/>
    </row>
    <row r="124" spans="1:12" ht="13.5" thickBot="1" x14ac:dyDescent="0.25">
      <c r="A124" s="21"/>
      <c r="B124" s="1756"/>
      <c r="F124" s="166"/>
      <c r="G124" s="166"/>
    </row>
    <row r="125" spans="1:12" ht="13.5" thickBot="1" x14ac:dyDescent="0.25">
      <c r="A125" s="60" t="s">
        <v>216</v>
      </c>
      <c r="B125" s="361" t="s">
        <v>1524</v>
      </c>
      <c r="C125" s="60" t="s">
        <v>1531</v>
      </c>
      <c r="D125" s="60" t="s">
        <v>454</v>
      </c>
      <c r="E125" s="204" t="s">
        <v>455</v>
      </c>
      <c r="F125" s="113" t="s">
        <v>1301</v>
      </c>
      <c r="G125" s="113" t="s">
        <v>1301</v>
      </c>
    </row>
    <row r="126" spans="1:12" ht="13.5" thickBot="1" x14ac:dyDescent="0.25">
      <c r="A126" s="60"/>
      <c r="B126" s="1735" t="s">
        <v>1282</v>
      </c>
      <c r="C126" s="1736"/>
      <c r="D126" s="1736"/>
      <c r="E126" s="1737"/>
      <c r="F126" s="1738"/>
      <c r="G126" s="1738"/>
    </row>
    <row r="127" spans="1:12" x14ac:dyDescent="0.2">
      <c r="A127" s="2">
        <v>1</v>
      </c>
      <c r="B127" s="839" t="s">
        <v>1275</v>
      </c>
      <c r="C127" s="949" t="s">
        <v>466</v>
      </c>
      <c r="D127" s="2" t="s">
        <v>460</v>
      </c>
      <c r="E127" s="210" t="s">
        <v>208</v>
      </c>
      <c r="F127" s="1725">
        <v>30</v>
      </c>
      <c r="G127" s="597">
        <f>F127*заглавие!$K$1</f>
        <v>30</v>
      </c>
      <c r="L127" s="596"/>
    </row>
    <row r="128" spans="1:12" x14ac:dyDescent="0.2">
      <c r="A128" s="5">
        <v>2</v>
      </c>
      <c r="B128" s="822" t="s">
        <v>1276</v>
      </c>
      <c r="C128" s="826" t="s">
        <v>466</v>
      </c>
      <c r="D128" s="5" t="s">
        <v>460</v>
      </c>
      <c r="E128" s="181" t="s">
        <v>208</v>
      </c>
      <c r="F128" s="1719">
        <v>35</v>
      </c>
      <c r="G128" s="339">
        <f>F128*заглавие!$K$1</f>
        <v>35</v>
      </c>
      <c r="L128" s="596"/>
    </row>
    <row r="129" spans="1:12" ht="13.5" thickBot="1" x14ac:dyDescent="0.25">
      <c r="A129" s="11">
        <v>3</v>
      </c>
      <c r="B129" s="706" t="s">
        <v>1277</v>
      </c>
      <c r="C129" s="951" t="s">
        <v>466</v>
      </c>
      <c r="D129" s="11" t="s">
        <v>460</v>
      </c>
      <c r="E129" s="222" t="s">
        <v>208</v>
      </c>
      <c r="F129" s="159">
        <v>45</v>
      </c>
      <c r="G129" s="955">
        <f>F129*заглавие!$K$1</f>
        <v>45</v>
      </c>
      <c r="L129" s="596"/>
    </row>
    <row r="130" spans="1:12" x14ac:dyDescent="0.2">
      <c r="A130" s="2">
        <v>4</v>
      </c>
      <c r="B130" s="839" t="s">
        <v>1267</v>
      </c>
      <c r="C130" s="949" t="s">
        <v>470</v>
      </c>
      <c r="D130" s="2" t="s">
        <v>460</v>
      </c>
      <c r="E130" s="210" t="s">
        <v>208</v>
      </c>
      <c r="F130" s="1725">
        <v>30</v>
      </c>
      <c r="G130" s="597">
        <f>F130*заглавие!$K$1</f>
        <v>30</v>
      </c>
      <c r="L130" s="596"/>
    </row>
    <row r="131" spans="1:12" x14ac:dyDescent="0.2">
      <c r="A131" s="5">
        <v>5</v>
      </c>
      <c r="B131" s="822" t="s">
        <v>1268</v>
      </c>
      <c r="C131" s="826" t="s">
        <v>470</v>
      </c>
      <c r="D131" s="5" t="s">
        <v>460</v>
      </c>
      <c r="E131" s="181" t="s">
        <v>208</v>
      </c>
      <c r="F131" s="156">
        <v>40</v>
      </c>
      <c r="G131" s="156">
        <f>F131*заглавие!$K$1</f>
        <v>40</v>
      </c>
      <c r="L131" s="596"/>
    </row>
    <row r="132" spans="1:12" x14ac:dyDescent="0.2">
      <c r="A132" s="5">
        <v>6</v>
      </c>
      <c r="B132" s="822" t="s">
        <v>1269</v>
      </c>
      <c r="C132" s="826" t="s">
        <v>470</v>
      </c>
      <c r="D132" s="5" t="s">
        <v>460</v>
      </c>
      <c r="E132" s="181" t="s">
        <v>208</v>
      </c>
      <c r="F132" s="156">
        <v>45</v>
      </c>
      <c r="G132" s="156">
        <f>F132*заглавие!$K$1</f>
        <v>45</v>
      </c>
      <c r="L132" s="596"/>
    </row>
    <row r="133" spans="1:12" x14ac:dyDescent="0.2">
      <c r="A133" s="5">
        <v>7</v>
      </c>
      <c r="B133" s="822" t="s">
        <v>1270</v>
      </c>
      <c r="C133" s="826" t="s">
        <v>470</v>
      </c>
      <c r="D133" s="5" t="s">
        <v>460</v>
      </c>
      <c r="E133" s="181" t="s">
        <v>208</v>
      </c>
      <c r="F133" s="156">
        <v>60</v>
      </c>
      <c r="G133" s="156">
        <f>F133*заглавие!$K$1</f>
        <v>60</v>
      </c>
      <c r="L133" s="596"/>
    </row>
    <row r="134" spans="1:12" ht="13.5" thickBot="1" x14ac:dyDescent="0.25">
      <c r="A134" s="8">
        <v>8</v>
      </c>
      <c r="B134" s="823" t="s">
        <v>1274</v>
      </c>
      <c r="C134" s="840" t="s">
        <v>470</v>
      </c>
      <c r="D134" s="8" t="s">
        <v>460</v>
      </c>
      <c r="E134" s="211" t="s">
        <v>879</v>
      </c>
      <c r="F134" s="157">
        <v>50</v>
      </c>
      <c r="G134" s="157">
        <f>F134*заглавие!$K$1</f>
        <v>50</v>
      </c>
      <c r="L134" s="596"/>
    </row>
    <row r="135" spans="1:12" x14ac:dyDescent="0.2">
      <c r="A135" s="36">
        <v>9</v>
      </c>
      <c r="B135" s="837" t="s">
        <v>1278</v>
      </c>
      <c r="C135" s="838" t="s">
        <v>466</v>
      </c>
      <c r="D135" s="36" t="s">
        <v>460</v>
      </c>
      <c r="E135" s="226" t="s">
        <v>208</v>
      </c>
      <c r="F135" s="158">
        <v>65</v>
      </c>
      <c r="G135" s="158">
        <f>F135*заглавие!$K$1</f>
        <v>65</v>
      </c>
      <c r="L135" s="596"/>
    </row>
    <row r="136" spans="1:12" ht="13.5" thickBot="1" x14ac:dyDescent="0.25">
      <c r="A136" s="11">
        <v>10</v>
      </c>
      <c r="B136" s="706" t="s">
        <v>1279</v>
      </c>
      <c r="C136" s="951" t="s">
        <v>466</v>
      </c>
      <c r="D136" s="11" t="s">
        <v>460</v>
      </c>
      <c r="E136" s="222" t="s">
        <v>208</v>
      </c>
      <c r="F136" s="159">
        <v>100</v>
      </c>
      <c r="G136" s="159">
        <f>F136*заглавие!$K$1</f>
        <v>100</v>
      </c>
      <c r="L136" s="596"/>
    </row>
    <row r="137" spans="1:12" x14ac:dyDescent="0.2">
      <c r="A137" s="2">
        <v>11</v>
      </c>
      <c r="B137" s="839" t="s">
        <v>1271</v>
      </c>
      <c r="C137" s="949" t="s">
        <v>470</v>
      </c>
      <c r="D137" s="2" t="s">
        <v>460</v>
      </c>
      <c r="E137" s="210" t="s">
        <v>208</v>
      </c>
      <c r="F137" s="155">
        <v>85</v>
      </c>
      <c r="G137" s="155">
        <f>F137*заглавие!$K$1</f>
        <v>85</v>
      </c>
      <c r="L137" s="596"/>
    </row>
    <row r="138" spans="1:12" x14ac:dyDescent="0.2">
      <c r="A138" s="5">
        <v>12</v>
      </c>
      <c r="B138" s="822" t="s">
        <v>1272</v>
      </c>
      <c r="C138" s="826" t="s">
        <v>470</v>
      </c>
      <c r="D138" s="5" t="s">
        <v>460</v>
      </c>
      <c r="E138" s="181" t="s">
        <v>208</v>
      </c>
      <c r="F138" s="156">
        <v>100</v>
      </c>
      <c r="G138" s="156">
        <f>F138*заглавие!$K$1</f>
        <v>100</v>
      </c>
      <c r="L138" s="596"/>
    </row>
    <row r="139" spans="1:12" ht="13.5" thickBot="1" x14ac:dyDescent="0.25">
      <c r="A139" s="8">
        <v>13</v>
      </c>
      <c r="B139" s="823" t="s">
        <v>1273</v>
      </c>
      <c r="C139" s="840" t="s">
        <v>470</v>
      </c>
      <c r="D139" s="8" t="s">
        <v>460</v>
      </c>
      <c r="E139" s="211" t="s">
        <v>208</v>
      </c>
      <c r="F139" s="157">
        <v>120</v>
      </c>
      <c r="G139" s="157">
        <f>F139*заглавие!$K$1</f>
        <v>120</v>
      </c>
      <c r="L139" s="596"/>
    </row>
    <row r="140" spans="1:12" x14ac:dyDescent="0.2">
      <c r="A140" s="36">
        <v>14</v>
      </c>
      <c r="B140" s="837" t="s">
        <v>1257</v>
      </c>
      <c r="C140" s="838" t="s">
        <v>1280</v>
      </c>
      <c r="D140" s="36" t="s">
        <v>460</v>
      </c>
      <c r="E140" s="226" t="s">
        <v>208</v>
      </c>
      <c r="F140" s="158">
        <v>17</v>
      </c>
      <c r="G140" s="158">
        <f>F140*заглавие!$K$1</f>
        <v>17</v>
      </c>
      <c r="L140" s="596"/>
    </row>
    <row r="141" spans="1:12" ht="13.5" thickBot="1" x14ac:dyDescent="0.25">
      <c r="A141" s="8">
        <v>15</v>
      </c>
      <c r="B141" s="823" t="s">
        <v>1258</v>
      </c>
      <c r="C141" s="840" t="s">
        <v>1281</v>
      </c>
      <c r="D141" s="8" t="s">
        <v>460</v>
      </c>
      <c r="E141" s="211" t="s">
        <v>208</v>
      </c>
      <c r="F141" s="157">
        <v>30</v>
      </c>
      <c r="G141" s="157">
        <f>F141*заглавие!$K$1</f>
        <v>30</v>
      </c>
      <c r="L141" s="596"/>
    </row>
    <row r="142" spans="1:12" ht="13.5" thickBot="1" x14ac:dyDescent="0.25">
      <c r="A142" s="37"/>
      <c r="B142" s="1739" t="s">
        <v>1717</v>
      </c>
      <c r="C142" s="1740"/>
      <c r="D142" s="1740"/>
      <c r="E142" s="1741"/>
      <c r="F142" s="1742"/>
      <c r="G142" s="1742"/>
    </row>
    <row r="143" spans="1:12" x14ac:dyDescent="0.2">
      <c r="A143" s="2">
        <v>1</v>
      </c>
      <c r="B143" s="948" t="s">
        <v>1283</v>
      </c>
      <c r="C143" s="827" t="s">
        <v>457</v>
      </c>
      <c r="D143" s="217" t="s">
        <v>461</v>
      </c>
      <c r="E143" s="1061" t="s">
        <v>1709</v>
      </c>
      <c r="F143" s="582">
        <v>3</v>
      </c>
      <c r="G143" s="582">
        <f>F143*заглавие!$K$1</f>
        <v>3</v>
      </c>
    </row>
    <row r="144" spans="1:12" x14ac:dyDescent="0.2">
      <c r="A144" s="5">
        <v>4</v>
      </c>
      <c r="B144" s="844" t="s">
        <v>1283</v>
      </c>
      <c r="C144" s="824" t="s">
        <v>456</v>
      </c>
      <c r="D144" s="218" t="s">
        <v>461</v>
      </c>
      <c r="E144" s="761" t="s">
        <v>1721</v>
      </c>
      <c r="F144" s="583">
        <v>5</v>
      </c>
      <c r="G144" s="583">
        <f>F144*заглавие!$K$1</f>
        <v>5</v>
      </c>
    </row>
    <row r="145" spans="1:8" x14ac:dyDescent="0.2">
      <c r="A145" s="5">
        <v>3</v>
      </c>
      <c r="B145" s="844" t="s">
        <v>1283</v>
      </c>
      <c r="C145" s="824" t="s">
        <v>1284</v>
      </c>
      <c r="D145" s="218" t="s">
        <v>461</v>
      </c>
      <c r="E145" s="761" t="s">
        <v>1287</v>
      </c>
      <c r="F145" s="583">
        <v>7</v>
      </c>
      <c r="G145" s="583">
        <f>F145*заглавие!$K$1</f>
        <v>7</v>
      </c>
    </row>
    <row r="146" spans="1:8" x14ac:dyDescent="0.2">
      <c r="A146" s="5">
        <v>2</v>
      </c>
      <c r="B146" s="844" t="s">
        <v>1283</v>
      </c>
      <c r="C146" s="824" t="s">
        <v>458</v>
      </c>
      <c r="D146" s="218" t="s">
        <v>461</v>
      </c>
      <c r="E146" s="761" t="s">
        <v>1710</v>
      </c>
      <c r="F146" s="583">
        <v>4</v>
      </c>
      <c r="G146" s="583">
        <f>F146*заглавие!$K$1</f>
        <v>4</v>
      </c>
    </row>
    <row r="147" spans="1:8" x14ac:dyDescent="0.2">
      <c r="A147" s="5">
        <v>5</v>
      </c>
      <c r="B147" s="844" t="s">
        <v>1283</v>
      </c>
      <c r="C147" s="824" t="s">
        <v>1286</v>
      </c>
      <c r="D147" s="218" t="s">
        <v>461</v>
      </c>
      <c r="E147" s="761" t="s">
        <v>1711</v>
      </c>
      <c r="F147" s="583">
        <v>5</v>
      </c>
      <c r="G147" s="583">
        <f>F147*заглавие!$K$1</f>
        <v>5</v>
      </c>
    </row>
    <row r="148" spans="1:8" ht="13.5" thickBot="1" x14ac:dyDescent="0.25">
      <c r="A148" s="8">
        <v>6</v>
      </c>
      <c r="B148" s="1754" t="s">
        <v>1285</v>
      </c>
      <c r="C148" s="1063" t="s">
        <v>1286</v>
      </c>
      <c r="D148" s="219" t="s">
        <v>461</v>
      </c>
      <c r="E148" s="1062"/>
      <c r="F148" s="584">
        <v>2</v>
      </c>
      <c r="G148" s="584">
        <f>F148*заглавие!$K$1</f>
        <v>2</v>
      </c>
    </row>
    <row r="149" spans="1:8" x14ac:dyDescent="0.2">
      <c r="H149" s="917"/>
    </row>
  </sheetData>
  <phoneticPr fontId="3" type="noConversion"/>
  <pageMargins left="0.19685039370078741" right="0.19685039370078741" top="0.19685039370078741" bottom="0.19685039370078741" header="0.51181102362204722" footer="0.51181102362204722"/>
  <pageSetup paperSize="9" scale="43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Q59"/>
  <sheetViews>
    <sheetView view="pageBreakPreview" workbookViewId="0">
      <pane xSplit="3" ySplit="4" topLeftCell="D5" activePane="bottomRight" state="frozen"/>
      <selection activeCell="AE50" sqref="AE50"/>
      <selection pane="topRight" activeCell="AE50" sqref="AE50"/>
      <selection pane="bottomLeft" activeCell="AE50" sqref="AE50"/>
      <selection pane="bottomRight" activeCell="H8" sqref="H8"/>
    </sheetView>
  </sheetViews>
  <sheetFormatPr defaultRowHeight="12.75" x14ac:dyDescent="0.2"/>
  <cols>
    <col min="1" max="1" width="2.7109375" style="1" customWidth="1"/>
    <col min="2" max="2" width="41" style="1" customWidth="1"/>
    <col min="3" max="3" width="14.42578125" style="1" customWidth="1"/>
    <col min="4" max="4" width="13.140625" style="1" bestFit="1" customWidth="1"/>
    <col min="5" max="5" width="33.28515625" style="1" customWidth="1"/>
    <col min="6" max="6" width="9.42578125" style="1" hidden="1" customWidth="1"/>
    <col min="7" max="7" width="9.42578125" style="1" bestFit="1" customWidth="1"/>
    <col min="8" max="16384" width="9.140625" style="1"/>
  </cols>
  <sheetData>
    <row r="1" spans="1:10" ht="18.75" x14ac:dyDescent="0.3">
      <c r="A1" s="1600" t="s">
        <v>1942</v>
      </c>
      <c r="B1" s="732"/>
    </row>
    <row r="3" spans="1:10" ht="13.5" thickBot="1" x14ac:dyDescent="0.25"/>
    <row r="4" spans="1:10" s="30" customFormat="1" ht="26.25" thickBot="1" x14ac:dyDescent="0.25">
      <c r="A4" s="37" t="s">
        <v>216</v>
      </c>
      <c r="B4" s="361" t="s">
        <v>1524</v>
      </c>
      <c r="C4" s="60" t="s">
        <v>1531</v>
      </c>
      <c r="D4" s="60" t="s">
        <v>454</v>
      </c>
      <c r="E4" s="204" t="s">
        <v>455</v>
      </c>
      <c r="F4" s="113" t="s">
        <v>1301</v>
      </c>
      <c r="G4" s="113" t="s">
        <v>1301</v>
      </c>
    </row>
    <row r="5" spans="1:10" x14ac:dyDescent="0.2">
      <c r="A5" s="36">
        <v>1</v>
      </c>
      <c r="B5" s="210" t="s">
        <v>479</v>
      </c>
      <c r="C5" s="131" t="s">
        <v>794</v>
      </c>
      <c r="D5" s="2"/>
      <c r="E5" s="210"/>
      <c r="F5" s="155">
        <v>5</v>
      </c>
      <c r="G5" s="155">
        <f>F5*заглавие!$K$1</f>
        <v>5</v>
      </c>
      <c r="H5" s="203"/>
      <c r="I5" s="203"/>
      <c r="J5" s="166"/>
    </row>
    <row r="6" spans="1:10" x14ac:dyDescent="0.2">
      <c r="A6" s="5">
        <v>2</v>
      </c>
      <c r="B6" s="181" t="s">
        <v>1077</v>
      </c>
      <c r="C6" s="128" t="s">
        <v>794</v>
      </c>
      <c r="D6" s="5"/>
      <c r="E6" s="181"/>
      <c r="F6" s="156">
        <v>8</v>
      </c>
      <c r="G6" s="339">
        <f>F6*заглавие!$K$1</f>
        <v>8</v>
      </c>
      <c r="H6" s="203"/>
      <c r="I6" s="203"/>
      <c r="J6" s="166"/>
    </row>
    <row r="7" spans="1:10" x14ac:dyDescent="0.2">
      <c r="A7" s="5">
        <v>3</v>
      </c>
      <c r="B7" s="181" t="s">
        <v>1682</v>
      </c>
      <c r="C7" s="128" t="s">
        <v>794</v>
      </c>
      <c r="D7" s="5"/>
      <c r="E7" s="181"/>
      <c r="F7" s="156">
        <v>16</v>
      </c>
      <c r="G7" s="339">
        <f>F7*заглавие!$K$1</f>
        <v>16</v>
      </c>
      <c r="H7" s="203"/>
      <c r="I7" s="203"/>
      <c r="J7" s="166"/>
    </row>
    <row r="8" spans="1:10" x14ac:dyDescent="0.2">
      <c r="A8" s="5">
        <v>4</v>
      </c>
      <c r="B8" s="181" t="s">
        <v>480</v>
      </c>
      <c r="C8" s="128" t="s">
        <v>794</v>
      </c>
      <c r="D8" s="5"/>
      <c r="E8" s="181"/>
      <c r="F8" s="156">
        <v>16</v>
      </c>
      <c r="G8" s="339">
        <f>F8*заглавие!$K$1</f>
        <v>16</v>
      </c>
      <c r="H8" s="203"/>
      <c r="I8" s="203"/>
      <c r="J8" s="166"/>
    </row>
    <row r="9" spans="1:10" ht="13.5" thickBot="1" x14ac:dyDescent="0.25">
      <c r="A9" s="11">
        <v>5</v>
      </c>
      <c r="B9" s="211" t="s">
        <v>1683</v>
      </c>
      <c r="C9" s="129" t="s">
        <v>794</v>
      </c>
      <c r="D9" s="8"/>
      <c r="E9" s="211" t="s">
        <v>434</v>
      </c>
      <c r="F9" s="565">
        <v>14</v>
      </c>
      <c r="G9" s="565">
        <f>F9*заглавие!$K$1</f>
        <v>14</v>
      </c>
      <c r="H9" s="203"/>
      <c r="I9" s="203"/>
      <c r="J9" s="166"/>
    </row>
    <row r="10" spans="1:10" x14ac:dyDescent="0.2">
      <c r="A10" s="2">
        <v>6</v>
      </c>
      <c r="B10" s="210" t="s">
        <v>1678</v>
      </c>
      <c r="C10" s="131" t="s">
        <v>794</v>
      </c>
      <c r="D10" s="2"/>
      <c r="E10" s="210"/>
      <c r="F10" s="155">
        <v>16</v>
      </c>
      <c r="G10" s="597">
        <f>F10*заглавие!$K$1</f>
        <v>16</v>
      </c>
      <c r="H10" s="203"/>
      <c r="I10" s="203"/>
      <c r="J10" s="166"/>
    </row>
    <row r="11" spans="1:10" x14ac:dyDescent="0.2">
      <c r="A11" s="5">
        <v>7</v>
      </c>
      <c r="B11" s="181" t="s">
        <v>1679</v>
      </c>
      <c r="C11" s="128" t="s">
        <v>794</v>
      </c>
      <c r="D11" s="5"/>
      <c r="E11" s="181"/>
      <c r="F11" s="156">
        <v>16</v>
      </c>
      <c r="G11" s="339">
        <f>F11*заглавие!$K$1</f>
        <v>16</v>
      </c>
      <c r="H11" s="203"/>
      <c r="I11" s="203"/>
      <c r="J11" s="166"/>
    </row>
    <row r="12" spans="1:10" x14ac:dyDescent="0.2">
      <c r="A12" s="5">
        <v>8</v>
      </c>
      <c r="B12" s="181" t="s">
        <v>1680</v>
      </c>
      <c r="C12" s="128" t="s">
        <v>794</v>
      </c>
      <c r="D12" s="5"/>
      <c r="E12" s="181"/>
      <c r="F12" s="156">
        <v>16</v>
      </c>
      <c r="G12" s="339">
        <f>F12*заглавие!$K$1</f>
        <v>16</v>
      </c>
      <c r="H12" s="203"/>
      <c r="I12" s="203"/>
      <c r="J12" s="166"/>
    </row>
    <row r="13" spans="1:10" ht="13.5" thickBot="1" x14ac:dyDescent="0.25">
      <c r="A13" s="197">
        <v>9</v>
      </c>
      <c r="B13" s="24" t="s">
        <v>1151</v>
      </c>
      <c r="C13" s="1757" t="s">
        <v>794</v>
      </c>
      <c r="D13" s="197"/>
      <c r="E13" s="21"/>
      <c r="F13" s="1758">
        <v>20</v>
      </c>
      <c r="G13" s="697">
        <f>F13*заглавие!$K$1</f>
        <v>20</v>
      </c>
      <c r="H13" s="203"/>
      <c r="I13" s="203"/>
      <c r="J13" s="166"/>
    </row>
    <row r="14" spans="1:10" x14ac:dyDescent="0.2">
      <c r="A14" s="2">
        <v>10</v>
      </c>
      <c r="B14" s="210" t="s">
        <v>481</v>
      </c>
      <c r="C14" s="131" t="s">
        <v>794</v>
      </c>
      <c r="D14" s="2"/>
      <c r="E14" s="210"/>
      <c r="F14" s="155">
        <v>25</v>
      </c>
      <c r="G14" s="597">
        <f>F14*заглавие!$K$1</f>
        <v>25</v>
      </c>
      <c r="H14" s="203"/>
      <c r="I14" s="203"/>
      <c r="J14" s="166"/>
    </row>
    <row r="15" spans="1:10" x14ac:dyDescent="0.2">
      <c r="A15" s="5">
        <v>11</v>
      </c>
      <c r="B15" s="181" t="s">
        <v>487</v>
      </c>
      <c r="C15" s="128" t="s">
        <v>794</v>
      </c>
      <c r="D15" s="5"/>
      <c r="E15" s="181"/>
      <c r="F15" s="228">
        <v>2.5</v>
      </c>
      <c r="G15" s="953">
        <f>F15*заглавие!$K$1</f>
        <v>2.5</v>
      </c>
      <c r="H15" s="203"/>
      <c r="I15" s="203"/>
      <c r="J15" s="166"/>
    </row>
    <row r="16" spans="1:10" ht="13.5" thickBot="1" x14ac:dyDescent="0.25">
      <c r="A16" s="8">
        <v>12</v>
      </c>
      <c r="B16" s="211" t="s">
        <v>793</v>
      </c>
      <c r="C16" s="129" t="s">
        <v>794</v>
      </c>
      <c r="D16" s="8"/>
      <c r="E16" s="211"/>
      <c r="F16" s="1728">
        <v>50</v>
      </c>
      <c r="G16" s="565">
        <f>F16*заглавие!$K$1</f>
        <v>50</v>
      </c>
      <c r="H16" s="203"/>
      <c r="I16" s="203"/>
      <c r="J16" s="166"/>
    </row>
    <row r="17" spans="1:17" x14ac:dyDescent="0.2">
      <c r="A17" s="36">
        <v>13</v>
      </c>
      <c r="B17" s="210" t="s">
        <v>835</v>
      </c>
      <c r="C17" s="131" t="s">
        <v>211</v>
      </c>
      <c r="D17" s="2"/>
      <c r="E17" s="210"/>
      <c r="F17" s="1725">
        <v>4</v>
      </c>
      <c r="G17" s="597">
        <f>F17*заглавие!$K$1</f>
        <v>4</v>
      </c>
      <c r="H17" s="203"/>
      <c r="I17" s="203"/>
      <c r="J17" s="166"/>
    </row>
    <row r="18" spans="1:17" ht="13.5" thickBot="1" x14ac:dyDescent="0.25">
      <c r="A18" s="11">
        <v>14</v>
      </c>
      <c r="B18" s="211" t="s">
        <v>482</v>
      </c>
      <c r="C18" s="129" t="s">
        <v>794</v>
      </c>
      <c r="D18" s="8"/>
      <c r="E18" s="211"/>
      <c r="F18" s="157">
        <v>6</v>
      </c>
      <c r="G18" s="565">
        <f>F18*заглавие!$K$1</f>
        <v>6</v>
      </c>
      <c r="H18" s="203"/>
      <c r="I18" s="203"/>
      <c r="J18" s="166"/>
    </row>
    <row r="19" spans="1:17" x14ac:dyDescent="0.2">
      <c r="A19" s="2">
        <v>15</v>
      </c>
      <c r="B19" s="210" t="s">
        <v>1149</v>
      </c>
      <c r="C19" s="131" t="s">
        <v>794</v>
      </c>
      <c r="D19" s="2"/>
      <c r="E19" s="210"/>
      <c r="F19" s="155">
        <v>6</v>
      </c>
      <c r="G19" s="597">
        <f>F19*заглавие!$K$1</f>
        <v>6</v>
      </c>
      <c r="H19" s="203"/>
      <c r="I19" s="203"/>
      <c r="J19" s="166"/>
    </row>
    <row r="20" spans="1:17" x14ac:dyDescent="0.2">
      <c r="A20" s="5">
        <v>16</v>
      </c>
      <c r="B20" s="1759" t="s">
        <v>1719</v>
      </c>
      <c r="C20" s="128" t="s">
        <v>212</v>
      </c>
      <c r="D20" s="5"/>
      <c r="E20" s="181" t="s">
        <v>209</v>
      </c>
      <c r="F20" s="228">
        <v>0.1</v>
      </c>
      <c r="G20" s="953">
        <f>F20*заглавие!$K$1</f>
        <v>0.1</v>
      </c>
      <c r="H20" s="203"/>
      <c r="I20" s="203"/>
      <c r="J20" s="166"/>
    </row>
    <row r="21" spans="1:17" x14ac:dyDescent="0.2">
      <c r="A21" s="5">
        <v>17</v>
      </c>
      <c r="B21" s="1759" t="s">
        <v>1720</v>
      </c>
      <c r="C21" s="128" t="s">
        <v>212</v>
      </c>
      <c r="D21" s="5"/>
      <c r="E21" s="181" t="s">
        <v>1714</v>
      </c>
      <c r="F21" s="228">
        <v>0.1</v>
      </c>
      <c r="G21" s="953">
        <f>F21*заглавие!$K$1</f>
        <v>0.1</v>
      </c>
      <c r="H21" s="203"/>
      <c r="I21" s="203"/>
      <c r="J21" s="166"/>
    </row>
    <row r="22" spans="1:17" x14ac:dyDescent="0.2">
      <c r="A22" s="5">
        <v>18</v>
      </c>
      <c r="B22" s="181" t="s">
        <v>415</v>
      </c>
      <c r="C22" s="128" t="s">
        <v>212</v>
      </c>
      <c r="D22" s="5"/>
      <c r="E22" s="181" t="s">
        <v>435</v>
      </c>
      <c r="F22" s="228">
        <v>0.3</v>
      </c>
      <c r="G22" s="953">
        <f>F22*заглавие!$K$1</f>
        <v>0.3</v>
      </c>
      <c r="H22" s="203"/>
      <c r="I22" s="203"/>
      <c r="J22" s="166"/>
    </row>
    <row r="23" spans="1:17" x14ac:dyDescent="0.2">
      <c r="A23" s="5">
        <v>19</v>
      </c>
      <c r="B23" s="181" t="s">
        <v>416</v>
      </c>
      <c r="C23" s="128" t="s">
        <v>212</v>
      </c>
      <c r="D23" s="5"/>
      <c r="E23" s="181"/>
      <c r="F23" s="1729">
        <v>1.5</v>
      </c>
      <c r="G23" s="726">
        <f>F23*заглавие!$K$1</f>
        <v>1.5</v>
      </c>
      <c r="H23" s="203"/>
      <c r="I23" s="203"/>
      <c r="J23" s="166"/>
    </row>
    <row r="24" spans="1:17" ht="13.5" thickBot="1" x14ac:dyDescent="0.25">
      <c r="A24" s="8">
        <v>20</v>
      </c>
      <c r="B24" s="211" t="s">
        <v>433</v>
      </c>
      <c r="C24" s="129" t="s">
        <v>212</v>
      </c>
      <c r="D24" s="8"/>
      <c r="E24" s="211"/>
      <c r="F24" s="584">
        <v>4</v>
      </c>
      <c r="G24" s="679">
        <f>F24*заглавие!$K$1</f>
        <v>4</v>
      </c>
      <c r="H24" s="203"/>
      <c r="I24" s="203"/>
      <c r="J24" s="166"/>
    </row>
    <row r="25" spans="1:17" x14ac:dyDescent="0.2">
      <c r="A25" s="36">
        <v>21</v>
      </c>
      <c r="B25" s="210" t="s">
        <v>486</v>
      </c>
      <c r="C25" s="131" t="s">
        <v>794</v>
      </c>
      <c r="D25" s="2"/>
      <c r="E25" s="210"/>
      <c r="F25" s="155">
        <v>17</v>
      </c>
      <c r="G25" s="597">
        <f>F25*заглавие!$K$1</f>
        <v>17</v>
      </c>
      <c r="H25" s="203"/>
      <c r="I25" s="203"/>
      <c r="J25" s="166"/>
    </row>
    <row r="26" spans="1:17" ht="13.5" thickBot="1" x14ac:dyDescent="0.25">
      <c r="A26" s="11">
        <v>22</v>
      </c>
      <c r="B26" s="211" t="s">
        <v>796</v>
      </c>
      <c r="C26" s="129" t="s">
        <v>794</v>
      </c>
      <c r="D26" s="8"/>
      <c r="E26" s="211"/>
      <c r="F26" s="157">
        <v>17</v>
      </c>
      <c r="G26" s="565">
        <f>F26*заглавие!$K$1</f>
        <v>17</v>
      </c>
      <c r="H26" s="203"/>
      <c r="I26" s="203"/>
      <c r="J26" s="166"/>
    </row>
    <row r="27" spans="1:17" x14ac:dyDescent="0.2">
      <c r="A27" s="2">
        <v>23</v>
      </c>
      <c r="B27" s="210" t="s">
        <v>797</v>
      </c>
      <c r="C27" s="131" t="s">
        <v>212</v>
      </c>
      <c r="D27" s="2"/>
      <c r="E27" s="210"/>
      <c r="F27" s="230">
        <v>0.1</v>
      </c>
      <c r="G27" s="1038">
        <f>F27*заглавие!$K$1</f>
        <v>0.1</v>
      </c>
      <c r="H27" s="203"/>
      <c r="I27" s="203"/>
      <c r="J27" s="166"/>
    </row>
    <row r="28" spans="1:17" x14ac:dyDescent="0.2">
      <c r="A28" s="5">
        <v>24</v>
      </c>
      <c r="B28" s="1760" t="s">
        <v>1844</v>
      </c>
      <c r="C28" s="128" t="s">
        <v>212</v>
      </c>
      <c r="D28" s="5"/>
      <c r="E28" s="181"/>
      <c r="F28" s="228">
        <v>0.4</v>
      </c>
      <c r="G28" s="953">
        <f>F28*заглавие!$K$1</f>
        <v>0.4</v>
      </c>
      <c r="H28" s="203"/>
      <c r="I28" s="203"/>
      <c r="J28" s="166"/>
    </row>
    <row r="29" spans="1:17" x14ac:dyDescent="0.2">
      <c r="A29" s="5">
        <v>25</v>
      </c>
      <c r="B29" s="1760" t="s">
        <v>1844</v>
      </c>
      <c r="C29" s="128" t="s">
        <v>840</v>
      </c>
      <c r="D29" s="5" t="s">
        <v>838</v>
      </c>
      <c r="E29" s="181" t="s">
        <v>839</v>
      </c>
      <c r="F29" s="156">
        <v>2</v>
      </c>
      <c r="G29" s="339">
        <f>F29*заглавие!$K$1</f>
        <v>2</v>
      </c>
      <c r="H29" s="203"/>
      <c r="I29" s="203"/>
      <c r="J29" s="166"/>
    </row>
    <row r="30" spans="1:17" ht="13.5" thickBot="1" x14ac:dyDescent="0.25">
      <c r="A30" s="8">
        <v>26</v>
      </c>
      <c r="B30" s="211" t="s">
        <v>213</v>
      </c>
      <c r="C30" s="129" t="s">
        <v>212</v>
      </c>
      <c r="D30" s="8"/>
      <c r="E30" s="211"/>
      <c r="F30" s="157">
        <v>4</v>
      </c>
      <c r="G30" s="565">
        <f>F30*заглавие!$K$1</f>
        <v>4</v>
      </c>
      <c r="H30" s="203"/>
      <c r="I30" s="203"/>
      <c r="J30" s="166"/>
    </row>
    <row r="31" spans="1:17" x14ac:dyDescent="0.2">
      <c r="A31" s="2">
        <v>27</v>
      </c>
      <c r="B31" s="210" t="s">
        <v>251</v>
      </c>
      <c r="C31" s="131" t="s">
        <v>840</v>
      </c>
      <c r="D31" s="2" t="s">
        <v>838</v>
      </c>
      <c r="E31" s="210" t="s">
        <v>1949</v>
      </c>
      <c r="F31" s="155">
        <v>7</v>
      </c>
      <c r="G31" s="597">
        <f>F31*заглавие!$K$1</f>
        <v>7</v>
      </c>
      <c r="H31" s="203"/>
      <c r="I31" s="203"/>
      <c r="J31" s="166"/>
      <c r="Q31" s="166"/>
    </row>
    <row r="32" spans="1:17" x14ac:dyDescent="0.2">
      <c r="A32" s="197">
        <v>28</v>
      </c>
      <c r="B32" s="152" t="s">
        <v>252</v>
      </c>
      <c r="C32" s="127" t="s">
        <v>840</v>
      </c>
      <c r="D32" s="36" t="s">
        <v>838</v>
      </c>
      <c r="E32" s="21" t="s">
        <v>1949</v>
      </c>
      <c r="F32" s="697">
        <v>4</v>
      </c>
      <c r="G32" s="697">
        <f>F32*заглавие!$K$1</f>
        <v>4</v>
      </c>
      <c r="H32" s="203"/>
      <c r="I32" s="203"/>
      <c r="J32" s="166"/>
    </row>
    <row r="33" spans="1:10" x14ac:dyDescent="0.2">
      <c r="A33" s="5">
        <v>29</v>
      </c>
      <c r="B33" s="222" t="s">
        <v>542</v>
      </c>
      <c r="C33" s="128" t="s">
        <v>212</v>
      </c>
      <c r="D33" s="11"/>
      <c r="E33" s="222"/>
      <c r="F33" s="1761">
        <v>0.05</v>
      </c>
      <c r="G33" s="1066">
        <f>F33*заглавие!$K$1</f>
        <v>0.05</v>
      </c>
      <c r="H33" s="203"/>
      <c r="I33" s="203"/>
      <c r="J33" s="166"/>
    </row>
    <row r="34" spans="1:10" ht="13.5" thickBot="1" x14ac:dyDescent="0.25">
      <c r="A34" s="8">
        <v>30</v>
      </c>
      <c r="B34" s="1062" t="s">
        <v>841</v>
      </c>
      <c r="C34" s="129" t="s">
        <v>212</v>
      </c>
      <c r="D34" s="8"/>
      <c r="E34" s="211" t="s">
        <v>436</v>
      </c>
      <c r="F34" s="1762">
        <v>0.05</v>
      </c>
      <c r="G34" s="1067">
        <f>F34*заглавие!$K$1</f>
        <v>0.05</v>
      </c>
      <c r="H34" s="203"/>
      <c r="I34" s="203"/>
      <c r="J34" s="166"/>
    </row>
    <row r="35" spans="1:10" x14ac:dyDescent="0.2">
      <c r="A35" s="36">
        <v>31</v>
      </c>
      <c r="B35" s="828" t="s">
        <v>795</v>
      </c>
      <c r="C35" s="127" t="s">
        <v>214</v>
      </c>
      <c r="D35" s="2"/>
      <c r="E35" s="226"/>
      <c r="F35" s="227">
        <v>1.2</v>
      </c>
      <c r="G35" s="957">
        <f>F35*заглавие!$K$1</f>
        <v>1.2</v>
      </c>
      <c r="H35" s="203"/>
      <c r="I35" s="203"/>
      <c r="J35" s="166"/>
    </row>
    <row r="36" spans="1:10" ht="13.5" thickBot="1" x14ac:dyDescent="0.25">
      <c r="A36" s="11">
        <v>32</v>
      </c>
      <c r="B36" s="699" t="s">
        <v>798</v>
      </c>
      <c r="C36" s="11"/>
      <c r="D36" s="11"/>
      <c r="E36" s="222" t="s">
        <v>1715</v>
      </c>
      <c r="F36" s="229">
        <v>0.5</v>
      </c>
      <c r="G36" s="364">
        <f>F36*заглавие!$K$1</f>
        <v>0.5</v>
      </c>
      <c r="H36" s="203"/>
      <c r="I36" s="203"/>
      <c r="J36" s="166"/>
    </row>
    <row r="37" spans="1:10" x14ac:dyDescent="0.2">
      <c r="A37" s="2">
        <v>33</v>
      </c>
      <c r="B37" s="1777" t="s">
        <v>1585</v>
      </c>
      <c r="C37" s="131" t="s">
        <v>212</v>
      </c>
      <c r="D37" s="2"/>
      <c r="E37" s="210" t="s">
        <v>537</v>
      </c>
      <c r="F37" s="230">
        <v>0.1</v>
      </c>
      <c r="G37" s="1038">
        <f>F37*заглавие!$K$1</f>
        <v>0.1</v>
      </c>
      <c r="H37" s="203"/>
      <c r="I37" s="203"/>
      <c r="J37" s="166"/>
    </row>
    <row r="38" spans="1:10" x14ac:dyDescent="0.2">
      <c r="A38" s="5">
        <v>34</v>
      </c>
      <c r="B38" s="1778" t="s">
        <v>1891</v>
      </c>
      <c r="C38" s="128" t="s">
        <v>212</v>
      </c>
      <c r="D38" s="5"/>
      <c r="E38" s="181" t="s">
        <v>1892</v>
      </c>
      <c r="F38" s="1715">
        <v>0.2</v>
      </c>
      <c r="G38" s="953">
        <f>F38*заглавие!$K$1</f>
        <v>0.2</v>
      </c>
      <c r="H38" s="203"/>
      <c r="I38" s="203"/>
      <c r="J38" s="166"/>
    </row>
    <row r="39" spans="1:10" x14ac:dyDescent="0.2">
      <c r="A39" s="197">
        <v>35</v>
      </c>
      <c r="B39" s="1779" t="s">
        <v>1893</v>
      </c>
      <c r="C39" s="127" t="s">
        <v>840</v>
      </c>
      <c r="D39" s="197"/>
      <c r="E39" s="21"/>
      <c r="F39" s="1763">
        <v>1.5</v>
      </c>
      <c r="G39" s="1776">
        <f>F39*заглавие!$K$1</f>
        <v>1.5</v>
      </c>
      <c r="H39" s="203"/>
      <c r="I39" s="203"/>
      <c r="J39" s="166"/>
    </row>
    <row r="40" spans="1:10" ht="13.5" thickBot="1" x14ac:dyDescent="0.25">
      <c r="A40" s="8">
        <v>36</v>
      </c>
      <c r="B40" s="363" t="s">
        <v>1843</v>
      </c>
      <c r="C40" s="130" t="s">
        <v>212</v>
      </c>
      <c r="D40" s="11"/>
      <c r="E40" s="222" t="s">
        <v>437</v>
      </c>
      <c r="F40" s="364">
        <v>0.7</v>
      </c>
      <c r="G40" s="364">
        <f>F40*заглавие!$K$1</f>
        <v>0.7</v>
      </c>
      <c r="H40" s="203"/>
      <c r="I40" s="203"/>
      <c r="J40" s="166"/>
    </row>
    <row r="41" spans="1:10" x14ac:dyDescent="0.2">
      <c r="A41" s="36">
        <v>37</v>
      </c>
      <c r="B41" s="1061" t="s">
        <v>414</v>
      </c>
      <c r="C41" s="131" t="s">
        <v>212</v>
      </c>
      <c r="D41" s="2"/>
      <c r="E41" s="210" t="s">
        <v>538</v>
      </c>
      <c r="F41" s="114">
        <v>3</v>
      </c>
      <c r="G41" s="1068">
        <f>F41*заглавие!$K$1</f>
        <v>3</v>
      </c>
      <c r="H41" s="203"/>
      <c r="I41" s="203"/>
      <c r="J41" s="166"/>
    </row>
    <row r="42" spans="1:10" ht="13.5" thickBot="1" x14ac:dyDescent="0.25">
      <c r="A42" s="11">
        <v>38</v>
      </c>
      <c r="B42" s="1062" t="s">
        <v>539</v>
      </c>
      <c r="C42" s="129" t="s">
        <v>1947</v>
      </c>
      <c r="D42" s="8"/>
      <c r="E42" s="211" t="s">
        <v>538</v>
      </c>
      <c r="F42" s="117">
        <v>7</v>
      </c>
      <c r="G42" s="1069">
        <f>F42*заглавие!$K$1</f>
        <v>7</v>
      </c>
      <c r="H42" s="203"/>
      <c r="I42" s="203"/>
      <c r="J42" s="166"/>
    </row>
    <row r="43" spans="1:10" x14ac:dyDescent="0.2">
      <c r="A43" s="2">
        <v>39</v>
      </c>
      <c r="B43" s="1764" t="s">
        <v>1150</v>
      </c>
      <c r="C43" s="127" t="s">
        <v>212</v>
      </c>
      <c r="D43" s="36"/>
      <c r="E43" s="226" t="s">
        <v>1716</v>
      </c>
      <c r="F43" s="1765">
        <v>0.5</v>
      </c>
      <c r="G43" s="957">
        <f>F43*заглавие!$K$1</f>
        <v>0.5</v>
      </c>
      <c r="H43" s="203"/>
      <c r="I43" s="203"/>
      <c r="J43" s="166"/>
    </row>
    <row r="44" spans="1:10" x14ac:dyDescent="0.2">
      <c r="A44" s="5">
        <v>40</v>
      </c>
      <c r="B44" s="1766" t="s">
        <v>1846</v>
      </c>
      <c r="C44" s="130" t="s">
        <v>212</v>
      </c>
      <c r="D44" s="11"/>
      <c r="E44" s="222" t="s">
        <v>1716</v>
      </c>
      <c r="F44" s="1761">
        <v>0.05</v>
      </c>
      <c r="G44" s="1066">
        <f>F44*заглавие!$K$1</f>
        <v>0.05</v>
      </c>
      <c r="H44" s="203"/>
      <c r="I44" s="203"/>
      <c r="J44" s="166"/>
    </row>
    <row r="45" spans="1:10" ht="13.5" thickBot="1" x14ac:dyDescent="0.25">
      <c r="A45" s="8">
        <v>41</v>
      </c>
      <c r="B45" s="1760" t="s">
        <v>1681</v>
      </c>
      <c r="C45" s="128" t="s">
        <v>212</v>
      </c>
      <c r="D45" s="5" t="s">
        <v>460</v>
      </c>
      <c r="E45" s="181"/>
      <c r="F45" s="1767">
        <v>0.05</v>
      </c>
      <c r="G45" s="1070">
        <f>F45*заглавие!$K$1</f>
        <v>0.05</v>
      </c>
      <c r="H45" s="203"/>
      <c r="I45" s="203"/>
      <c r="J45" s="166"/>
    </row>
    <row r="46" spans="1:10" x14ac:dyDescent="0.2">
      <c r="A46" s="36">
        <v>42</v>
      </c>
      <c r="B46" s="1768" t="s">
        <v>1847</v>
      </c>
      <c r="C46" s="131" t="s">
        <v>212</v>
      </c>
      <c r="D46" s="2"/>
      <c r="E46" s="210" t="s">
        <v>209</v>
      </c>
      <c r="F46" s="1769">
        <v>0.05</v>
      </c>
      <c r="G46" s="1071">
        <f>F46*заглавие!$K$1</f>
        <v>0.05</v>
      </c>
      <c r="H46" s="203"/>
      <c r="I46" s="203"/>
      <c r="J46" s="166"/>
    </row>
    <row r="47" spans="1:10" x14ac:dyDescent="0.2">
      <c r="A47" s="5">
        <v>43</v>
      </c>
      <c r="B47" s="1759" t="s">
        <v>1718</v>
      </c>
      <c r="C47" s="128" t="s">
        <v>212</v>
      </c>
      <c r="D47" s="5"/>
      <c r="E47" s="181" t="s">
        <v>540</v>
      </c>
      <c r="F47" s="153">
        <v>0.15</v>
      </c>
      <c r="G47" s="1065">
        <f>F47*заглавие!$K$1</f>
        <v>0.15</v>
      </c>
      <c r="H47" s="203"/>
      <c r="I47" s="203"/>
      <c r="J47" s="166"/>
    </row>
    <row r="48" spans="1:10" ht="13.5" thickBot="1" x14ac:dyDescent="0.25">
      <c r="A48" s="11">
        <v>44</v>
      </c>
      <c r="B48" s="1770" t="s">
        <v>1849</v>
      </c>
      <c r="C48" s="129" t="s">
        <v>794</v>
      </c>
      <c r="D48" s="8"/>
      <c r="E48" s="211" t="s">
        <v>209</v>
      </c>
      <c r="F48" s="1728">
        <v>5</v>
      </c>
      <c r="G48" s="565">
        <f>F48*заглавие!$K$1</f>
        <v>5</v>
      </c>
      <c r="H48" s="203"/>
      <c r="I48" s="203"/>
      <c r="J48" s="166"/>
    </row>
    <row r="49" spans="1:10" x14ac:dyDescent="0.2">
      <c r="A49" s="2">
        <v>45</v>
      </c>
      <c r="B49" s="1771" t="s">
        <v>1848</v>
      </c>
      <c r="C49" s="127" t="s">
        <v>212</v>
      </c>
      <c r="D49" s="36"/>
      <c r="E49" s="226" t="s">
        <v>210</v>
      </c>
      <c r="F49" s="154">
        <v>0.05</v>
      </c>
      <c r="G49" s="1072">
        <f>F49*заглавие!$K$1</f>
        <v>0.05</v>
      </c>
      <c r="H49" s="203"/>
      <c r="I49" s="203"/>
      <c r="J49" s="166"/>
    </row>
    <row r="50" spans="1:10" ht="13.5" thickBot="1" x14ac:dyDescent="0.25">
      <c r="A50" s="8">
        <v>46</v>
      </c>
      <c r="B50" s="222" t="s">
        <v>1076</v>
      </c>
      <c r="C50" s="130" t="s">
        <v>212</v>
      </c>
      <c r="D50" s="11"/>
      <c r="E50" s="222" t="s">
        <v>209</v>
      </c>
      <c r="F50" s="1761">
        <v>0.05</v>
      </c>
      <c r="G50" s="1066">
        <f>F50*заглавие!$K$1</f>
        <v>0.05</v>
      </c>
      <c r="H50" s="203"/>
      <c r="I50" s="203"/>
      <c r="J50" s="166"/>
    </row>
    <row r="51" spans="1:10" x14ac:dyDescent="0.2">
      <c r="A51" s="2">
        <v>47</v>
      </c>
      <c r="B51" s="196" t="s">
        <v>413</v>
      </c>
      <c r="C51" s="131" t="s">
        <v>212</v>
      </c>
      <c r="D51" s="2"/>
      <c r="E51" s="2" t="s">
        <v>209</v>
      </c>
      <c r="F51" s="114">
        <v>0.05</v>
      </c>
      <c r="G51" s="1068">
        <f>F51*заглавие!$K$1</f>
        <v>0.05</v>
      </c>
      <c r="H51" s="203"/>
      <c r="I51" s="203"/>
      <c r="J51" s="166"/>
    </row>
    <row r="52" spans="1:10" ht="13.5" thickBot="1" x14ac:dyDescent="0.25">
      <c r="A52" s="8">
        <v>48</v>
      </c>
      <c r="B52" s="21" t="s">
        <v>543</v>
      </c>
      <c r="C52" s="1772" t="s">
        <v>212</v>
      </c>
      <c r="D52" s="197"/>
      <c r="E52" s="21" t="s">
        <v>209</v>
      </c>
      <c r="F52" s="1773">
        <v>0.15</v>
      </c>
      <c r="G52" s="1073">
        <f>F52*заглавие!$K$1</f>
        <v>0.15</v>
      </c>
      <c r="H52" s="203"/>
      <c r="I52" s="203"/>
      <c r="J52" s="166"/>
    </row>
    <row r="53" spans="1:10" s="71" customFormat="1" ht="13.5" thickBot="1" x14ac:dyDescent="0.25">
      <c r="A53" s="455">
        <v>49</v>
      </c>
      <c r="B53" s="369" t="s">
        <v>1583</v>
      </c>
      <c r="C53" s="1774" t="s">
        <v>212</v>
      </c>
      <c r="D53" s="1775"/>
      <c r="E53" s="369"/>
      <c r="F53" s="1708">
        <v>0.1</v>
      </c>
      <c r="G53" s="970">
        <f>F53*заглавие!$K$1</f>
        <v>0.1</v>
      </c>
      <c r="H53" s="203"/>
      <c r="I53" s="203"/>
      <c r="J53" s="166"/>
    </row>
    <row r="54" spans="1:10" x14ac:dyDescent="0.2">
      <c r="H54" s="250"/>
      <c r="I54" s="917"/>
    </row>
    <row r="55" spans="1:10" x14ac:dyDescent="0.2">
      <c r="H55" s="250"/>
    </row>
    <row r="56" spans="1:10" ht="13.5" x14ac:dyDescent="0.25">
      <c r="F56" s="50"/>
      <c r="G56" s="50"/>
      <c r="H56" s="250"/>
    </row>
    <row r="57" spans="1:10" x14ac:dyDescent="0.2">
      <c r="H57" s="250"/>
    </row>
    <row r="58" spans="1:10" x14ac:dyDescent="0.2">
      <c r="H58" s="250"/>
    </row>
    <row r="59" spans="1:10" x14ac:dyDescent="0.2">
      <c r="H59" s="250"/>
    </row>
  </sheetData>
  <phoneticPr fontId="3" type="noConversion"/>
  <pageMargins left="0.19685039370078741" right="0.19685039370078741" top="0.19685039370078741" bottom="0.19685039370078741" header="0.51181102362204722" footer="0.51181102362204722"/>
  <pageSetup paperSize="9" scale="8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M145"/>
  <sheetViews>
    <sheetView view="pageBreakPreview" workbookViewId="0">
      <selection activeCell="J8" sqref="J8"/>
    </sheetView>
  </sheetViews>
  <sheetFormatPr defaultRowHeight="12.75" x14ac:dyDescent="0.2"/>
  <cols>
    <col min="1" max="1" width="4.140625" style="1" customWidth="1"/>
    <col min="2" max="2" width="13.140625" style="1" customWidth="1"/>
    <col min="3" max="3" width="15.140625" style="1" customWidth="1"/>
    <col min="4" max="4" width="13.7109375" style="1" bestFit="1" customWidth="1"/>
    <col min="5" max="5" width="14.7109375" style="1" customWidth="1"/>
    <col min="6" max="6" width="12.42578125" style="1" customWidth="1"/>
    <col min="7" max="7" width="9.140625" style="1" hidden="1" customWidth="1"/>
    <col min="8" max="16384" width="9.140625" style="1"/>
  </cols>
  <sheetData>
    <row r="1" spans="1:13" ht="18.75" x14ac:dyDescent="0.3">
      <c r="A1" s="1600" t="s">
        <v>1941</v>
      </c>
      <c r="B1" s="1600"/>
      <c r="C1" s="732"/>
    </row>
    <row r="3" spans="1:13" ht="13.5" thickBot="1" x14ac:dyDescent="0.25"/>
    <row r="4" spans="1:13" s="30" customFormat="1" ht="39" thickBot="1" x14ac:dyDescent="0.25">
      <c r="A4" s="43" t="s">
        <v>216</v>
      </c>
      <c r="B4" s="105" t="s">
        <v>1494</v>
      </c>
      <c r="C4" s="58" t="s">
        <v>1495</v>
      </c>
      <c r="D4" s="171" t="s">
        <v>215</v>
      </c>
      <c r="E4" s="60" t="s">
        <v>454</v>
      </c>
      <c r="F4" s="60" t="s">
        <v>1496</v>
      </c>
      <c r="G4" s="113" t="s">
        <v>1301</v>
      </c>
      <c r="H4" s="113" t="s">
        <v>1301</v>
      </c>
    </row>
    <row r="5" spans="1:13" ht="13.5" thickBot="1" x14ac:dyDescent="0.25">
      <c r="A5" s="49">
        <v>1</v>
      </c>
      <c r="B5" s="349" t="s">
        <v>787</v>
      </c>
      <c r="C5" s="348" t="s">
        <v>1504</v>
      </c>
      <c r="D5" s="353" t="s">
        <v>1520</v>
      </c>
      <c r="E5" s="49"/>
      <c r="F5" s="49">
        <v>96</v>
      </c>
      <c r="G5" s="328">
        <v>0.35</v>
      </c>
      <c r="H5" s="328">
        <f>G5*заглавие!$K$1</f>
        <v>0.35</v>
      </c>
      <c r="I5" s="203"/>
      <c r="J5" s="166"/>
      <c r="K5" s="203"/>
      <c r="L5" s="203"/>
      <c r="M5" s="203"/>
    </row>
    <row r="6" spans="1:13" x14ac:dyDescent="0.2">
      <c r="A6" s="36">
        <v>2</v>
      </c>
      <c r="B6" s="108" t="s">
        <v>1498</v>
      </c>
      <c r="C6" s="69" t="s">
        <v>1504</v>
      </c>
      <c r="D6" s="151" t="s">
        <v>1519</v>
      </c>
      <c r="E6" s="36" t="s">
        <v>815</v>
      </c>
      <c r="F6" s="36">
        <v>96</v>
      </c>
      <c r="G6" s="154">
        <v>0.75</v>
      </c>
      <c r="H6" s="154">
        <f>G6*заглавие!$K$1</f>
        <v>0.75</v>
      </c>
      <c r="I6" s="203"/>
      <c r="J6" s="166"/>
      <c r="K6" s="203"/>
      <c r="L6" s="203"/>
      <c r="M6" s="203"/>
    </row>
    <row r="7" spans="1:13" x14ac:dyDescent="0.2">
      <c r="A7" s="5">
        <v>3</v>
      </c>
      <c r="B7" s="106" t="s">
        <v>1499</v>
      </c>
      <c r="C7" s="67" t="s">
        <v>1504</v>
      </c>
      <c r="D7" s="46" t="s">
        <v>1520</v>
      </c>
      <c r="E7" s="5" t="s">
        <v>815</v>
      </c>
      <c r="F7" s="5">
        <v>96</v>
      </c>
      <c r="G7" s="153">
        <v>0.75</v>
      </c>
      <c r="H7" s="153">
        <f>G7*заглавие!$K$1</f>
        <v>0.75</v>
      </c>
      <c r="I7" s="203"/>
      <c r="J7" s="166"/>
      <c r="K7" s="203"/>
      <c r="L7" s="203"/>
      <c r="M7" s="203"/>
    </row>
    <row r="8" spans="1:13" x14ac:dyDescent="0.2">
      <c r="A8" s="5">
        <v>4</v>
      </c>
      <c r="B8" s="106" t="s">
        <v>1500</v>
      </c>
      <c r="C8" s="67" t="s">
        <v>1504</v>
      </c>
      <c r="D8" s="46" t="s">
        <v>1063</v>
      </c>
      <c r="E8" s="5" t="s">
        <v>815</v>
      </c>
      <c r="F8" s="5">
        <v>96</v>
      </c>
      <c r="G8" s="153">
        <v>0.75</v>
      </c>
      <c r="H8" s="153">
        <f>G8*заглавие!$K$1</f>
        <v>0.75</v>
      </c>
      <c r="I8" s="203"/>
      <c r="J8" s="166"/>
      <c r="K8" s="203"/>
      <c r="L8" s="203"/>
      <c r="M8" s="203"/>
    </row>
    <row r="9" spans="1:13" x14ac:dyDescent="0.2">
      <c r="A9" s="5">
        <v>5</v>
      </c>
      <c r="B9" s="106" t="s">
        <v>1501</v>
      </c>
      <c r="C9" s="67" t="s">
        <v>1504</v>
      </c>
      <c r="D9" s="46" t="s">
        <v>1521</v>
      </c>
      <c r="E9" s="5" t="s">
        <v>815</v>
      </c>
      <c r="F9" s="5">
        <v>96</v>
      </c>
      <c r="G9" s="153">
        <v>0.75</v>
      </c>
      <c r="H9" s="153">
        <f>G9*заглавие!$K$1</f>
        <v>0.75</v>
      </c>
      <c r="I9" s="203"/>
      <c r="J9" s="166"/>
      <c r="K9" s="203"/>
      <c r="L9" s="203"/>
      <c r="M9" s="203"/>
    </row>
    <row r="10" spans="1:13" x14ac:dyDescent="0.2">
      <c r="A10" s="5">
        <v>6</v>
      </c>
      <c r="B10" s="106" t="s">
        <v>1502</v>
      </c>
      <c r="C10" s="67" t="s">
        <v>1504</v>
      </c>
      <c r="D10" s="46" t="s">
        <v>1519</v>
      </c>
      <c r="E10" s="5" t="s">
        <v>815</v>
      </c>
      <c r="F10" s="5">
        <v>96</v>
      </c>
      <c r="G10" s="153">
        <v>0.75</v>
      </c>
      <c r="H10" s="153">
        <f>G10*заглавие!$K$1</f>
        <v>0.75</v>
      </c>
      <c r="I10" s="203"/>
      <c r="J10" s="166"/>
      <c r="K10" s="203"/>
      <c r="L10" s="203"/>
      <c r="M10" s="203"/>
    </row>
    <row r="11" spans="1:13" x14ac:dyDescent="0.2">
      <c r="A11" s="5">
        <v>7</v>
      </c>
      <c r="B11" s="106" t="s">
        <v>1503</v>
      </c>
      <c r="C11" s="67" t="s">
        <v>1504</v>
      </c>
      <c r="D11" s="46" t="s">
        <v>1520</v>
      </c>
      <c r="E11" s="5" t="s">
        <v>815</v>
      </c>
      <c r="F11" s="5">
        <v>96</v>
      </c>
      <c r="G11" s="153">
        <v>0.75</v>
      </c>
      <c r="H11" s="153">
        <f>G11*заглавие!$K$1</f>
        <v>0.75</v>
      </c>
      <c r="I11" s="203"/>
      <c r="J11" s="166"/>
      <c r="K11" s="203"/>
      <c r="L11" s="203"/>
      <c r="M11" s="203"/>
    </row>
    <row r="12" spans="1:13" x14ac:dyDescent="0.2">
      <c r="A12" s="5">
        <v>8</v>
      </c>
      <c r="B12" s="106" t="s">
        <v>1505</v>
      </c>
      <c r="C12" s="67" t="s">
        <v>1504</v>
      </c>
      <c r="D12" s="46" t="s">
        <v>1063</v>
      </c>
      <c r="E12" s="5" t="s">
        <v>815</v>
      </c>
      <c r="F12" s="5">
        <v>96</v>
      </c>
      <c r="G12" s="228">
        <v>1.1000000000000001</v>
      </c>
      <c r="H12" s="228">
        <f>G12*заглавие!$K$1</f>
        <v>1.1000000000000001</v>
      </c>
      <c r="I12" s="203"/>
      <c r="J12" s="166"/>
      <c r="K12" s="203"/>
      <c r="L12" s="203"/>
      <c r="M12" s="203"/>
    </row>
    <row r="13" spans="1:13" ht="13.5" thickBot="1" x14ac:dyDescent="0.25">
      <c r="A13" s="11">
        <v>9</v>
      </c>
      <c r="B13" s="109" t="s">
        <v>1506</v>
      </c>
      <c r="C13" s="102" t="s">
        <v>1504</v>
      </c>
      <c r="D13" s="47" t="s">
        <v>1521</v>
      </c>
      <c r="E13" s="11" t="s">
        <v>815</v>
      </c>
      <c r="F13" s="11">
        <v>96</v>
      </c>
      <c r="G13" s="229">
        <v>1.1000000000000001</v>
      </c>
      <c r="H13" s="229">
        <f>G13*заглавие!$K$1</f>
        <v>1.1000000000000001</v>
      </c>
      <c r="I13" s="203"/>
      <c r="J13" s="166"/>
      <c r="K13" s="203"/>
      <c r="L13" s="203"/>
      <c r="M13" s="203"/>
    </row>
    <row r="14" spans="1:13" x14ac:dyDescent="0.2">
      <c r="A14" s="2">
        <v>10</v>
      </c>
      <c r="B14" s="110" t="s">
        <v>1507</v>
      </c>
      <c r="C14" s="70" t="s">
        <v>1504</v>
      </c>
      <c r="D14" s="149" t="s">
        <v>1519</v>
      </c>
      <c r="E14" s="2" t="s">
        <v>815</v>
      </c>
      <c r="F14" s="2">
        <v>128</v>
      </c>
      <c r="G14" s="230">
        <v>1.1000000000000001</v>
      </c>
      <c r="H14" s="230">
        <f>G14*заглавие!$K$1</f>
        <v>1.1000000000000001</v>
      </c>
      <c r="I14" s="203"/>
      <c r="J14" s="166"/>
      <c r="K14" s="203"/>
      <c r="L14" s="203"/>
      <c r="M14" s="203"/>
    </row>
    <row r="15" spans="1:13" x14ac:dyDescent="0.2">
      <c r="A15" s="5">
        <v>11</v>
      </c>
      <c r="B15" s="106" t="s">
        <v>1508</v>
      </c>
      <c r="C15" s="67" t="s">
        <v>1504</v>
      </c>
      <c r="D15" s="46" t="s">
        <v>1520</v>
      </c>
      <c r="E15" s="5" t="s">
        <v>815</v>
      </c>
      <c r="F15" s="5">
        <v>128</v>
      </c>
      <c r="G15" s="228">
        <v>1.1000000000000001</v>
      </c>
      <c r="H15" s="228">
        <f>G15*заглавие!$K$1</f>
        <v>1.1000000000000001</v>
      </c>
      <c r="I15" s="203"/>
      <c r="J15" s="166"/>
      <c r="K15" s="203"/>
      <c r="L15" s="203"/>
      <c r="M15" s="203"/>
    </row>
    <row r="16" spans="1:13" x14ac:dyDescent="0.2">
      <c r="A16" s="5">
        <v>12</v>
      </c>
      <c r="B16" s="106" t="s">
        <v>1509</v>
      </c>
      <c r="C16" s="67" t="s">
        <v>1504</v>
      </c>
      <c r="D16" s="46" t="s">
        <v>1521</v>
      </c>
      <c r="E16" s="5" t="s">
        <v>815</v>
      </c>
      <c r="F16" s="5">
        <v>128</v>
      </c>
      <c r="G16" s="228">
        <v>1.1000000000000001</v>
      </c>
      <c r="H16" s="228">
        <f>G16*заглавие!$K$1</f>
        <v>1.1000000000000001</v>
      </c>
      <c r="I16" s="203"/>
      <c r="J16" s="166"/>
      <c r="K16" s="203"/>
      <c r="L16" s="203"/>
      <c r="M16" s="203"/>
    </row>
    <row r="17" spans="1:13" x14ac:dyDescent="0.2">
      <c r="A17" s="5">
        <v>13</v>
      </c>
      <c r="B17" s="106" t="s">
        <v>1510</v>
      </c>
      <c r="C17" s="67" t="s">
        <v>1504</v>
      </c>
      <c r="D17" s="46" t="s">
        <v>1519</v>
      </c>
      <c r="E17" s="5" t="s">
        <v>815</v>
      </c>
      <c r="F17" s="5">
        <v>128</v>
      </c>
      <c r="G17" s="228">
        <v>1.1000000000000001</v>
      </c>
      <c r="H17" s="228">
        <f>G17*заглавие!$K$1</f>
        <v>1.1000000000000001</v>
      </c>
      <c r="I17" s="203"/>
      <c r="J17" s="166"/>
      <c r="K17" s="203"/>
      <c r="L17" s="203"/>
      <c r="M17" s="203"/>
    </row>
    <row r="18" spans="1:13" x14ac:dyDescent="0.2">
      <c r="A18" s="5">
        <v>14</v>
      </c>
      <c r="B18" s="106" t="s">
        <v>1511</v>
      </c>
      <c r="C18" s="67" t="s">
        <v>1504</v>
      </c>
      <c r="D18" s="46" t="s">
        <v>1520</v>
      </c>
      <c r="E18" s="5"/>
      <c r="F18" s="5">
        <v>128</v>
      </c>
      <c r="G18" s="228">
        <v>1.1000000000000001</v>
      </c>
      <c r="H18" s="228">
        <f>G18*заглавие!$K$1</f>
        <v>1.1000000000000001</v>
      </c>
      <c r="I18" s="203"/>
      <c r="J18" s="166"/>
      <c r="K18" s="203"/>
      <c r="L18" s="203"/>
      <c r="M18" s="203"/>
    </row>
    <row r="19" spans="1:13" x14ac:dyDescent="0.2">
      <c r="A19" s="5">
        <v>15</v>
      </c>
      <c r="B19" s="106" t="s">
        <v>1512</v>
      </c>
      <c r="C19" s="67" t="s">
        <v>1504</v>
      </c>
      <c r="D19" s="46" t="s">
        <v>1520</v>
      </c>
      <c r="E19" s="5"/>
      <c r="F19" s="5">
        <v>128</v>
      </c>
      <c r="G19" s="228">
        <v>1.1000000000000001</v>
      </c>
      <c r="H19" s="228">
        <f>G19*заглавие!$K$1</f>
        <v>1.1000000000000001</v>
      </c>
      <c r="I19" s="203"/>
      <c r="J19" s="166"/>
      <c r="K19" s="203"/>
      <c r="L19" s="203"/>
      <c r="M19" s="203"/>
    </row>
    <row r="20" spans="1:13" ht="13.5" thickBot="1" x14ac:dyDescent="0.25">
      <c r="A20" s="8">
        <v>16</v>
      </c>
      <c r="B20" s="109" t="s">
        <v>1515</v>
      </c>
      <c r="C20" s="102" t="s">
        <v>1504</v>
      </c>
      <c r="D20" s="47" t="s">
        <v>1520</v>
      </c>
      <c r="E20" s="11"/>
      <c r="F20" s="11">
        <v>128</v>
      </c>
      <c r="G20" s="229">
        <v>1.5</v>
      </c>
      <c r="H20" s="229">
        <f>G20*заглавие!$K$1</f>
        <v>1.5</v>
      </c>
      <c r="I20" s="203"/>
      <c r="J20" s="166"/>
      <c r="K20" s="203"/>
      <c r="L20" s="203"/>
      <c r="M20" s="203"/>
    </row>
    <row r="21" spans="1:13" x14ac:dyDescent="0.2">
      <c r="A21" s="36">
        <v>17</v>
      </c>
      <c r="B21" s="110" t="s">
        <v>1513</v>
      </c>
      <c r="C21" s="70" t="s">
        <v>1504</v>
      </c>
      <c r="D21" s="149" t="s">
        <v>1520</v>
      </c>
      <c r="E21" s="2"/>
      <c r="F21" s="2">
        <v>160</v>
      </c>
      <c r="G21" s="155">
        <v>3</v>
      </c>
      <c r="H21" s="155">
        <f>G21*заглавие!$K$1</f>
        <v>3</v>
      </c>
      <c r="I21" s="203"/>
      <c r="J21" s="166"/>
      <c r="K21" s="203"/>
      <c r="L21" s="203"/>
      <c r="M21" s="203"/>
    </row>
    <row r="22" spans="1:13" x14ac:dyDescent="0.2">
      <c r="A22" s="5">
        <v>18</v>
      </c>
      <c r="B22" s="106" t="s">
        <v>1513</v>
      </c>
      <c r="C22" s="67" t="s">
        <v>1504</v>
      </c>
      <c r="D22" s="46" t="s">
        <v>1521</v>
      </c>
      <c r="E22" s="5"/>
      <c r="F22" s="5">
        <v>160</v>
      </c>
      <c r="G22" s="156">
        <v>3</v>
      </c>
      <c r="H22" s="156">
        <f>G22*заглавие!$K$1</f>
        <v>3</v>
      </c>
      <c r="I22" s="203"/>
      <c r="J22" s="166"/>
      <c r="K22" s="203"/>
      <c r="L22" s="203"/>
      <c r="M22" s="203"/>
    </row>
    <row r="23" spans="1:13" ht="13.5" thickBot="1" x14ac:dyDescent="0.25">
      <c r="A23" s="11">
        <v>19</v>
      </c>
      <c r="B23" s="107" t="s">
        <v>1514</v>
      </c>
      <c r="C23" s="68" t="s">
        <v>1504</v>
      </c>
      <c r="D23" s="150" t="s">
        <v>1521</v>
      </c>
      <c r="E23" s="8"/>
      <c r="F23" s="8">
        <v>128</v>
      </c>
      <c r="G23" s="231">
        <v>2.2000000000000002</v>
      </c>
      <c r="H23" s="231">
        <f>G23*заглавие!$K$1</f>
        <v>2.2000000000000002</v>
      </c>
      <c r="I23" s="203"/>
      <c r="J23" s="166"/>
      <c r="K23" s="203"/>
      <c r="L23" s="203"/>
      <c r="M23" s="203"/>
    </row>
    <row r="24" spans="1:13" x14ac:dyDescent="0.2">
      <c r="A24" s="2">
        <v>20</v>
      </c>
      <c r="B24" s="253" t="s">
        <v>649</v>
      </c>
      <c r="C24" s="69" t="s">
        <v>1504</v>
      </c>
      <c r="D24" s="151" t="s">
        <v>1520</v>
      </c>
      <c r="E24" s="36" t="s">
        <v>815</v>
      </c>
      <c r="F24" s="36">
        <v>128</v>
      </c>
      <c r="G24" s="227">
        <v>1.8</v>
      </c>
      <c r="H24" s="227">
        <f>G24*заглавие!$K$1</f>
        <v>1.8</v>
      </c>
      <c r="I24" s="203"/>
      <c r="J24" s="166"/>
      <c r="K24" s="203"/>
      <c r="L24" s="203"/>
      <c r="M24" s="203"/>
    </row>
    <row r="25" spans="1:13" ht="13.5" thickBot="1" x14ac:dyDescent="0.25">
      <c r="A25" s="8">
        <v>21</v>
      </c>
      <c r="B25" s="255" t="s">
        <v>649</v>
      </c>
      <c r="C25" s="102" t="s">
        <v>1504</v>
      </c>
      <c r="D25" s="47" t="s">
        <v>1520</v>
      </c>
      <c r="E25" s="11" t="s">
        <v>815</v>
      </c>
      <c r="F25" s="11">
        <v>160</v>
      </c>
      <c r="G25" s="229">
        <v>1.8</v>
      </c>
      <c r="H25" s="229">
        <f>G25*заглавие!$K$1</f>
        <v>1.8</v>
      </c>
      <c r="I25" s="203"/>
      <c r="J25" s="166"/>
      <c r="K25" s="203"/>
      <c r="L25" s="203"/>
      <c r="M25" s="203"/>
    </row>
    <row r="26" spans="1:13" x14ac:dyDescent="0.2">
      <c r="A26" s="36">
        <v>22</v>
      </c>
      <c r="B26" s="256" t="s">
        <v>650</v>
      </c>
      <c r="C26" s="70" t="s">
        <v>1504</v>
      </c>
      <c r="D26" s="149" t="s">
        <v>1521</v>
      </c>
      <c r="E26" s="2" t="s">
        <v>815</v>
      </c>
      <c r="F26" s="2">
        <v>128</v>
      </c>
      <c r="G26" s="155">
        <v>2</v>
      </c>
      <c r="H26" s="155">
        <f>G26*заглавие!$K$1</f>
        <v>2</v>
      </c>
      <c r="I26" s="203"/>
      <c r="J26" s="166"/>
      <c r="K26" s="203"/>
      <c r="L26" s="203"/>
      <c r="M26" s="203"/>
    </row>
    <row r="27" spans="1:13" ht="13.5" thickBot="1" x14ac:dyDescent="0.25">
      <c r="A27" s="11">
        <v>23</v>
      </c>
      <c r="B27" s="257" t="s">
        <v>650</v>
      </c>
      <c r="C27" s="68" t="s">
        <v>1504</v>
      </c>
      <c r="D27" s="150" t="s">
        <v>1521</v>
      </c>
      <c r="E27" s="8" t="s">
        <v>815</v>
      </c>
      <c r="F27" s="8">
        <v>160</v>
      </c>
      <c r="G27" s="159">
        <v>2</v>
      </c>
      <c r="H27" s="159">
        <f>G27*заглавие!$K$1</f>
        <v>2</v>
      </c>
      <c r="I27" s="203"/>
      <c r="J27" s="166"/>
      <c r="K27" s="203"/>
      <c r="L27" s="203"/>
      <c r="M27" s="203"/>
    </row>
    <row r="28" spans="1:13" x14ac:dyDescent="0.2">
      <c r="A28" s="2">
        <v>24</v>
      </c>
      <c r="B28" s="253" t="s">
        <v>656</v>
      </c>
      <c r="C28" s="69" t="s">
        <v>1504</v>
      </c>
      <c r="D28" s="151" t="s">
        <v>1520</v>
      </c>
      <c r="E28" s="36"/>
      <c r="F28" s="36">
        <v>160</v>
      </c>
      <c r="G28" s="230">
        <v>1.5</v>
      </c>
      <c r="H28" s="230">
        <f>G28*заглавие!$K$1</f>
        <v>1.5</v>
      </c>
      <c r="I28" s="203"/>
      <c r="J28" s="166"/>
      <c r="K28" s="203"/>
      <c r="L28" s="203"/>
      <c r="M28" s="203"/>
    </row>
    <row r="29" spans="1:13" x14ac:dyDescent="0.2">
      <c r="A29" s="5">
        <v>25</v>
      </c>
      <c r="B29" s="254" t="s">
        <v>656</v>
      </c>
      <c r="C29" s="67" t="s">
        <v>1504</v>
      </c>
      <c r="D29" s="46" t="s">
        <v>1520</v>
      </c>
      <c r="E29" s="5"/>
      <c r="F29" s="5">
        <v>224</v>
      </c>
      <c r="G29" s="156">
        <v>2</v>
      </c>
      <c r="H29" s="156">
        <f>G29*заглавие!$K$1</f>
        <v>2</v>
      </c>
      <c r="I29" s="203"/>
      <c r="J29" s="166"/>
      <c r="K29" s="203"/>
      <c r="L29" s="203"/>
      <c r="M29" s="203"/>
    </row>
    <row r="30" spans="1:13" x14ac:dyDescent="0.2">
      <c r="A30" s="5">
        <v>26</v>
      </c>
      <c r="B30" s="254" t="s">
        <v>656</v>
      </c>
      <c r="C30" s="67" t="s">
        <v>1504</v>
      </c>
      <c r="D30" s="46" t="s">
        <v>1520</v>
      </c>
      <c r="E30" s="5"/>
      <c r="F30" s="5">
        <v>320</v>
      </c>
      <c r="G30" s="228">
        <v>2.5</v>
      </c>
      <c r="H30" s="228">
        <f>G30*заглавие!$K$1</f>
        <v>2.5</v>
      </c>
      <c r="I30" s="203"/>
      <c r="J30" s="166"/>
      <c r="K30" s="203"/>
      <c r="L30" s="203"/>
      <c r="M30" s="203"/>
    </row>
    <row r="31" spans="1:13" ht="13.5" thickBot="1" x14ac:dyDescent="0.25">
      <c r="A31" s="8">
        <v>27</v>
      </c>
      <c r="B31" s="255" t="s">
        <v>656</v>
      </c>
      <c r="C31" s="102" t="s">
        <v>1504</v>
      </c>
      <c r="D31" s="47" t="s">
        <v>1520</v>
      </c>
      <c r="E31" s="11"/>
      <c r="F31" s="11">
        <v>448</v>
      </c>
      <c r="G31" s="157">
        <v>3</v>
      </c>
      <c r="H31" s="157">
        <f>G31*заглавие!$K$1</f>
        <v>3</v>
      </c>
      <c r="I31" s="203"/>
      <c r="J31" s="166"/>
      <c r="K31" s="203"/>
      <c r="L31" s="203"/>
      <c r="M31" s="203"/>
    </row>
    <row r="32" spans="1:13" x14ac:dyDescent="0.2">
      <c r="A32" s="36">
        <v>28</v>
      </c>
      <c r="B32" s="256" t="s">
        <v>657</v>
      </c>
      <c r="C32" s="70" t="s">
        <v>1504</v>
      </c>
      <c r="D32" s="149" t="s">
        <v>1521</v>
      </c>
      <c r="E32" s="2"/>
      <c r="F32" s="2">
        <v>160</v>
      </c>
      <c r="G32" s="227">
        <v>1.5</v>
      </c>
      <c r="H32" s="227">
        <f>G32*заглавие!$K$1</f>
        <v>1.5</v>
      </c>
      <c r="I32" s="203"/>
      <c r="J32" s="166"/>
      <c r="K32" s="203"/>
      <c r="L32" s="203"/>
      <c r="M32" s="203"/>
    </row>
    <row r="33" spans="1:13" x14ac:dyDescent="0.2">
      <c r="A33" s="5">
        <v>29</v>
      </c>
      <c r="B33" s="254" t="s">
        <v>657</v>
      </c>
      <c r="C33" s="67" t="s">
        <v>1504</v>
      </c>
      <c r="D33" s="46" t="s">
        <v>1521</v>
      </c>
      <c r="E33" s="5"/>
      <c r="F33" s="5">
        <v>224</v>
      </c>
      <c r="G33" s="156">
        <v>2</v>
      </c>
      <c r="H33" s="156">
        <f>G33*заглавие!$K$1</f>
        <v>2</v>
      </c>
      <c r="I33" s="203"/>
      <c r="J33" s="166"/>
      <c r="K33" s="203"/>
      <c r="L33" s="203"/>
      <c r="M33" s="203"/>
    </row>
    <row r="34" spans="1:13" x14ac:dyDescent="0.2">
      <c r="A34" s="5">
        <v>30</v>
      </c>
      <c r="B34" s="254" t="s">
        <v>657</v>
      </c>
      <c r="C34" s="67" t="s">
        <v>1504</v>
      </c>
      <c r="D34" s="46" t="s">
        <v>1521</v>
      </c>
      <c r="E34" s="5"/>
      <c r="F34" s="5">
        <v>320</v>
      </c>
      <c r="G34" s="228">
        <v>2.5</v>
      </c>
      <c r="H34" s="228">
        <f>G34*заглавие!$K$1</f>
        <v>2.5</v>
      </c>
      <c r="I34" s="203"/>
      <c r="J34" s="166"/>
      <c r="K34" s="203"/>
      <c r="L34" s="203"/>
      <c r="M34" s="203"/>
    </row>
    <row r="35" spans="1:13" ht="13.5" thickBot="1" x14ac:dyDescent="0.25">
      <c r="A35" s="11">
        <v>31</v>
      </c>
      <c r="B35" s="257" t="s">
        <v>657</v>
      </c>
      <c r="C35" s="68" t="s">
        <v>1504</v>
      </c>
      <c r="D35" s="150" t="s">
        <v>1521</v>
      </c>
      <c r="E35" s="8"/>
      <c r="F35" s="8">
        <v>448</v>
      </c>
      <c r="G35" s="159">
        <v>3</v>
      </c>
      <c r="H35" s="159">
        <f>G35*заглавие!$K$1</f>
        <v>3</v>
      </c>
      <c r="I35" s="203"/>
      <c r="J35" s="166"/>
      <c r="K35" s="203"/>
      <c r="L35" s="203"/>
      <c r="M35" s="203"/>
    </row>
    <row r="36" spans="1:13" x14ac:dyDescent="0.2">
      <c r="A36" s="2">
        <v>32</v>
      </c>
      <c r="B36" s="253" t="s">
        <v>658</v>
      </c>
      <c r="C36" s="69" t="s">
        <v>1504</v>
      </c>
      <c r="D36" s="151" t="s">
        <v>1534</v>
      </c>
      <c r="E36" s="36"/>
      <c r="F36" s="36">
        <v>160</v>
      </c>
      <c r="G36" s="230">
        <v>1.5</v>
      </c>
      <c r="H36" s="230">
        <f>G36*заглавие!$K$1</f>
        <v>1.5</v>
      </c>
      <c r="I36" s="203"/>
      <c r="J36" s="166"/>
      <c r="K36" s="203"/>
      <c r="L36" s="203"/>
      <c r="M36" s="203"/>
    </row>
    <row r="37" spans="1:13" x14ac:dyDescent="0.2">
      <c r="A37" s="5">
        <v>33</v>
      </c>
      <c r="B37" s="254" t="s">
        <v>658</v>
      </c>
      <c r="C37" s="67" t="s">
        <v>1504</v>
      </c>
      <c r="D37" s="46" t="s">
        <v>1534</v>
      </c>
      <c r="E37" s="5"/>
      <c r="F37" s="5">
        <v>224</v>
      </c>
      <c r="G37" s="156">
        <v>2</v>
      </c>
      <c r="H37" s="156">
        <f>G37*заглавие!$K$1</f>
        <v>2</v>
      </c>
      <c r="I37" s="203"/>
      <c r="J37" s="166"/>
      <c r="K37" s="203"/>
      <c r="L37" s="203"/>
      <c r="M37" s="203"/>
    </row>
    <row r="38" spans="1:13" x14ac:dyDescent="0.2">
      <c r="A38" s="5">
        <v>34</v>
      </c>
      <c r="B38" s="254" t="s">
        <v>658</v>
      </c>
      <c r="C38" s="67" t="s">
        <v>1504</v>
      </c>
      <c r="D38" s="46" t="s">
        <v>1534</v>
      </c>
      <c r="E38" s="5"/>
      <c r="F38" s="5">
        <v>320</v>
      </c>
      <c r="G38" s="228">
        <v>2.5</v>
      </c>
      <c r="H38" s="228">
        <f>G38*заглавие!$K$1</f>
        <v>2.5</v>
      </c>
      <c r="I38" s="203"/>
      <c r="J38" s="166"/>
      <c r="K38" s="203"/>
      <c r="L38" s="203"/>
      <c r="M38" s="203"/>
    </row>
    <row r="39" spans="1:13" ht="13.5" thickBot="1" x14ac:dyDescent="0.25">
      <c r="A39" s="8">
        <v>35</v>
      </c>
      <c r="B39" s="255" t="s">
        <v>658</v>
      </c>
      <c r="C39" s="102" t="s">
        <v>1504</v>
      </c>
      <c r="D39" s="47" t="s">
        <v>1534</v>
      </c>
      <c r="E39" s="11"/>
      <c r="F39" s="11">
        <v>448</v>
      </c>
      <c r="G39" s="157">
        <v>3</v>
      </c>
      <c r="H39" s="157">
        <f>G39*заглавие!$K$1</f>
        <v>3</v>
      </c>
      <c r="I39" s="203"/>
      <c r="J39" s="166"/>
      <c r="K39" s="203"/>
      <c r="L39" s="203"/>
      <c r="M39" s="203"/>
    </row>
    <row r="40" spans="1:13" x14ac:dyDescent="0.2">
      <c r="A40" s="36">
        <v>36</v>
      </c>
      <c r="B40" s="351" t="s">
        <v>788</v>
      </c>
      <c r="C40" s="70" t="s">
        <v>1504</v>
      </c>
      <c r="D40" s="149" t="s">
        <v>1534</v>
      </c>
      <c r="E40" s="2" t="s">
        <v>815</v>
      </c>
      <c r="F40" s="2">
        <v>160</v>
      </c>
      <c r="G40" s="158">
        <v>2</v>
      </c>
      <c r="H40" s="158">
        <f>G40*заглавие!$K$1</f>
        <v>2</v>
      </c>
      <c r="I40" s="203"/>
      <c r="J40" s="166"/>
      <c r="K40" s="203"/>
      <c r="L40" s="203"/>
      <c r="M40" s="203"/>
    </row>
    <row r="41" spans="1:13" x14ac:dyDescent="0.2">
      <c r="A41" s="5">
        <v>37</v>
      </c>
      <c r="B41" s="350" t="s">
        <v>788</v>
      </c>
      <c r="C41" s="67" t="s">
        <v>1504</v>
      </c>
      <c r="D41" s="46" t="s">
        <v>1534</v>
      </c>
      <c r="E41" s="5" t="s">
        <v>815</v>
      </c>
      <c r="F41" s="5">
        <v>256</v>
      </c>
      <c r="G41" s="228">
        <v>2.2999999999999998</v>
      </c>
      <c r="H41" s="228">
        <f>G41*заглавие!$K$1</f>
        <v>2.2999999999999998</v>
      </c>
      <c r="I41" s="203"/>
      <c r="J41" s="166"/>
      <c r="K41" s="203"/>
      <c r="L41" s="203"/>
      <c r="M41" s="203"/>
    </row>
    <row r="42" spans="1:13" ht="13.5" thickBot="1" x14ac:dyDescent="0.25">
      <c r="A42" s="11">
        <v>38</v>
      </c>
      <c r="B42" s="352" t="s">
        <v>788</v>
      </c>
      <c r="C42" s="68" t="s">
        <v>1504</v>
      </c>
      <c r="D42" s="150" t="s">
        <v>1534</v>
      </c>
      <c r="E42" s="8" t="s">
        <v>815</v>
      </c>
      <c r="F42" s="8">
        <v>416</v>
      </c>
      <c r="G42" s="231">
        <v>2.6</v>
      </c>
      <c r="H42" s="231">
        <f>G42*заглавие!$K$1</f>
        <v>2.6</v>
      </c>
      <c r="I42" s="203"/>
      <c r="J42" s="166"/>
      <c r="K42" s="203"/>
      <c r="L42" s="203"/>
      <c r="M42" s="203"/>
    </row>
    <row r="43" spans="1:13" x14ac:dyDescent="0.2">
      <c r="A43" s="2">
        <v>39</v>
      </c>
      <c r="B43" s="110">
        <v>315</v>
      </c>
      <c r="C43" s="70" t="s">
        <v>1504</v>
      </c>
      <c r="D43" s="149" t="s">
        <v>1534</v>
      </c>
      <c r="E43" s="2"/>
      <c r="F43" s="2">
        <v>160</v>
      </c>
      <c r="G43" s="155">
        <v>3</v>
      </c>
      <c r="H43" s="155">
        <f>G43*заглавие!$K$1</f>
        <v>3</v>
      </c>
      <c r="I43" s="203"/>
      <c r="J43" s="166"/>
      <c r="K43" s="203"/>
      <c r="L43" s="203"/>
      <c r="M43" s="203"/>
    </row>
    <row r="44" spans="1:13" ht="13.5" thickBot="1" x14ac:dyDescent="0.25">
      <c r="A44" s="8">
        <v>40</v>
      </c>
      <c r="B44" s="107">
        <v>340</v>
      </c>
      <c r="C44" s="68" t="s">
        <v>1504</v>
      </c>
      <c r="D44" s="150" t="s">
        <v>1534</v>
      </c>
      <c r="E44" s="8"/>
      <c r="F44" s="8">
        <v>160</v>
      </c>
      <c r="G44" s="565">
        <v>2</v>
      </c>
      <c r="H44" s="565">
        <f>G44*заглавие!$K$1</f>
        <v>2</v>
      </c>
      <c r="I44" s="203"/>
      <c r="J44" s="166"/>
      <c r="K44" s="203"/>
      <c r="L44" s="203"/>
      <c r="M44" s="203"/>
    </row>
    <row r="45" spans="1:13" x14ac:dyDescent="0.2">
      <c r="A45" s="36">
        <v>41</v>
      </c>
      <c r="B45" s="110" t="s">
        <v>422</v>
      </c>
      <c r="C45" s="70" t="s">
        <v>1516</v>
      </c>
      <c r="D45" s="149" t="s">
        <v>1064</v>
      </c>
      <c r="E45" s="2"/>
      <c r="F45" s="2">
        <v>0</v>
      </c>
      <c r="G45" s="1038">
        <v>1.3</v>
      </c>
      <c r="H45" s="1038">
        <f>G45*заглавие!$K$1</f>
        <v>1.3</v>
      </c>
      <c r="I45" s="203"/>
      <c r="J45" s="166"/>
      <c r="K45" s="203"/>
      <c r="L45" s="203"/>
      <c r="M45" s="203"/>
    </row>
    <row r="46" spans="1:13" x14ac:dyDescent="0.2">
      <c r="A46" s="5">
        <v>42</v>
      </c>
      <c r="B46" s="254" t="s">
        <v>422</v>
      </c>
      <c r="C46" s="67" t="s">
        <v>1516</v>
      </c>
      <c r="D46" s="46" t="s">
        <v>1064</v>
      </c>
      <c r="E46" s="5"/>
      <c r="F46" s="5">
        <v>96</v>
      </c>
      <c r="G46" s="953">
        <v>1.3</v>
      </c>
      <c r="H46" s="953">
        <f>G46*заглавие!$K$1</f>
        <v>1.3</v>
      </c>
      <c r="I46" s="203"/>
      <c r="J46" s="166"/>
      <c r="K46" s="203"/>
      <c r="L46" s="203"/>
      <c r="M46" s="203"/>
    </row>
    <row r="47" spans="1:13" x14ac:dyDescent="0.2">
      <c r="A47" s="5">
        <v>43</v>
      </c>
      <c r="B47" s="254" t="s">
        <v>655</v>
      </c>
      <c r="C47" s="67" t="s">
        <v>1516</v>
      </c>
      <c r="D47" s="46" t="s">
        <v>660</v>
      </c>
      <c r="E47" s="5"/>
      <c r="F47" s="5">
        <v>96</v>
      </c>
      <c r="G47" s="953">
        <v>1.3</v>
      </c>
      <c r="H47" s="953">
        <f>G47*заглавие!$K$1</f>
        <v>1.3</v>
      </c>
      <c r="I47" s="203"/>
      <c r="J47" s="166"/>
      <c r="K47" s="203"/>
      <c r="L47" s="203"/>
      <c r="M47" s="203"/>
    </row>
    <row r="48" spans="1:13" ht="13.5" thickBot="1" x14ac:dyDescent="0.25">
      <c r="A48" s="11">
        <v>44</v>
      </c>
      <c r="B48" s="257" t="s">
        <v>652</v>
      </c>
      <c r="C48" s="68" t="s">
        <v>1504</v>
      </c>
      <c r="D48" s="150" t="s">
        <v>1522</v>
      </c>
      <c r="E48" s="8" t="s">
        <v>815</v>
      </c>
      <c r="F48" s="8">
        <v>96</v>
      </c>
      <c r="G48" s="1039">
        <v>1.3</v>
      </c>
      <c r="H48" s="1039">
        <f>G48*заглавие!$K$1</f>
        <v>1.3</v>
      </c>
      <c r="I48" s="203"/>
      <c r="J48" s="166"/>
      <c r="K48" s="203"/>
      <c r="L48" s="203"/>
      <c r="M48" s="203"/>
    </row>
    <row r="49" spans="1:13" x14ac:dyDescent="0.2">
      <c r="A49" s="2">
        <v>45</v>
      </c>
      <c r="B49" s="110" t="s">
        <v>1523</v>
      </c>
      <c r="C49" s="70" t="s">
        <v>1504</v>
      </c>
      <c r="D49" s="149" t="s">
        <v>1521</v>
      </c>
      <c r="E49" s="2" t="s">
        <v>815</v>
      </c>
      <c r="F49" s="2">
        <v>0</v>
      </c>
      <c r="G49" s="619">
        <v>1</v>
      </c>
      <c r="H49" s="619">
        <f>G49*заглавие!$K$1</f>
        <v>1</v>
      </c>
      <c r="I49" s="203"/>
      <c r="J49" s="166"/>
      <c r="K49" s="203"/>
      <c r="L49" s="203"/>
      <c r="M49" s="203"/>
    </row>
    <row r="50" spans="1:13" x14ac:dyDescent="0.2">
      <c r="A50" s="5">
        <v>46</v>
      </c>
      <c r="B50" s="106" t="s">
        <v>1517</v>
      </c>
      <c r="C50" s="67" t="s">
        <v>1504</v>
      </c>
      <c r="D50" s="46" t="s">
        <v>1522</v>
      </c>
      <c r="E50" s="5" t="s">
        <v>815</v>
      </c>
      <c r="F50" s="5">
        <v>0</v>
      </c>
      <c r="G50" s="1782">
        <v>1.1000000000000001</v>
      </c>
      <c r="H50" s="1782">
        <f>G50*заглавие!$K$1</f>
        <v>1.1000000000000001</v>
      </c>
      <c r="I50" s="203"/>
      <c r="J50" s="166"/>
      <c r="K50" s="203"/>
      <c r="L50" s="203"/>
      <c r="M50" s="203"/>
    </row>
    <row r="51" spans="1:13" x14ac:dyDescent="0.2">
      <c r="A51" s="5">
        <v>47</v>
      </c>
      <c r="B51" s="254" t="s">
        <v>653</v>
      </c>
      <c r="C51" s="67" t="s">
        <v>1504</v>
      </c>
      <c r="D51" s="46" t="s">
        <v>1522</v>
      </c>
      <c r="E51" s="5" t="s">
        <v>815</v>
      </c>
      <c r="F51" s="5">
        <v>0</v>
      </c>
      <c r="G51" s="1782">
        <v>1.1000000000000001</v>
      </c>
      <c r="H51" s="1782">
        <f>G51*заглавие!$K$1</f>
        <v>1.1000000000000001</v>
      </c>
      <c r="I51" s="203"/>
      <c r="J51" s="166"/>
      <c r="K51" s="203"/>
      <c r="L51" s="203"/>
      <c r="M51" s="203"/>
    </row>
    <row r="52" spans="1:13" x14ac:dyDescent="0.2">
      <c r="A52" s="5">
        <v>48</v>
      </c>
      <c r="B52" s="254" t="s">
        <v>654</v>
      </c>
      <c r="C52" s="67" t="s">
        <v>1504</v>
      </c>
      <c r="D52" s="46" t="s">
        <v>659</v>
      </c>
      <c r="E52" s="5" t="s">
        <v>815</v>
      </c>
      <c r="F52" s="5">
        <v>0</v>
      </c>
      <c r="G52" s="1782">
        <v>1.1000000000000001</v>
      </c>
      <c r="H52" s="1782">
        <f>G52*заглавие!$K$1</f>
        <v>1.1000000000000001</v>
      </c>
      <c r="I52" s="203"/>
      <c r="J52" s="166"/>
      <c r="K52" s="203"/>
      <c r="L52" s="203"/>
      <c r="M52" s="203"/>
    </row>
    <row r="53" spans="1:13" ht="13.5" thickBot="1" x14ac:dyDescent="0.25">
      <c r="A53" s="8">
        <v>49</v>
      </c>
      <c r="B53" s="257" t="s">
        <v>651</v>
      </c>
      <c r="C53" s="68" t="s">
        <v>1504</v>
      </c>
      <c r="D53" s="150" t="s">
        <v>1534</v>
      </c>
      <c r="E53" s="8" t="s">
        <v>815</v>
      </c>
      <c r="F53" s="8">
        <v>0</v>
      </c>
      <c r="G53" s="1783">
        <v>1.1000000000000001</v>
      </c>
      <c r="H53" s="1783">
        <f>G53*заглавие!$K$1</f>
        <v>1.1000000000000001</v>
      </c>
      <c r="I53" s="203"/>
      <c r="J53" s="166"/>
      <c r="K53" s="203"/>
      <c r="L53" s="203"/>
      <c r="M53" s="203"/>
    </row>
    <row r="54" spans="1:13" ht="13.5" thickBot="1" x14ac:dyDescent="0.25">
      <c r="A54" s="49">
        <v>50</v>
      </c>
      <c r="B54" s="728" t="s">
        <v>637</v>
      </c>
      <c r="C54" s="348" t="s">
        <v>1504</v>
      </c>
      <c r="D54" s="353" t="s">
        <v>1522</v>
      </c>
      <c r="E54" s="49" t="s">
        <v>815</v>
      </c>
      <c r="F54" s="49">
        <v>64</v>
      </c>
      <c r="G54" s="1784">
        <v>2.5</v>
      </c>
      <c r="H54" s="1784">
        <f>G54*заглавие!$K$1</f>
        <v>2.5</v>
      </c>
      <c r="I54" s="203"/>
      <c r="J54" s="166"/>
      <c r="K54" s="203"/>
      <c r="L54" s="203"/>
      <c r="M54" s="203"/>
    </row>
    <row r="55" spans="1:13" x14ac:dyDescent="0.2">
      <c r="A55" s="2">
        <v>51</v>
      </c>
      <c r="B55" s="256" t="s">
        <v>753</v>
      </c>
      <c r="C55" s="70" t="s">
        <v>1504</v>
      </c>
      <c r="D55" s="149" t="s">
        <v>1520</v>
      </c>
      <c r="E55" s="2" t="s">
        <v>816</v>
      </c>
      <c r="F55" s="2">
        <v>64</v>
      </c>
      <c r="G55" s="619">
        <v>3</v>
      </c>
      <c r="H55" s="619">
        <f>G55*заглавие!$K$1</f>
        <v>3</v>
      </c>
      <c r="I55" s="203"/>
      <c r="J55" s="166"/>
      <c r="K55" s="203"/>
      <c r="L55" s="203"/>
      <c r="M55" s="203"/>
    </row>
    <row r="56" spans="1:13" x14ac:dyDescent="0.2">
      <c r="A56" s="5">
        <v>52</v>
      </c>
      <c r="B56" s="254" t="s">
        <v>754</v>
      </c>
      <c r="C56" s="67" t="s">
        <v>1504</v>
      </c>
      <c r="D56" s="46" t="s">
        <v>1520</v>
      </c>
      <c r="E56" s="5" t="s">
        <v>816</v>
      </c>
      <c r="F56" s="5">
        <v>192</v>
      </c>
      <c r="G56" s="375">
        <v>4</v>
      </c>
      <c r="H56" s="375">
        <f>G56*заглавие!$K$1</f>
        <v>4</v>
      </c>
      <c r="I56" s="203"/>
      <c r="J56" s="166"/>
      <c r="K56" s="203"/>
      <c r="L56" s="203"/>
      <c r="M56" s="203"/>
    </row>
    <row r="57" spans="1:13" x14ac:dyDescent="0.2">
      <c r="A57" s="5">
        <v>53</v>
      </c>
      <c r="B57" s="254" t="s">
        <v>756</v>
      </c>
      <c r="C57" s="67" t="s">
        <v>1504</v>
      </c>
      <c r="D57" s="46" t="s">
        <v>1520</v>
      </c>
      <c r="E57" s="5" t="s">
        <v>816</v>
      </c>
      <c r="F57" s="128" t="s">
        <v>842</v>
      </c>
      <c r="G57" s="1782">
        <v>5.5</v>
      </c>
      <c r="H57" s="1782">
        <f>G57*заглавие!$K$1</f>
        <v>5.5</v>
      </c>
      <c r="I57" s="203"/>
      <c r="J57" s="166"/>
      <c r="K57" s="203"/>
      <c r="L57" s="203"/>
      <c r="M57" s="203"/>
    </row>
    <row r="58" spans="1:13" x14ac:dyDescent="0.2">
      <c r="A58" s="5">
        <v>54</v>
      </c>
      <c r="B58" s="255" t="s">
        <v>758</v>
      </c>
      <c r="C58" s="102" t="s">
        <v>1504</v>
      </c>
      <c r="D58" s="47" t="s">
        <v>759</v>
      </c>
      <c r="E58" s="11" t="s">
        <v>816</v>
      </c>
      <c r="F58" s="11">
        <v>192</v>
      </c>
      <c r="G58" s="1785">
        <v>5.5</v>
      </c>
      <c r="H58" s="1785">
        <f>G58*заглавие!$K$1</f>
        <v>5.5</v>
      </c>
      <c r="I58" s="203"/>
      <c r="J58" s="166"/>
      <c r="K58" s="203"/>
      <c r="L58" s="203"/>
      <c r="M58" s="203"/>
    </row>
    <row r="59" spans="1:13" x14ac:dyDescent="0.2">
      <c r="A59" s="5">
        <v>55</v>
      </c>
      <c r="B59" s="254" t="s">
        <v>757</v>
      </c>
      <c r="C59" s="67" t="s">
        <v>1504</v>
      </c>
      <c r="D59" s="46" t="s">
        <v>759</v>
      </c>
      <c r="E59" s="5" t="s">
        <v>816</v>
      </c>
      <c r="F59" s="5">
        <v>160</v>
      </c>
      <c r="G59" s="1782">
        <v>5.5</v>
      </c>
      <c r="H59" s="1782">
        <f>G59*заглавие!$K$1</f>
        <v>5.5</v>
      </c>
      <c r="I59" s="203"/>
      <c r="J59" s="166"/>
      <c r="K59" s="203"/>
      <c r="L59" s="203"/>
      <c r="M59" s="203"/>
    </row>
    <row r="60" spans="1:13" ht="13.5" thickBot="1" x14ac:dyDescent="0.25">
      <c r="A60" s="8">
        <v>56</v>
      </c>
      <c r="B60" s="257" t="s">
        <v>755</v>
      </c>
      <c r="C60" s="68" t="s">
        <v>1504</v>
      </c>
      <c r="D60" s="150" t="s">
        <v>1520</v>
      </c>
      <c r="E60" s="8" t="s">
        <v>816</v>
      </c>
      <c r="F60" s="8">
        <v>192</v>
      </c>
      <c r="G60" s="388">
        <v>8</v>
      </c>
      <c r="H60" s="388">
        <f>G60*заглавие!$K$1</f>
        <v>8</v>
      </c>
      <c r="I60" s="203"/>
      <c r="J60" s="166"/>
      <c r="K60" s="203"/>
      <c r="L60" s="203"/>
      <c r="M60" s="203"/>
    </row>
    <row r="61" spans="1:13" x14ac:dyDescent="0.2">
      <c r="A61" s="2">
        <v>57</v>
      </c>
      <c r="B61" s="569" t="s">
        <v>638</v>
      </c>
      <c r="C61" s="70" t="s">
        <v>1504</v>
      </c>
      <c r="D61" s="149" t="s">
        <v>1520</v>
      </c>
      <c r="E61" s="2" t="s">
        <v>815</v>
      </c>
      <c r="F61" s="2">
        <v>160</v>
      </c>
      <c r="G61" s="619">
        <v>9</v>
      </c>
      <c r="H61" s="619">
        <f>G61*заглавие!$K$1</f>
        <v>9</v>
      </c>
      <c r="I61" s="203"/>
      <c r="J61" s="166"/>
      <c r="K61" s="203"/>
      <c r="L61" s="203"/>
      <c r="M61" s="203"/>
    </row>
    <row r="62" spans="1:13" x14ac:dyDescent="0.2">
      <c r="A62" s="5">
        <v>58</v>
      </c>
      <c r="B62" s="567" t="s">
        <v>638</v>
      </c>
      <c r="C62" s="67" t="s">
        <v>1504</v>
      </c>
      <c r="D62" s="46" t="s">
        <v>1520</v>
      </c>
      <c r="E62" s="5" t="s">
        <v>815</v>
      </c>
      <c r="F62" s="5">
        <v>192</v>
      </c>
      <c r="G62" s="375">
        <v>9</v>
      </c>
      <c r="H62" s="375">
        <f>G62*заглавие!$K$1</f>
        <v>9</v>
      </c>
      <c r="I62" s="203"/>
      <c r="J62" s="166"/>
      <c r="K62" s="203"/>
      <c r="L62" s="203"/>
      <c r="M62" s="203"/>
    </row>
    <row r="63" spans="1:13" x14ac:dyDescent="0.2">
      <c r="A63" s="5">
        <v>59</v>
      </c>
      <c r="B63" s="567" t="s">
        <v>639</v>
      </c>
      <c r="C63" s="67" t="s">
        <v>1504</v>
      </c>
      <c r="D63" s="46" t="s">
        <v>1547</v>
      </c>
      <c r="E63" s="5" t="s">
        <v>815</v>
      </c>
      <c r="F63" s="5">
        <v>160</v>
      </c>
      <c r="G63" s="375">
        <v>9</v>
      </c>
      <c r="H63" s="375">
        <f>G63*заглавие!$K$1</f>
        <v>9</v>
      </c>
      <c r="I63" s="203"/>
      <c r="J63" s="166"/>
      <c r="K63" s="203"/>
      <c r="L63" s="203"/>
      <c r="M63" s="203"/>
    </row>
    <row r="64" spans="1:13" ht="13.5" thickBot="1" x14ac:dyDescent="0.25">
      <c r="A64" s="8">
        <v>60</v>
      </c>
      <c r="B64" s="727" t="s">
        <v>639</v>
      </c>
      <c r="C64" s="68" t="s">
        <v>1504</v>
      </c>
      <c r="D64" s="150" t="s">
        <v>1547</v>
      </c>
      <c r="E64" s="8" t="s">
        <v>815</v>
      </c>
      <c r="F64" s="8">
        <v>192</v>
      </c>
      <c r="G64" s="388">
        <v>9</v>
      </c>
      <c r="H64" s="388">
        <f>G64*заглавие!$K$1</f>
        <v>9</v>
      </c>
      <c r="I64" s="203"/>
      <c r="J64" s="166"/>
      <c r="K64" s="203"/>
      <c r="L64" s="203"/>
      <c r="M64" s="203"/>
    </row>
    <row r="65" spans="1:13" x14ac:dyDescent="0.2">
      <c r="A65" s="2">
        <v>61</v>
      </c>
      <c r="B65" s="591" t="s">
        <v>898</v>
      </c>
      <c r="C65" s="70" t="s">
        <v>1504</v>
      </c>
      <c r="D65" s="579" t="s">
        <v>1522</v>
      </c>
      <c r="E65" s="713" t="s">
        <v>816</v>
      </c>
      <c r="F65" s="2">
        <v>96</v>
      </c>
      <c r="G65" s="725">
        <v>3.5</v>
      </c>
      <c r="H65" s="725">
        <f>G65*заглавие!$K$1</f>
        <v>3.5</v>
      </c>
      <c r="I65" s="203"/>
      <c r="J65" s="166"/>
      <c r="K65" s="203"/>
      <c r="L65" s="203"/>
      <c r="M65" s="203"/>
    </row>
    <row r="66" spans="1:13" ht="13.5" thickBot="1" x14ac:dyDescent="0.25">
      <c r="A66" s="8">
        <v>62</v>
      </c>
      <c r="B66" s="592" t="s">
        <v>899</v>
      </c>
      <c r="C66" s="102" t="s">
        <v>1504</v>
      </c>
      <c r="D66" s="585" t="s">
        <v>659</v>
      </c>
      <c r="E66" s="714" t="s">
        <v>816</v>
      </c>
      <c r="F66" s="11">
        <v>96</v>
      </c>
      <c r="G66" s="1745">
        <v>5</v>
      </c>
      <c r="H66" s="1745">
        <f>G66*заглавие!$K$1</f>
        <v>5</v>
      </c>
      <c r="I66" s="203"/>
      <c r="J66" s="166"/>
      <c r="K66" s="203"/>
      <c r="L66" s="203"/>
      <c r="M66" s="203"/>
    </row>
    <row r="67" spans="1:13" x14ac:dyDescent="0.2">
      <c r="A67" s="36">
        <v>63</v>
      </c>
      <c r="B67" s="110" t="s">
        <v>900</v>
      </c>
      <c r="C67" s="70" t="s">
        <v>1504</v>
      </c>
      <c r="D67" s="579" t="s">
        <v>1520</v>
      </c>
      <c r="E67" s="713" t="s">
        <v>816</v>
      </c>
      <c r="F67" s="2">
        <v>128</v>
      </c>
      <c r="G67" s="725">
        <v>4.5</v>
      </c>
      <c r="H67" s="725">
        <f>G67*заглавие!$K$1</f>
        <v>4.5</v>
      </c>
      <c r="I67" s="203"/>
      <c r="J67" s="166"/>
      <c r="K67" s="203"/>
      <c r="L67" s="203"/>
      <c r="M67" s="203"/>
    </row>
    <row r="68" spans="1:13" x14ac:dyDescent="0.2">
      <c r="A68" s="5">
        <v>64</v>
      </c>
      <c r="B68" s="106" t="s">
        <v>901</v>
      </c>
      <c r="C68" s="67" t="s">
        <v>1504</v>
      </c>
      <c r="D68" s="580" t="s">
        <v>1519</v>
      </c>
      <c r="E68" s="715" t="s">
        <v>816</v>
      </c>
      <c r="F68" s="5">
        <v>128</v>
      </c>
      <c r="G68" s="726">
        <v>5.5</v>
      </c>
      <c r="H68" s="726">
        <f>G68*заглавие!$K$1</f>
        <v>5.5</v>
      </c>
      <c r="I68" s="203"/>
      <c r="J68" s="166"/>
      <c r="K68" s="203"/>
      <c r="L68" s="203"/>
      <c r="M68" s="203"/>
    </row>
    <row r="69" spans="1:13" ht="13.5" thickBot="1" x14ac:dyDescent="0.25">
      <c r="A69" s="11">
        <v>65</v>
      </c>
      <c r="B69" s="107" t="s">
        <v>902</v>
      </c>
      <c r="C69" s="68" t="s">
        <v>1504</v>
      </c>
      <c r="D69" s="581" t="s">
        <v>1547</v>
      </c>
      <c r="E69" s="716" t="s">
        <v>816</v>
      </c>
      <c r="F69" s="8">
        <v>128</v>
      </c>
      <c r="G69" s="679">
        <v>4</v>
      </c>
      <c r="H69" s="679">
        <f>G69*заглавие!$K$1</f>
        <v>4</v>
      </c>
      <c r="I69" s="203"/>
      <c r="J69" s="166"/>
      <c r="K69" s="203"/>
      <c r="L69" s="203"/>
      <c r="M69" s="203"/>
    </row>
    <row r="70" spans="1:13" x14ac:dyDescent="0.2">
      <c r="A70" s="2">
        <v>66</v>
      </c>
      <c r="B70" s="593" t="s">
        <v>903</v>
      </c>
      <c r="C70" s="69" t="s">
        <v>1504</v>
      </c>
      <c r="D70" s="587" t="s">
        <v>1522</v>
      </c>
      <c r="E70" s="717" t="s">
        <v>816</v>
      </c>
      <c r="F70" s="36">
        <v>96</v>
      </c>
      <c r="G70" s="1786">
        <v>2.5</v>
      </c>
      <c r="H70" s="1786">
        <f>G70*заглавие!$K$1</f>
        <v>2.5</v>
      </c>
      <c r="I70" s="203"/>
      <c r="J70" s="166"/>
      <c r="K70" s="203"/>
      <c r="L70" s="203"/>
      <c r="M70" s="203"/>
    </row>
    <row r="71" spans="1:13" x14ac:dyDescent="0.2">
      <c r="A71" s="5">
        <v>67</v>
      </c>
      <c r="B71" s="594" t="s">
        <v>904</v>
      </c>
      <c r="C71" s="67" t="s">
        <v>1504</v>
      </c>
      <c r="D71" s="580" t="s">
        <v>659</v>
      </c>
      <c r="E71" s="715" t="s">
        <v>816</v>
      </c>
      <c r="F71" s="5">
        <v>96</v>
      </c>
      <c r="G71" s="726">
        <v>4</v>
      </c>
      <c r="H71" s="726">
        <f>G71*заглавие!$K$1</f>
        <v>4</v>
      </c>
      <c r="I71" s="203"/>
      <c r="J71" s="166"/>
      <c r="K71" s="203"/>
      <c r="L71" s="203"/>
      <c r="M71" s="203"/>
    </row>
    <row r="72" spans="1:13" ht="13.5" thickBot="1" x14ac:dyDescent="0.25">
      <c r="A72" s="8">
        <v>68</v>
      </c>
      <c r="B72" s="592" t="s">
        <v>905</v>
      </c>
      <c r="C72" s="102" t="s">
        <v>1504</v>
      </c>
      <c r="D72" s="585" t="s">
        <v>1519</v>
      </c>
      <c r="E72" s="714" t="s">
        <v>816</v>
      </c>
      <c r="F72" s="11">
        <v>96</v>
      </c>
      <c r="G72" s="1745">
        <v>6</v>
      </c>
      <c r="H72" s="1745">
        <f>G72*заглавие!$K$1</f>
        <v>6</v>
      </c>
      <c r="I72" s="203"/>
      <c r="J72" s="166"/>
      <c r="K72" s="203"/>
      <c r="L72" s="203"/>
      <c r="M72" s="203"/>
    </row>
    <row r="73" spans="1:13" x14ac:dyDescent="0.2">
      <c r="A73" s="36">
        <v>69</v>
      </c>
      <c r="B73" s="110" t="s">
        <v>912</v>
      </c>
      <c r="C73" s="70" t="s">
        <v>1504</v>
      </c>
      <c r="D73" s="579" t="s">
        <v>895</v>
      </c>
      <c r="E73" s="713" t="s">
        <v>816</v>
      </c>
      <c r="F73" s="2">
        <v>128</v>
      </c>
      <c r="G73" s="725">
        <v>20</v>
      </c>
      <c r="H73" s="725">
        <f>G73*заглавие!$K$1</f>
        <v>20</v>
      </c>
      <c r="I73" s="203"/>
      <c r="J73" s="166"/>
      <c r="K73" s="203"/>
      <c r="L73" s="203"/>
      <c r="M73" s="203"/>
    </row>
    <row r="74" spans="1:13" ht="13.5" thickBot="1" x14ac:dyDescent="0.25">
      <c r="A74" s="11">
        <v>70</v>
      </c>
      <c r="B74" s="107" t="s">
        <v>912</v>
      </c>
      <c r="C74" s="68" t="s">
        <v>1504</v>
      </c>
      <c r="D74" s="581" t="s">
        <v>895</v>
      </c>
      <c r="E74" s="716" t="s">
        <v>816</v>
      </c>
      <c r="F74" s="8">
        <v>32</v>
      </c>
      <c r="G74" s="584">
        <v>20</v>
      </c>
      <c r="H74" s="584">
        <f>G74*заглавие!$K$1</f>
        <v>20</v>
      </c>
      <c r="I74" s="203"/>
      <c r="J74" s="166"/>
      <c r="K74" s="203"/>
      <c r="L74" s="203"/>
      <c r="M74" s="203"/>
    </row>
    <row r="75" spans="1:13" x14ac:dyDescent="0.2">
      <c r="A75" s="2">
        <v>71</v>
      </c>
      <c r="B75" s="593" t="s">
        <v>906</v>
      </c>
      <c r="C75" s="69" t="s">
        <v>1504</v>
      </c>
      <c r="D75" s="587" t="s">
        <v>1522</v>
      </c>
      <c r="E75" s="717" t="s">
        <v>816</v>
      </c>
      <c r="F75" s="36">
        <v>128</v>
      </c>
      <c r="G75" s="588">
        <v>3</v>
      </c>
      <c r="H75" s="588">
        <f>G75*заглавие!$K$1</f>
        <v>3</v>
      </c>
      <c r="I75" s="203"/>
      <c r="J75" s="166"/>
      <c r="K75" s="203"/>
      <c r="L75" s="203"/>
      <c r="M75" s="203"/>
    </row>
    <row r="76" spans="1:13" ht="13.5" thickBot="1" x14ac:dyDescent="0.25">
      <c r="A76" s="8">
        <v>72</v>
      </c>
      <c r="B76" s="592" t="s">
        <v>907</v>
      </c>
      <c r="C76" s="102" t="s">
        <v>1504</v>
      </c>
      <c r="D76" s="585" t="s">
        <v>659</v>
      </c>
      <c r="E76" s="714" t="s">
        <v>816</v>
      </c>
      <c r="F76" s="11">
        <v>128</v>
      </c>
      <c r="G76" s="586">
        <v>4</v>
      </c>
      <c r="H76" s="586">
        <f>G76*заглавие!$K$1</f>
        <v>4</v>
      </c>
      <c r="I76" s="203"/>
      <c r="J76" s="166"/>
      <c r="K76" s="203"/>
      <c r="L76" s="203"/>
      <c r="M76" s="203"/>
    </row>
    <row r="77" spans="1:13" x14ac:dyDescent="0.2">
      <c r="A77" s="36">
        <v>73</v>
      </c>
      <c r="B77" s="110" t="s">
        <v>908</v>
      </c>
      <c r="C77" s="70" t="s">
        <v>1504</v>
      </c>
      <c r="D77" s="579" t="s">
        <v>1522</v>
      </c>
      <c r="E77" s="713" t="s">
        <v>816</v>
      </c>
      <c r="F77" s="2">
        <v>128</v>
      </c>
      <c r="G77" s="582">
        <v>3</v>
      </c>
      <c r="H77" s="582">
        <f>G77*заглавие!$K$1</f>
        <v>3</v>
      </c>
      <c r="I77" s="203"/>
      <c r="J77" s="166"/>
      <c r="K77" s="203"/>
      <c r="L77" s="203"/>
      <c r="M77" s="203"/>
    </row>
    <row r="78" spans="1:13" ht="13.5" thickBot="1" x14ac:dyDescent="0.25">
      <c r="A78" s="11">
        <v>74</v>
      </c>
      <c r="B78" s="107" t="s">
        <v>909</v>
      </c>
      <c r="C78" s="68" t="s">
        <v>1504</v>
      </c>
      <c r="D78" s="581" t="s">
        <v>659</v>
      </c>
      <c r="E78" s="716" t="s">
        <v>816</v>
      </c>
      <c r="F78" s="8">
        <v>128</v>
      </c>
      <c r="G78" s="584">
        <v>4</v>
      </c>
      <c r="H78" s="584">
        <f>G78*заглавие!$K$1</f>
        <v>4</v>
      </c>
      <c r="I78" s="203"/>
      <c r="J78" s="166"/>
      <c r="K78" s="203"/>
      <c r="L78" s="203"/>
      <c r="M78" s="203"/>
    </row>
    <row r="79" spans="1:13" ht="13.5" thickBot="1" x14ac:dyDescent="0.25">
      <c r="A79" s="49">
        <v>75</v>
      </c>
      <c r="B79" s="595" t="s">
        <v>910</v>
      </c>
      <c r="C79" s="368" t="s">
        <v>1504</v>
      </c>
      <c r="D79" s="589" t="s">
        <v>896</v>
      </c>
      <c r="E79" s="718" t="s">
        <v>816</v>
      </c>
      <c r="F79" s="197">
        <v>128</v>
      </c>
      <c r="G79" s="590">
        <v>5</v>
      </c>
      <c r="H79" s="590">
        <f>G79*заглавие!$K$1</f>
        <v>5</v>
      </c>
      <c r="I79" s="203"/>
      <c r="J79" s="166"/>
      <c r="K79" s="203"/>
      <c r="L79" s="203"/>
      <c r="M79" s="203"/>
    </row>
    <row r="80" spans="1:13" x14ac:dyDescent="0.2">
      <c r="A80" s="36">
        <v>76</v>
      </c>
      <c r="B80" s="110" t="s">
        <v>913</v>
      </c>
      <c r="C80" s="70" t="s">
        <v>1504</v>
      </c>
      <c r="D80" s="579" t="s">
        <v>897</v>
      </c>
      <c r="E80" s="713" t="s">
        <v>816</v>
      </c>
      <c r="F80" s="2">
        <v>192</v>
      </c>
      <c r="G80" s="582">
        <v>10</v>
      </c>
      <c r="H80" s="582">
        <f>G80*заглавие!$K$1</f>
        <v>10</v>
      </c>
      <c r="I80" s="203"/>
      <c r="J80" s="166"/>
      <c r="K80" s="203"/>
      <c r="L80" s="203"/>
      <c r="M80" s="203"/>
    </row>
    <row r="81" spans="1:13" x14ac:dyDescent="0.2">
      <c r="A81" s="5">
        <v>77</v>
      </c>
      <c r="B81" s="106" t="s">
        <v>914</v>
      </c>
      <c r="C81" s="67" t="s">
        <v>1504</v>
      </c>
      <c r="D81" s="580" t="s">
        <v>1521</v>
      </c>
      <c r="E81" s="715" t="s">
        <v>816</v>
      </c>
      <c r="F81" s="5">
        <v>192</v>
      </c>
      <c r="G81" s="583">
        <v>10</v>
      </c>
      <c r="H81" s="583">
        <f>G81*заглавие!$K$1</f>
        <v>10</v>
      </c>
      <c r="I81" s="203"/>
      <c r="J81" s="166"/>
      <c r="K81" s="203"/>
      <c r="L81" s="203"/>
      <c r="M81" s="203"/>
    </row>
    <row r="82" spans="1:13" x14ac:dyDescent="0.2">
      <c r="A82" s="5">
        <v>78</v>
      </c>
      <c r="B82" s="106" t="s">
        <v>913</v>
      </c>
      <c r="C82" s="67" t="s">
        <v>1504</v>
      </c>
      <c r="D82" s="580" t="s">
        <v>897</v>
      </c>
      <c r="E82" s="715" t="s">
        <v>816</v>
      </c>
      <c r="F82" s="5">
        <v>128</v>
      </c>
      <c r="G82" s="583">
        <v>5</v>
      </c>
      <c r="H82" s="583">
        <f>G82*заглавие!$K$1</f>
        <v>5</v>
      </c>
      <c r="I82" s="203"/>
      <c r="J82" s="166"/>
      <c r="K82" s="203"/>
      <c r="L82" s="203"/>
      <c r="M82" s="203"/>
    </row>
    <row r="83" spans="1:13" ht="13.5" thickBot="1" x14ac:dyDescent="0.25">
      <c r="A83" s="11">
        <v>79</v>
      </c>
      <c r="B83" s="107" t="s">
        <v>914</v>
      </c>
      <c r="C83" s="68" t="s">
        <v>1504</v>
      </c>
      <c r="D83" s="581" t="s">
        <v>1521</v>
      </c>
      <c r="E83" s="716" t="s">
        <v>816</v>
      </c>
      <c r="F83" s="8">
        <v>128</v>
      </c>
      <c r="G83" s="584">
        <v>5</v>
      </c>
      <c r="H83" s="584">
        <f>G83*заглавие!$K$1</f>
        <v>5</v>
      </c>
      <c r="I83" s="203"/>
      <c r="J83" s="166"/>
      <c r="K83" s="203"/>
      <c r="L83" s="203"/>
      <c r="M83" s="203"/>
    </row>
    <row r="84" spans="1:13" x14ac:dyDescent="0.2">
      <c r="A84" s="2">
        <v>80</v>
      </c>
      <c r="B84" s="593" t="s">
        <v>915</v>
      </c>
      <c r="C84" s="69" t="s">
        <v>1504</v>
      </c>
      <c r="D84" s="587" t="s">
        <v>897</v>
      </c>
      <c r="E84" s="717" t="s">
        <v>816</v>
      </c>
      <c r="F84" s="36">
        <v>160</v>
      </c>
      <c r="G84" s="588">
        <v>3</v>
      </c>
      <c r="H84" s="588">
        <f>G84*заглавие!$K$1</f>
        <v>3</v>
      </c>
      <c r="I84" s="203"/>
      <c r="J84" s="166"/>
      <c r="K84" s="203"/>
      <c r="L84" s="203"/>
      <c r="M84" s="203"/>
    </row>
    <row r="85" spans="1:13" x14ac:dyDescent="0.2">
      <c r="A85" s="5">
        <v>81</v>
      </c>
      <c r="B85" s="594" t="s">
        <v>1793</v>
      </c>
      <c r="C85" s="67" t="s">
        <v>1504</v>
      </c>
      <c r="D85" s="580" t="s">
        <v>1521</v>
      </c>
      <c r="E85" s="715" t="s">
        <v>816</v>
      </c>
      <c r="F85" s="5">
        <v>160</v>
      </c>
      <c r="G85" s="583">
        <v>5</v>
      </c>
      <c r="H85" s="583">
        <f>G85*заглавие!$K$1</f>
        <v>5</v>
      </c>
      <c r="I85" s="203"/>
      <c r="J85" s="166"/>
      <c r="K85" s="203"/>
      <c r="L85" s="203"/>
      <c r="M85" s="203"/>
    </row>
    <row r="86" spans="1:13" x14ac:dyDescent="0.2">
      <c r="A86" s="5">
        <v>82</v>
      </c>
      <c r="B86" s="594" t="s">
        <v>915</v>
      </c>
      <c r="C86" s="67" t="s">
        <v>1504</v>
      </c>
      <c r="D86" s="580" t="s">
        <v>897</v>
      </c>
      <c r="E86" s="715" t="s">
        <v>816</v>
      </c>
      <c r="F86" s="5">
        <v>128</v>
      </c>
      <c r="G86" s="583">
        <v>3</v>
      </c>
      <c r="H86" s="583">
        <f>G86*заглавие!$K$1</f>
        <v>3</v>
      </c>
      <c r="I86" s="203"/>
      <c r="J86" s="166"/>
      <c r="K86" s="203"/>
      <c r="L86" s="203"/>
      <c r="M86" s="203"/>
    </row>
    <row r="87" spans="1:13" ht="13.5" thickBot="1" x14ac:dyDescent="0.25">
      <c r="A87" s="8">
        <v>83</v>
      </c>
      <c r="B87" s="592" t="s">
        <v>1793</v>
      </c>
      <c r="C87" s="102" t="s">
        <v>1504</v>
      </c>
      <c r="D87" s="585" t="s">
        <v>1521</v>
      </c>
      <c r="E87" s="714" t="s">
        <v>816</v>
      </c>
      <c r="F87" s="11">
        <v>128</v>
      </c>
      <c r="G87" s="586">
        <v>4</v>
      </c>
      <c r="H87" s="586">
        <f>G87*заглавие!$K$1</f>
        <v>4</v>
      </c>
      <c r="I87" s="203"/>
      <c r="J87" s="166"/>
      <c r="K87" s="203"/>
      <c r="L87" s="203"/>
      <c r="M87" s="203"/>
    </row>
    <row r="88" spans="1:13" ht="13.5" thickBot="1" x14ac:dyDescent="0.25">
      <c r="A88" s="326">
        <v>84</v>
      </c>
      <c r="B88" s="723" t="s">
        <v>911</v>
      </c>
      <c r="C88" s="719" t="s">
        <v>1504</v>
      </c>
      <c r="D88" s="720" t="s">
        <v>1522</v>
      </c>
      <c r="E88" s="721" t="s">
        <v>816</v>
      </c>
      <c r="F88" s="326">
        <v>96</v>
      </c>
      <c r="G88" s="722">
        <v>2.5</v>
      </c>
      <c r="H88" s="722">
        <f>G88*заглавие!$K$1</f>
        <v>2.5</v>
      </c>
      <c r="I88" s="203"/>
      <c r="J88" s="166"/>
      <c r="K88" s="203"/>
      <c r="L88" s="203"/>
      <c r="M88" s="203"/>
    </row>
    <row r="89" spans="1:13" x14ac:dyDescent="0.2">
      <c r="A89" s="2">
        <v>85</v>
      </c>
      <c r="B89" s="724" t="s">
        <v>1640</v>
      </c>
      <c r="C89" s="70" t="s">
        <v>1504</v>
      </c>
      <c r="D89" s="172" t="s">
        <v>1522</v>
      </c>
      <c r="E89" s="92" t="s">
        <v>816</v>
      </c>
      <c r="F89" s="2">
        <v>128</v>
      </c>
      <c r="G89" s="725">
        <v>3</v>
      </c>
      <c r="H89" s="725">
        <f>G89*заглавие!$K$1</f>
        <v>3</v>
      </c>
      <c r="I89" s="203"/>
      <c r="J89" s="250"/>
      <c r="K89" s="203"/>
      <c r="L89" s="203"/>
      <c r="M89" s="203"/>
    </row>
    <row r="90" spans="1:13" x14ac:dyDescent="0.2">
      <c r="A90" s="5">
        <v>86</v>
      </c>
      <c r="B90" s="445" t="s">
        <v>1641</v>
      </c>
      <c r="C90" s="67" t="s">
        <v>1504</v>
      </c>
      <c r="D90" s="173" t="s">
        <v>659</v>
      </c>
      <c r="E90" s="86" t="s">
        <v>816</v>
      </c>
      <c r="F90" s="5">
        <v>128</v>
      </c>
      <c r="G90" s="726">
        <v>4.5</v>
      </c>
      <c r="H90" s="726">
        <f>G90*заглавие!$K$1</f>
        <v>4.5</v>
      </c>
      <c r="I90" s="203"/>
      <c r="J90" s="250"/>
      <c r="K90" s="203"/>
      <c r="L90" s="203"/>
      <c r="M90" s="203"/>
    </row>
    <row r="91" spans="1:13" x14ac:dyDescent="0.2">
      <c r="A91" s="5">
        <v>87</v>
      </c>
      <c r="B91" s="445" t="s">
        <v>1642</v>
      </c>
      <c r="C91" s="67" t="s">
        <v>1504</v>
      </c>
      <c r="D91" s="173" t="s">
        <v>1522</v>
      </c>
      <c r="E91" s="86" t="s">
        <v>816</v>
      </c>
      <c r="F91" s="5">
        <v>96</v>
      </c>
      <c r="G91" s="726">
        <v>3.5</v>
      </c>
      <c r="H91" s="726">
        <f>G91*заглавие!$K$1</f>
        <v>3.5</v>
      </c>
      <c r="I91" s="203"/>
      <c r="J91" s="250"/>
      <c r="K91" s="203"/>
      <c r="L91" s="203"/>
      <c r="M91" s="203"/>
    </row>
    <row r="92" spans="1:13" x14ac:dyDescent="0.2">
      <c r="A92" s="5">
        <v>88</v>
      </c>
      <c r="B92" s="445" t="s">
        <v>1643</v>
      </c>
      <c r="C92" s="67" t="s">
        <v>1504</v>
      </c>
      <c r="D92" s="173" t="s">
        <v>659</v>
      </c>
      <c r="E92" s="86" t="s">
        <v>816</v>
      </c>
      <c r="F92" s="5">
        <v>96</v>
      </c>
      <c r="G92" s="726">
        <v>5.5</v>
      </c>
      <c r="H92" s="726">
        <f>G92*заглавие!$K$1</f>
        <v>5.5</v>
      </c>
      <c r="I92" s="203"/>
      <c r="J92" s="250"/>
      <c r="K92" s="203"/>
      <c r="L92" s="203"/>
      <c r="M92" s="203"/>
    </row>
    <row r="93" spans="1:13" x14ac:dyDescent="0.2">
      <c r="A93" s="5">
        <v>89</v>
      </c>
      <c r="B93" s="445" t="s">
        <v>1644</v>
      </c>
      <c r="C93" s="1787" t="s">
        <v>1504</v>
      </c>
      <c r="D93" s="1033" t="s">
        <v>1522</v>
      </c>
      <c r="E93" s="329" t="s">
        <v>816</v>
      </c>
      <c r="F93" s="218">
        <v>128</v>
      </c>
      <c r="G93" s="726">
        <v>4</v>
      </c>
      <c r="H93" s="726">
        <f>G93*заглавие!$K$1</f>
        <v>4</v>
      </c>
      <c r="I93" s="203"/>
      <c r="J93" s="250"/>
      <c r="K93" s="203"/>
      <c r="L93" s="203"/>
      <c r="M93" s="203"/>
    </row>
    <row r="94" spans="1:13" x14ac:dyDescent="0.2">
      <c r="A94" s="5">
        <v>90</v>
      </c>
      <c r="B94" s="445" t="s">
        <v>1762</v>
      </c>
      <c r="C94" s="1787" t="s">
        <v>1504</v>
      </c>
      <c r="D94" s="1033" t="s">
        <v>659</v>
      </c>
      <c r="E94" s="329" t="s">
        <v>816</v>
      </c>
      <c r="F94" s="218">
        <v>128</v>
      </c>
      <c r="G94" s="726">
        <v>9</v>
      </c>
      <c r="H94" s="726">
        <f>G94*заглавие!$K$1</f>
        <v>9</v>
      </c>
      <c r="I94" s="203"/>
      <c r="J94" s="250"/>
      <c r="K94" s="203"/>
      <c r="L94" s="203"/>
      <c r="M94" s="203"/>
    </row>
    <row r="95" spans="1:13" x14ac:dyDescent="0.2">
      <c r="A95" s="5">
        <v>91</v>
      </c>
      <c r="B95" s="445" t="s">
        <v>423</v>
      </c>
      <c r="C95" s="1787" t="s">
        <v>1504</v>
      </c>
      <c r="D95" s="1033" t="s">
        <v>1522</v>
      </c>
      <c r="E95" s="329" t="s">
        <v>816</v>
      </c>
      <c r="F95" s="218">
        <v>192</v>
      </c>
      <c r="G95" s="726">
        <v>3.5</v>
      </c>
      <c r="H95" s="726">
        <f>G95*заглавие!$K$1</f>
        <v>3.5</v>
      </c>
      <c r="I95" s="203"/>
      <c r="J95" s="250"/>
      <c r="K95" s="203"/>
      <c r="L95" s="203"/>
      <c r="M95" s="203"/>
    </row>
    <row r="96" spans="1:13" x14ac:dyDescent="0.2">
      <c r="A96" s="5">
        <v>92</v>
      </c>
      <c r="B96" s="445" t="s">
        <v>424</v>
      </c>
      <c r="C96" s="1787" t="s">
        <v>1504</v>
      </c>
      <c r="D96" s="1033" t="s">
        <v>659</v>
      </c>
      <c r="E96" s="329" t="s">
        <v>816</v>
      </c>
      <c r="F96" s="218">
        <v>192</v>
      </c>
      <c r="G96" s="726">
        <v>5</v>
      </c>
      <c r="H96" s="726">
        <f>G96*заглавие!$K$1</f>
        <v>5</v>
      </c>
      <c r="I96" s="203"/>
      <c r="J96" s="250"/>
      <c r="K96" s="203"/>
      <c r="L96" s="203"/>
      <c r="M96" s="203"/>
    </row>
    <row r="97" spans="1:13" x14ac:dyDescent="0.2">
      <c r="A97" s="5">
        <v>93</v>
      </c>
      <c r="B97" s="445" t="s">
        <v>423</v>
      </c>
      <c r="C97" s="1787" t="s">
        <v>1504</v>
      </c>
      <c r="D97" s="1033" t="s">
        <v>1522</v>
      </c>
      <c r="E97" s="329" t="s">
        <v>816</v>
      </c>
      <c r="F97" s="218">
        <v>128</v>
      </c>
      <c r="G97" s="726">
        <v>3</v>
      </c>
      <c r="H97" s="726">
        <f>G97*заглавие!$K$1</f>
        <v>3</v>
      </c>
      <c r="I97" s="203"/>
      <c r="J97" s="250"/>
      <c r="K97" s="203"/>
      <c r="L97" s="203"/>
      <c r="M97" s="203"/>
    </row>
    <row r="98" spans="1:13" x14ac:dyDescent="0.2">
      <c r="A98" s="5">
        <v>94</v>
      </c>
      <c r="B98" s="445" t="s">
        <v>424</v>
      </c>
      <c r="C98" s="1787" t="s">
        <v>1504</v>
      </c>
      <c r="D98" s="1033" t="s">
        <v>659</v>
      </c>
      <c r="E98" s="329" t="s">
        <v>816</v>
      </c>
      <c r="F98" s="218">
        <v>128</v>
      </c>
      <c r="G98" s="726">
        <v>3</v>
      </c>
      <c r="H98" s="726">
        <f>G98*заглавие!$K$1</f>
        <v>3</v>
      </c>
      <c r="I98" s="203"/>
      <c r="J98" s="250"/>
      <c r="K98" s="203"/>
      <c r="L98" s="203"/>
      <c r="M98" s="203"/>
    </row>
    <row r="99" spans="1:13" x14ac:dyDescent="0.2">
      <c r="A99" s="5">
        <v>95</v>
      </c>
      <c r="B99" s="445" t="s">
        <v>1684</v>
      </c>
      <c r="C99" s="1787" t="s">
        <v>1504</v>
      </c>
      <c r="D99" s="1033" t="s">
        <v>1638</v>
      </c>
      <c r="E99" s="329" t="s">
        <v>816</v>
      </c>
      <c r="F99" s="218">
        <v>96</v>
      </c>
      <c r="G99" s="726">
        <v>4</v>
      </c>
      <c r="H99" s="726">
        <f>G99*заглавие!$K$1</f>
        <v>4</v>
      </c>
      <c r="I99" s="203"/>
      <c r="J99" s="250"/>
      <c r="K99" s="203"/>
      <c r="L99" s="203"/>
      <c r="M99" s="203"/>
    </row>
    <row r="100" spans="1:13" x14ac:dyDescent="0.2">
      <c r="A100" s="5">
        <v>96</v>
      </c>
      <c r="B100" s="445" t="s">
        <v>1685</v>
      </c>
      <c r="C100" s="1787" t="s">
        <v>1504</v>
      </c>
      <c r="D100" s="1033" t="s">
        <v>1639</v>
      </c>
      <c r="E100" s="329" t="s">
        <v>816</v>
      </c>
      <c r="F100" s="218">
        <v>96</v>
      </c>
      <c r="G100" s="726">
        <v>5</v>
      </c>
      <c r="H100" s="726">
        <f>G100*заглавие!$K$1</f>
        <v>5</v>
      </c>
      <c r="I100" s="203"/>
      <c r="J100" s="250"/>
      <c r="K100" s="203"/>
      <c r="L100" s="203"/>
      <c r="M100" s="203"/>
    </row>
    <row r="101" spans="1:13" x14ac:dyDescent="0.2">
      <c r="A101" s="5">
        <v>97</v>
      </c>
      <c r="B101" s="445" t="s">
        <v>1645</v>
      </c>
      <c r="C101" s="1787" t="s">
        <v>1504</v>
      </c>
      <c r="D101" s="1033" t="s">
        <v>1639</v>
      </c>
      <c r="E101" s="329" t="s">
        <v>816</v>
      </c>
      <c r="F101" s="218">
        <v>128</v>
      </c>
      <c r="G101" s="726">
        <v>5.5</v>
      </c>
      <c r="H101" s="726">
        <f>G101*заглавие!$K$1</f>
        <v>5.5</v>
      </c>
      <c r="I101" s="203"/>
      <c r="J101" s="250"/>
      <c r="K101" s="203"/>
      <c r="L101" s="203"/>
      <c r="M101" s="203"/>
    </row>
    <row r="102" spans="1:13" x14ac:dyDescent="0.2">
      <c r="A102" s="5">
        <v>98</v>
      </c>
      <c r="B102" s="445" t="s">
        <v>1646</v>
      </c>
      <c r="C102" s="1787" t="s">
        <v>1504</v>
      </c>
      <c r="D102" s="1033" t="s">
        <v>1639</v>
      </c>
      <c r="E102" s="329" t="s">
        <v>816</v>
      </c>
      <c r="F102" s="218">
        <v>128</v>
      </c>
      <c r="G102" s="726">
        <v>7</v>
      </c>
      <c r="H102" s="726">
        <f>G102*заглавие!$K$1</f>
        <v>7</v>
      </c>
      <c r="I102" s="203"/>
      <c r="J102" s="250"/>
      <c r="K102" s="203"/>
      <c r="L102" s="203"/>
      <c r="M102" s="203"/>
    </row>
    <row r="103" spans="1:13" x14ac:dyDescent="0.2">
      <c r="A103" s="5">
        <v>99</v>
      </c>
      <c r="B103" s="445" t="s">
        <v>1647</v>
      </c>
      <c r="C103" s="1787" t="s">
        <v>1504</v>
      </c>
      <c r="D103" s="1033" t="s">
        <v>1638</v>
      </c>
      <c r="E103" s="329" t="s">
        <v>816</v>
      </c>
      <c r="F103" s="218">
        <v>128</v>
      </c>
      <c r="G103" s="726">
        <v>6</v>
      </c>
      <c r="H103" s="726">
        <f>G103*заглавие!$K$1</f>
        <v>6</v>
      </c>
      <c r="I103" s="203"/>
      <c r="J103" s="250"/>
      <c r="K103" s="203"/>
      <c r="L103" s="203"/>
      <c r="M103" s="203"/>
    </row>
    <row r="104" spans="1:13" x14ac:dyDescent="0.2">
      <c r="A104" s="5">
        <v>100</v>
      </c>
      <c r="B104" s="445" t="s">
        <v>1648</v>
      </c>
      <c r="C104" s="67" t="s">
        <v>1504</v>
      </c>
      <c r="D104" s="173" t="s">
        <v>1639</v>
      </c>
      <c r="E104" s="86" t="s">
        <v>816</v>
      </c>
      <c r="F104" s="5">
        <v>128</v>
      </c>
      <c r="G104" s="726">
        <v>7</v>
      </c>
      <c r="H104" s="726">
        <f>G104*заглавие!$K$1</f>
        <v>7</v>
      </c>
      <c r="I104" s="203"/>
      <c r="J104" s="250"/>
      <c r="K104" s="203"/>
      <c r="L104" s="203"/>
      <c r="M104" s="203"/>
    </row>
    <row r="105" spans="1:13" ht="13.5" thickBot="1" x14ac:dyDescent="0.25">
      <c r="A105" s="8">
        <v>101</v>
      </c>
      <c r="B105" s="447" t="s">
        <v>1649</v>
      </c>
      <c r="C105" s="68" t="s">
        <v>1504</v>
      </c>
      <c r="D105" s="175" t="s">
        <v>1638</v>
      </c>
      <c r="E105" s="87" t="s">
        <v>816</v>
      </c>
      <c r="F105" s="8">
        <v>128</v>
      </c>
      <c r="G105" s="679">
        <v>6</v>
      </c>
      <c r="H105" s="679">
        <f>G105*заглавие!$K$1</f>
        <v>6</v>
      </c>
      <c r="I105" s="203"/>
      <c r="J105" s="250"/>
      <c r="K105" s="203"/>
      <c r="L105" s="203"/>
      <c r="M105" s="203"/>
    </row>
    <row r="106" spans="1:13" x14ac:dyDescent="0.2">
      <c r="A106" s="326">
        <v>102</v>
      </c>
      <c r="B106" s="1057" t="s">
        <v>1417</v>
      </c>
      <c r="C106" s="368" t="s">
        <v>1504</v>
      </c>
      <c r="D106" s="1032"/>
      <c r="E106" s="698" t="s">
        <v>816</v>
      </c>
      <c r="F106" s="327">
        <v>128</v>
      </c>
      <c r="G106" s="1031">
        <v>3</v>
      </c>
      <c r="H106" s="1031">
        <f>G106*заглавие!$K$1</f>
        <v>3</v>
      </c>
      <c r="I106" s="203"/>
      <c r="J106" s="250"/>
      <c r="K106" s="203"/>
      <c r="L106" s="203"/>
      <c r="M106" s="203"/>
    </row>
    <row r="107" spans="1:13" x14ac:dyDescent="0.2">
      <c r="A107" s="5">
        <v>103</v>
      </c>
      <c r="B107" s="445" t="s">
        <v>1418</v>
      </c>
      <c r="C107" s="67" t="s">
        <v>1504</v>
      </c>
      <c r="D107" s="1033"/>
      <c r="E107" s="86" t="s">
        <v>816</v>
      </c>
      <c r="F107" s="218">
        <v>0</v>
      </c>
      <c r="G107" s="726">
        <v>1.5</v>
      </c>
      <c r="H107" s="726">
        <f>G107*заглавие!$K$1</f>
        <v>1.5</v>
      </c>
      <c r="I107" s="203"/>
      <c r="J107" s="250"/>
      <c r="K107" s="203"/>
      <c r="L107" s="203"/>
      <c r="M107" s="203"/>
    </row>
    <row r="108" spans="1:13" x14ac:dyDescent="0.2">
      <c r="A108" s="5">
        <v>104</v>
      </c>
      <c r="B108" s="445" t="s">
        <v>1419</v>
      </c>
      <c r="C108" s="67" t="s">
        <v>1504</v>
      </c>
      <c r="D108" s="1033"/>
      <c r="E108" s="86" t="s">
        <v>816</v>
      </c>
      <c r="F108" s="218">
        <v>320</v>
      </c>
      <c r="G108" s="726">
        <v>14</v>
      </c>
      <c r="H108" s="726">
        <f>G108*заглавие!$K$1</f>
        <v>14</v>
      </c>
      <c r="I108" s="203"/>
      <c r="J108" s="250"/>
      <c r="K108" s="203"/>
      <c r="L108" s="203"/>
      <c r="M108" s="203"/>
    </row>
    <row r="109" spans="1:13" x14ac:dyDescent="0.2">
      <c r="A109" s="5">
        <v>105</v>
      </c>
      <c r="B109" s="445" t="s">
        <v>1420</v>
      </c>
      <c r="C109" s="67" t="s">
        <v>1504</v>
      </c>
      <c r="D109" s="1033"/>
      <c r="E109" s="86" t="s">
        <v>816</v>
      </c>
      <c r="F109" s="218">
        <v>128</v>
      </c>
      <c r="G109" s="726">
        <v>7.5</v>
      </c>
      <c r="H109" s="726">
        <f>G109*заглавие!$K$1</f>
        <v>7.5</v>
      </c>
      <c r="I109" s="203"/>
      <c r="J109" s="250"/>
      <c r="K109" s="203"/>
      <c r="L109" s="203"/>
      <c r="M109" s="203"/>
    </row>
    <row r="110" spans="1:13" x14ac:dyDescent="0.2">
      <c r="A110" s="5">
        <v>106</v>
      </c>
      <c r="B110" s="445" t="s">
        <v>1421</v>
      </c>
      <c r="C110" s="67" t="s">
        <v>1504</v>
      </c>
      <c r="D110" s="1033"/>
      <c r="E110" s="86" t="s">
        <v>816</v>
      </c>
      <c r="F110" s="218">
        <v>320</v>
      </c>
      <c r="G110" s="726">
        <v>14</v>
      </c>
      <c r="H110" s="726">
        <f>G110*заглавие!$K$1</f>
        <v>14</v>
      </c>
      <c r="I110" s="203"/>
      <c r="J110" s="250"/>
      <c r="K110" s="203"/>
      <c r="L110" s="203"/>
      <c r="M110" s="203"/>
    </row>
    <row r="111" spans="1:13" x14ac:dyDescent="0.2">
      <c r="A111" s="5">
        <v>107</v>
      </c>
      <c r="B111" s="445" t="s">
        <v>1422</v>
      </c>
      <c r="C111" s="67" t="s">
        <v>1504</v>
      </c>
      <c r="D111" s="1033"/>
      <c r="E111" s="86" t="s">
        <v>816</v>
      </c>
      <c r="F111" s="218">
        <v>128</v>
      </c>
      <c r="G111" s="726">
        <v>7.5</v>
      </c>
      <c r="H111" s="726">
        <f>G111*заглавие!$K$1</f>
        <v>7.5</v>
      </c>
      <c r="I111" s="203"/>
      <c r="J111" s="250"/>
      <c r="K111" s="203"/>
      <c r="L111" s="203"/>
      <c r="M111" s="203"/>
    </row>
    <row r="112" spans="1:13" x14ac:dyDescent="0.2">
      <c r="A112" s="5">
        <v>108</v>
      </c>
      <c r="B112" s="445" t="s">
        <v>1423</v>
      </c>
      <c r="C112" s="67" t="s">
        <v>1504</v>
      </c>
      <c r="D112" s="1033"/>
      <c r="E112" s="86" t="s">
        <v>816</v>
      </c>
      <c r="F112" s="218">
        <v>96</v>
      </c>
      <c r="G112" s="726">
        <v>5</v>
      </c>
      <c r="H112" s="726">
        <f>G112*заглавие!$K$1</f>
        <v>5</v>
      </c>
      <c r="I112" s="203"/>
      <c r="J112" s="250"/>
      <c r="K112" s="203"/>
      <c r="L112" s="203"/>
      <c r="M112" s="203"/>
    </row>
    <row r="113" spans="1:13" x14ac:dyDescent="0.2">
      <c r="A113" s="5">
        <v>109</v>
      </c>
      <c r="B113" s="445" t="s">
        <v>1424</v>
      </c>
      <c r="C113" s="67" t="s">
        <v>1504</v>
      </c>
      <c r="D113" s="1033"/>
      <c r="E113" s="86" t="s">
        <v>816</v>
      </c>
      <c r="F113" s="218">
        <v>0</v>
      </c>
      <c r="G113" s="726">
        <v>3</v>
      </c>
      <c r="H113" s="726">
        <f>G113*заглавие!$K$1</f>
        <v>3</v>
      </c>
      <c r="I113" s="203"/>
      <c r="J113" s="250"/>
      <c r="K113" s="203"/>
      <c r="L113" s="203"/>
      <c r="M113" s="203"/>
    </row>
    <row r="114" spans="1:13" x14ac:dyDescent="0.2">
      <c r="A114" s="5">
        <v>110</v>
      </c>
      <c r="B114" s="445" t="s">
        <v>1425</v>
      </c>
      <c r="C114" s="67" t="s">
        <v>1504</v>
      </c>
      <c r="D114" s="1033"/>
      <c r="E114" s="86" t="s">
        <v>816</v>
      </c>
      <c r="F114" s="218">
        <v>96</v>
      </c>
      <c r="G114" s="726">
        <v>5</v>
      </c>
      <c r="H114" s="726">
        <f>G114*заглавие!$K$1</f>
        <v>5</v>
      </c>
      <c r="I114" s="203"/>
      <c r="J114" s="250"/>
      <c r="K114" s="203"/>
      <c r="L114" s="203"/>
      <c r="M114" s="203"/>
    </row>
    <row r="115" spans="1:13" x14ac:dyDescent="0.2">
      <c r="A115" s="5">
        <v>111</v>
      </c>
      <c r="B115" s="445" t="s">
        <v>1426</v>
      </c>
      <c r="C115" s="67" t="s">
        <v>1504</v>
      </c>
      <c r="D115" s="1033"/>
      <c r="E115" s="86" t="s">
        <v>816</v>
      </c>
      <c r="F115" s="218">
        <v>0</v>
      </c>
      <c r="G115" s="726">
        <v>3</v>
      </c>
      <c r="H115" s="726">
        <f>G115*заглавие!$K$1</f>
        <v>3</v>
      </c>
      <c r="I115" s="203"/>
      <c r="J115" s="250"/>
      <c r="K115" s="203"/>
      <c r="L115" s="203"/>
      <c r="M115" s="203"/>
    </row>
    <row r="116" spans="1:13" x14ac:dyDescent="0.2">
      <c r="A116" s="5">
        <v>112</v>
      </c>
      <c r="B116" s="445" t="s">
        <v>1427</v>
      </c>
      <c r="C116" s="67" t="s">
        <v>1504</v>
      </c>
      <c r="D116" s="1033"/>
      <c r="E116" s="86" t="s">
        <v>816</v>
      </c>
      <c r="F116" s="218">
        <v>128</v>
      </c>
      <c r="G116" s="726">
        <v>7.5</v>
      </c>
      <c r="H116" s="726">
        <f>G116*заглавие!$K$1</f>
        <v>7.5</v>
      </c>
      <c r="I116" s="203"/>
      <c r="J116" s="250"/>
      <c r="K116" s="203"/>
      <c r="L116" s="203"/>
      <c r="M116" s="203"/>
    </row>
    <row r="117" spans="1:13" x14ac:dyDescent="0.2">
      <c r="A117" s="5">
        <v>113</v>
      </c>
      <c r="B117" s="445" t="s">
        <v>1428</v>
      </c>
      <c r="C117" s="67" t="s">
        <v>1504</v>
      </c>
      <c r="D117" s="1033"/>
      <c r="E117" s="86" t="s">
        <v>816</v>
      </c>
      <c r="F117" s="218">
        <v>0</v>
      </c>
      <c r="G117" s="726">
        <v>4</v>
      </c>
      <c r="H117" s="726">
        <f>G117*заглавие!$K$1</f>
        <v>4</v>
      </c>
      <c r="I117" s="203"/>
      <c r="J117" s="250"/>
      <c r="K117" s="203"/>
      <c r="L117" s="203"/>
      <c r="M117" s="203"/>
    </row>
    <row r="118" spans="1:13" x14ac:dyDescent="0.2">
      <c r="A118" s="5">
        <v>114</v>
      </c>
      <c r="B118" s="445" t="s">
        <v>1429</v>
      </c>
      <c r="C118" s="67" t="s">
        <v>1504</v>
      </c>
      <c r="D118" s="1033"/>
      <c r="E118" s="86" t="s">
        <v>816</v>
      </c>
      <c r="F118" s="218">
        <v>128</v>
      </c>
      <c r="G118" s="726">
        <v>7.5</v>
      </c>
      <c r="H118" s="726">
        <f>G118*заглавие!$K$1</f>
        <v>7.5</v>
      </c>
      <c r="I118" s="203"/>
      <c r="J118" s="250"/>
      <c r="K118" s="203"/>
      <c r="L118" s="203"/>
      <c r="M118" s="203"/>
    </row>
    <row r="119" spans="1:13" x14ac:dyDescent="0.2">
      <c r="A119" s="5">
        <v>115</v>
      </c>
      <c r="B119" s="445" t="s">
        <v>1430</v>
      </c>
      <c r="C119" s="67" t="s">
        <v>1504</v>
      </c>
      <c r="D119" s="1033"/>
      <c r="E119" s="86" t="s">
        <v>816</v>
      </c>
      <c r="F119" s="218">
        <v>0</v>
      </c>
      <c r="G119" s="726">
        <v>4</v>
      </c>
      <c r="H119" s="726">
        <f>G119*заглавие!$K$1</f>
        <v>4</v>
      </c>
      <c r="I119" s="203"/>
      <c r="J119" s="250"/>
      <c r="K119" s="203"/>
      <c r="L119" s="203"/>
      <c r="M119" s="203"/>
    </row>
    <row r="120" spans="1:13" x14ac:dyDescent="0.2">
      <c r="A120" s="5">
        <v>116</v>
      </c>
      <c r="B120" s="445" t="s">
        <v>1431</v>
      </c>
      <c r="C120" s="67" t="s">
        <v>1504</v>
      </c>
      <c r="D120" s="1033"/>
      <c r="E120" s="86" t="s">
        <v>816</v>
      </c>
      <c r="F120" s="218">
        <v>128</v>
      </c>
      <c r="G120" s="726">
        <v>5.5</v>
      </c>
      <c r="H120" s="726">
        <f>G120*заглавие!$K$1</f>
        <v>5.5</v>
      </c>
      <c r="I120" s="203"/>
      <c r="J120" s="250"/>
      <c r="K120" s="203"/>
      <c r="L120" s="203"/>
      <c r="M120" s="203"/>
    </row>
    <row r="121" spans="1:13" x14ac:dyDescent="0.2">
      <c r="A121" s="5">
        <v>117</v>
      </c>
      <c r="B121" s="445" t="s">
        <v>1432</v>
      </c>
      <c r="C121" s="67" t="s">
        <v>1504</v>
      </c>
      <c r="D121" s="1033"/>
      <c r="E121" s="86" t="s">
        <v>816</v>
      </c>
      <c r="F121" s="218">
        <v>0</v>
      </c>
      <c r="G121" s="726">
        <v>3</v>
      </c>
      <c r="H121" s="726">
        <f>G121*заглавие!$K$1</f>
        <v>3</v>
      </c>
      <c r="I121" s="203"/>
      <c r="J121" s="250"/>
      <c r="K121" s="203"/>
      <c r="L121" s="203"/>
      <c r="M121" s="203"/>
    </row>
    <row r="122" spans="1:13" x14ac:dyDescent="0.2">
      <c r="A122" s="5">
        <v>118</v>
      </c>
      <c r="B122" s="445" t="s">
        <v>1433</v>
      </c>
      <c r="C122" s="67" t="s">
        <v>1504</v>
      </c>
      <c r="D122" s="1033"/>
      <c r="E122" s="86" t="s">
        <v>816</v>
      </c>
      <c r="F122" s="218">
        <v>96</v>
      </c>
      <c r="G122" s="726">
        <v>5.5</v>
      </c>
      <c r="H122" s="726">
        <f>G122*заглавие!$K$1</f>
        <v>5.5</v>
      </c>
      <c r="I122" s="203"/>
      <c r="J122" s="250"/>
      <c r="K122" s="203"/>
      <c r="L122" s="203"/>
      <c r="M122" s="203"/>
    </row>
    <row r="123" spans="1:13" x14ac:dyDescent="0.2">
      <c r="A123" s="5">
        <v>119</v>
      </c>
      <c r="B123" s="445" t="s">
        <v>1434</v>
      </c>
      <c r="C123" s="67" t="s">
        <v>1504</v>
      </c>
      <c r="D123" s="1033"/>
      <c r="E123" s="86" t="s">
        <v>816</v>
      </c>
      <c r="F123" s="218">
        <v>0</v>
      </c>
      <c r="G123" s="726">
        <v>3</v>
      </c>
      <c r="H123" s="726">
        <f>G123*заглавие!$K$1</f>
        <v>3</v>
      </c>
      <c r="I123" s="203"/>
      <c r="J123" s="250"/>
      <c r="K123" s="203"/>
      <c r="L123" s="203"/>
      <c r="M123" s="203"/>
    </row>
    <row r="124" spans="1:13" x14ac:dyDescent="0.2">
      <c r="A124" s="5">
        <v>120</v>
      </c>
      <c r="B124" s="445" t="s">
        <v>1435</v>
      </c>
      <c r="C124" s="67" t="s">
        <v>1504</v>
      </c>
      <c r="D124" s="1033"/>
      <c r="E124" s="86" t="s">
        <v>816</v>
      </c>
      <c r="F124" s="218">
        <v>96</v>
      </c>
      <c r="G124" s="726">
        <v>5.5</v>
      </c>
      <c r="H124" s="726">
        <f>G124*заглавие!$K$1</f>
        <v>5.5</v>
      </c>
      <c r="I124" s="203"/>
      <c r="J124" s="250"/>
      <c r="K124" s="203"/>
      <c r="L124" s="203"/>
      <c r="M124" s="203"/>
    </row>
    <row r="125" spans="1:13" x14ac:dyDescent="0.2">
      <c r="A125" s="5">
        <v>121</v>
      </c>
      <c r="B125" s="445" t="s">
        <v>1436</v>
      </c>
      <c r="C125" s="67" t="s">
        <v>1504</v>
      </c>
      <c r="D125" s="1033"/>
      <c r="E125" s="86" t="s">
        <v>816</v>
      </c>
      <c r="F125" s="218">
        <v>0</v>
      </c>
      <c r="G125" s="726">
        <v>3</v>
      </c>
      <c r="H125" s="726">
        <f>G125*заглавие!$K$1</f>
        <v>3</v>
      </c>
      <c r="I125" s="203"/>
      <c r="J125" s="250"/>
      <c r="K125" s="203"/>
      <c r="L125" s="203"/>
      <c r="M125" s="203"/>
    </row>
    <row r="126" spans="1:13" ht="13.5" thickBot="1" x14ac:dyDescent="0.25">
      <c r="A126" s="11">
        <v>122</v>
      </c>
      <c r="B126" s="1058" t="s">
        <v>1437</v>
      </c>
      <c r="C126" s="575" t="s">
        <v>1504</v>
      </c>
      <c r="D126" s="1034"/>
      <c r="E126" s="1027" t="s">
        <v>816</v>
      </c>
      <c r="F126" s="1035">
        <v>96</v>
      </c>
      <c r="G126" s="1028">
        <v>6</v>
      </c>
      <c r="H126" s="1028">
        <f>G126*заглавие!$K$1</f>
        <v>6</v>
      </c>
      <c r="I126" s="203"/>
      <c r="J126" s="250"/>
      <c r="K126" s="203"/>
      <c r="L126" s="203"/>
      <c r="M126" s="203"/>
    </row>
    <row r="127" spans="1:13" ht="13.5" thickBot="1" x14ac:dyDescent="0.25">
      <c r="A127" s="49">
        <v>123</v>
      </c>
      <c r="B127" s="1029" t="s">
        <v>760</v>
      </c>
      <c r="C127" s="575" t="s">
        <v>1504</v>
      </c>
      <c r="D127" s="576" t="s">
        <v>1534</v>
      </c>
      <c r="E127" s="455"/>
      <c r="F127" s="578" t="s">
        <v>761</v>
      </c>
      <c r="G127" s="577">
        <v>17</v>
      </c>
      <c r="H127" s="577">
        <f>G127*заглавие!$K$1</f>
        <v>17</v>
      </c>
      <c r="I127" s="52" t="s">
        <v>762</v>
      </c>
      <c r="J127" s="166"/>
      <c r="K127" s="203"/>
      <c r="L127" s="203"/>
      <c r="M127" s="203"/>
    </row>
    <row r="128" spans="1:13" x14ac:dyDescent="0.2">
      <c r="A128" s="36">
        <v>124</v>
      </c>
      <c r="B128" s="593" t="s">
        <v>826</v>
      </c>
      <c r="C128" s="34" t="s">
        <v>1504</v>
      </c>
      <c r="D128" s="151" t="s">
        <v>1534</v>
      </c>
      <c r="E128" s="36"/>
      <c r="F128" s="36">
        <v>128</v>
      </c>
      <c r="G128" s="158">
        <v>8</v>
      </c>
      <c r="H128" s="158">
        <f>G128*заглавие!$K$1</f>
        <v>8</v>
      </c>
      <c r="I128" s="1" t="s">
        <v>2117</v>
      </c>
      <c r="K128" s="203"/>
      <c r="L128" s="203"/>
      <c r="M128" s="203"/>
    </row>
    <row r="129" spans="1:13" x14ac:dyDescent="0.2">
      <c r="A129" s="5">
        <v>125</v>
      </c>
      <c r="B129" s="594" t="s">
        <v>827</v>
      </c>
      <c r="C129" s="6" t="s">
        <v>1504</v>
      </c>
      <c r="D129" s="46" t="s">
        <v>1534</v>
      </c>
      <c r="E129" s="5"/>
      <c r="F129" s="5">
        <v>128</v>
      </c>
      <c r="G129" s="156">
        <v>5</v>
      </c>
      <c r="H129" s="156">
        <f>G129*заглавие!$K$1</f>
        <v>5</v>
      </c>
      <c r="I129" s="1" t="s">
        <v>2117</v>
      </c>
      <c r="K129" s="203"/>
      <c r="L129" s="203"/>
      <c r="M129" s="203"/>
    </row>
    <row r="130" spans="1:13" x14ac:dyDescent="0.2">
      <c r="A130" s="5">
        <v>126</v>
      </c>
      <c r="B130" s="594" t="s">
        <v>828</v>
      </c>
      <c r="C130" s="6" t="s">
        <v>1504</v>
      </c>
      <c r="D130" s="46" t="s">
        <v>1534</v>
      </c>
      <c r="E130" s="5"/>
      <c r="F130" s="5">
        <v>128</v>
      </c>
      <c r="G130" s="156">
        <v>5</v>
      </c>
      <c r="H130" s="156">
        <f>G130*заглавие!$K$1</f>
        <v>5</v>
      </c>
      <c r="I130" s="1" t="s">
        <v>2117</v>
      </c>
      <c r="K130" s="203"/>
      <c r="L130" s="203"/>
      <c r="M130" s="203"/>
    </row>
    <row r="131" spans="1:13" x14ac:dyDescent="0.2">
      <c r="A131" s="5">
        <v>127</v>
      </c>
      <c r="B131" s="594" t="s">
        <v>829</v>
      </c>
      <c r="C131" s="6" t="s">
        <v>1504</v>
      </c>
      <c r="D131" s="46" t="s">
        <v>1534</v>
      </c>
      <c r="E131" s="5"/>
      <c r="F131" s="5">
        <v>128</v>
      </c>
      <c r="G131" s="156">
        <v>5</v>
      </c>
      <c r="H131" s="156">
        <f>G131*заглавие!$K$1</f>
        <v>5</v>
      </c>
      <c r="I131" s="1" t="s">
        <v>2117</v>
      </c>
      <c r="K131" s="203"/>
      <c r="L131" s="203"/>
      <c r="M131" s="203"/>
    </row>
    <row r="132" spans="1:13" ht="13.5" thickBot="1" x14ac:dyDescent="0.25">
      <c r="A132" s="8">
        <v>128</v>
      </c>
      <c r="B132" s="1030" t="s">
        <v>830</v>
      </c>
      <c r="C132" s="9" t="s">
        <v>1504</v>
      </c>
      <c r="D132" s="150" t="s">
        <v>1534</v>
      </c>
      <c r="E132" s="8"/>
      <c r="F132" s="8">
        <v>128</v>
      </c>
      <c r="G132" s="157">
        <v>7</v>
      </c>
      <c r="H132" s="157">
        <f>G132*заглавие!$K$1</f>
        <v>7</v>
      </c>
      <c r="I132" s="1" t="s">
        <v>2117</v>
      </c>
      <c r="K132" s="203"/>
      <c r="L132" s="203"/>
      <c r="M132" s="203"/>
    </row>
    <row r="133" spans="1:13" x14ac:dyDescent="0.2">
      <c r="L133" s="203"/>
      <c r="M133" s="916"/>
    </row>
    <row r="134" spans="1:13" ht="13.5" x14ac:dyDescent="0.25">
      <c r="B134" s="51"/>
      <c r="J134" s="50"/>
      <c r="K134" s="50"/>
      <c r="L134" s="203"/>
    </row>
    <row r="135" spans="1:13" x14ac:dyDescent="0.2">
      <c r="L135" s="203"/>
    </row>
    <row r="136" spans="1:13" x14ac:dyDescent="0.2">
      <c r="L136" s="203"/>
    </row>
    <row r="137" spans="1:13" x14ac:dyDescent="0.2">
      <c r="L137" s="203"/>
    </row>
    <row r="138" spans="1:13" x14ac:dyDescent="0.2">
      <c r="L138" s="203"/>
    </row>
    <row r="139" spans="1:13" x14ac:dyDescent="0.2">
      <c r="L139" s="203"/>
    </row>
    <row r="140" spans="1:13" x14ac:dyDescent="0.2">
      <c r="L140" s="203"/>
    </row>
    <row r="141" spans="1:13" x14ac:dyDescent="0.2">
      <c r="L141" s="203"/>
    </row>
    <row r="142" spans="1:13" x14ac:dyDescent="0.2">
      <c r="L142" s="203"/>
    </row>
    <row r="143" spans="1:13" x14ac:dyDescent="0.2">
      <c r="L143" s="203"/>
    </row>
    <row r="144" spans="1:13" x14ac:dyDescent="0.2">
      <c r="L144" s="203"/>
    </row>
    <row r="145" spans="12:12" x14ac:dyDescent="0.2">
      <c r="L145" s="203"/>
    </row>
  </sheetData>
  <phoneticPr fontId="0" type="noConversion"/>
  <pageMargins left="0.39370078740157483" right="0.19685039370078741" top="0.19685039370078741" bottom="0.19685039370078741" header="0.51181102362204722" footer="0.51181102362204722"/>
  <pageSetup paperSize="9" scale="90" orientation="portrait" verticalDpi="0" r:id="rId1"/>
  <headerFooter alignWithMargins="0"/>
  <rowBreaks count="2" manualBreakCount="2">
    <brk id="53" max="16383" man="1"/>
    <brk id="103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K44"/>
  <sheetViews>
    <sheetView view="pageBreakPreview" workbookViewId="0">
      <selection activeCell="I17" sqref="I17"/>
    </sheetView>
  </sheetViews>
  <sheetFormatPr defaultRowHeight="12.75" x14ac:dyDescent="0.2"/>
  <cols>
    <col min="1" max="1" width="5" style="71" customWidth="1"/>
    <col min="2" max="2" width="25.7109375" style="71" customWidth="1"/>
    <col min="3" max="3" width="9.85546875" style="71" bestFit="1" customWidth="1"/>
    <col min="4" max="4" width="9.42578125" style="71" bestFit="1" customWidth="1"/>
    <col min="5" max="5" width="26.5703125" style="71" bestFit="1" customWidth="1"/>
    <col min="6" max="6" width="9.140625" style="71" hidden="1" customWidth="1"/>
    <col min="7" max="16384" width="9.140625" style="71"/>
  </cols>
  <sheetData>
    <row r="1" spans="1:11" ht="18.75" x14ac:dyDescent="0.3">
      <c r="A1" s="1653" t="s">
        <v>1938</v>
      </c>
      <c r="B1" s="1653"/>
      <c r="C1" s="1712"/>
      <c r="D1" s="1712"/>
    </row>
    <row r="3" spans="1:11" ht="13.5" thickBot="1" x14ac:dyDescent="0.25">
      <c r="A3" s="111" t="s">
        <v>1939</v>
      </c>
      <c r="B3" s="111" t="s">
        <v>1071</v>
      </c>
    </row>
    <row r="4" spans="1:11" s="30" customFormat="1" ht="13.5" thickBot="1" x14ac:dyDescent="0.25">
      <c r="A4" s="60" t="s">
        <v>216</v>
      </c>
      <c r="B4" s="56" t="s">
        <v>1524</v>
      </c>
      <c r="C4" s="57" t="s">
        <v>1495</v>
      </c>
      <c r="D4" s="57" t="s">
        <v>215</v>
      </c>
      <c r="E4" s="59" t="s">
        <v>1531</v>
      </c>
      <c r="F4" s="113" t="s">
        <v>1301</v>
      </c>
      <c r="G4" s="113" t="s">
        <v>1301</v>
      </c>
    </row>
    <row r="5" spans="1:11" x14ac:dyDescent="0.2">
      <c r="A5" s="92">
        <v>1</v>
      </c>
      <c r="B5" s="95" t="s">
        <v>1068</v>
      </c>
      <c r="C5" s="94" t="s">
        <v>1497</v>
      </c>
      <c r="D5" s="94" t="s">
        <v>1547</v>
      </c>
      <c r="E5" s="172" t="s">
        <v>1070</v>
      </c>
      <c r="F5" s="621">
        <v>0.5</v>
      </c>
      <c r="G5" s="621">
        <f>F5*заглавие!$K$1</f>
        <v>0.5</v>
      </c>
      <c r="H5" s="915"/>
      <c r="I5" s="112"/>
      <c r="J5" s="112"/>
      <c r="K5" s="252"/>
    </row>
    <row r="6" spans="1:11" x14ac:dyDescent="0.2">
      <c r="A6" s="85"/>
      <c r="B6" s="1788" t="s">
        <v>1894</v>
      </c>
      <c r="C6" s="80"/>
      <c r="D6" s="80"/>
      <c r="E6" s="176"/>
      <c r="F6" s="971">
        <v>0.1</v>
      </c>
      <c r="G6" s="971">
        <f>F6*заглавие!$K$1</f>
        <v>0.1</v>
      </c>
      <c r="H6" s="915"/>
      <c r="I6" s="112"/>
      <c r="J6" s="112"/>
      <c r="K6" s="252"/>
    </row>
    <row r="7" spans="1:11" x14ac:dyDescent="0.2">
      <c r="A7" s="86">
        <v>2</v>
      </c>
      <c r="B7" s="83" t="s">
        <v>763</v>
      </c>
      <c r="C7" s="73" t="s">
        <v>1497</v>
      </c>
      <c r="D7" s="73" t="s">
        <v>1547</v>
      </c>
      <c r="E7" s="173" t="s">
        <v>1070</v>
      </c>
      <c r="F7" s="1056">
        <v>0.6</v>
      </c>
      <c r="G7" s="1056">
        <f>F7*заглавие!$K$1</f>
        <v>0.6</v>
      </c>
      <c r="H7" s="915"/>
      <c r="I7" s="112"/>
      <c r="J7" s="112"/>
      <c r="K7" s="252"/>
    </row>
    <row r="8" spans="1:11" ht="13.5" thickBot="1" x14ac:dyDescent="0.25">
      <c r="A8" s="87">
        <v>3</v>
      </c>
      <c r="B8" s="84" t="s">
        <v>1068</v>
      </c>
      <c r="C8" s="78" t="s">
        <v>1497</v>
      </c>
      <c r="D8" s="78" t="s">
        <v>1521</v>
      </c>
      <c r="E8" s="175" t="s">
        <v>1070</v>
      </c>
      <c r="F8" s="124">
        <v>1.5</v>
      </c>
      <c r="G8" s="124">
        <f>F8*заглавие!$K$1</f>
        <v>1.5</v>
      </c>
      <c r="H8" s="915"/>
      <c r="I8" s="112"/>
      <c r="J8" s="112"/>
      <c r="K8" s="252"/>
    </row>
    <row r="9" spans="1:11" x14ac:dyDescent="0.2">
      <c r="A9" s="92">
        <v>4</v>
      </c>
      <c r="B9" s="95" t="s">
        <v>1065</v>
      </c>
      <c r="C9" s="94" t="s">
        <v>1504</v>
      </c>
      <c r="D9" s="94" t="s">
        <v>1520</v>
      </c>
      <c r="E9" s="172" t="s">
        <v>1070</v>
      </c>
      <c r="F9" s="123">
        <v>1</v>
      </c>
      <c r="G9" s="123">
        <f>F9*заглавие!$K$1</f>
        <v>1</v>
      </c>
      <c r="H9" s="915"/>
      <c r="I9" s="112"/>
      <c r="J9" s="112"/>
      <c r="K9" s="252"/>
    </row>
    <row r="10" spans="1:11" ht="13.5" thickBot="1" x14ac:dyDescent="0.25">
      <c r="A10" s="87">
        <v>5</v>
      </c>
      <c r="B10" s="84" t="s">
        <v>1066</v>
      </c>
      <c r="C10" s="78" t="s">
        <v>1504</v>
      </c>
      <c r="D10" s="78" t="s">
        <v>1534</v>
      </c>
      <c r="E10" s="175" t="s">
        <v>1070</v>
      </c>
      <c r="F10" s="124">
        <v>2</v>
      </c>
      <c r="G10" s="124">
        <f>F10*заглавие!$K$1</f>
        <v>2</v>
      </c>
      <c r="H10" s="915"/>
      <c r="I10" s="112"/>
      <c r="J10" s="112"/>
      <c r="K10" s="252"/>
    </row>
    <row r="11" spans="1:11" x14ac:dyDescent="0.2">
      <c r="A11" s="92">
        <v>6</v>
      </c>
      <c r="B11" s="95" t="s">
        <v>1067</v>
      </c>
      <c r="C11" s="94" t="s">
        <v>1504</v>
      </c>
      <c r="D11" s="94" t="s">
        <v>1520</v>
      </c>
      <c r="E11" s="172" t="s">
        <v>1070</v>
      </c>
      <c r="F11" s="123">
        <v>2.5</v>
      </c>
      <c r="G11" s="123">
        <f>F11*заглавие!$K$1</f>
        <v>2.5</v>
      </c>
      <c r="H11" s="915"/>
      <c r="I11" s="112"/>
      <c r="J11" s="112"/>
      <c r="K11" s="252"/>
    </row>
    <row r="12" spans="1:11" x14ac:dyDescent="0.2">
      <c r="A12" s="86">
        <v>7</v>
      </c>
      <c r="B12" s="83" t="s">
        <v>1067</v>
      </c>
      <c r="C12" s="73" t="s">
        <v>1504</v>
      </c>
      <c r="D12" s="73" t="s">
        <v>1521</v>
      </c>
      <c r="E12" s="173" t="s">
        <v>1070</v>
      </c>
      <c r="F12" s="121">
        <v>2.5</v>
      </c>
      <c r="G12" s="121">
        <f>F12*заглавие!$K$1</f>
        <v>2.5</v>
      </c>
      <c r="H12" s="915"/>
      <c r="I12" s="112"/>
      <c r="J12" s="112"/>
      <c r="K12" s="252"/>
    </row>
    <row r="13" spans="1:11" ht="13.5" thickBot="1" x14ac:dyDescent="0.25">
      <c r="A13" s="87">
        <v>8</v>
      </c>
      <c r="B13" s="177" t="s">
        <v>1067</v>
      </c>
      <c r="C13" s="78" t="s">
        <v>1504</v>
      </c>
      <c r="D13" s="78" t="s">
        <v>1522</v>
      </c>
      <c r="E13" s="175" t="s">
        <v>1070</v>
      </c>
      <c r="F13" s="271">
        <v>8</v>
      </c>
      <c r="G13" s="271">
        <f>F13*заглавие!$K$1</f>
        <v>8</v>
      </c>
      <c r="H13" s="915"/>
      <c r="I13" s="112"/>
      <c r="J13" s="112"/>
      <c r="K13" s="252"/>
    </row>
    <row r="14" spans="1:11" x14ac:dyDescent="0.2">
      <c r="H14" s="915"/>
      <c r="I14" s="112"/>
    </row>
    <row r="15" spans="1:11" ht="13.5" thickBot="1" x14ac:dyDescent="0.25">
      <c r="A15" s="111" t="s">
        <v>1940</v>
      </c>
      <c r="B15" s="111" t="s">
        <v>1072</v>
      </c>
      <c r="H15" s="915"/>
      <c r="I15" s="112"/>
    </row>
    <row r="16" spans="1:11" s="30" customFormat="1" ht="13.5" thickBot="1" x14ac:dyDescent="0.25">
      <c r="A16" s="37" t="s">
        <v>216</v>
      </c>
      <c r="B16" s="28" t="s">
        <v>1524</v>
      </c>
      <c r="C16" s="31" t="s">
        <v>1532</v>
      </c>
      <c r="D16" s="29" t="s">
        <v>215</v>
      </c>
      <c r="E16" s="31" t="s">
        <v>1578</v>
      </c>
      <c r="F16" s="119" t="s">
        <v>1301</v>
      </c>
      <c r="G16" s="119" t="s">
        <v>1301</v>
      </c>
      <c r="H16" s="915"/>
      <c r="I16" s="112"/>
      <c r="K16" s="71"/>
    </row>
    <row r="17" spans="1:11" ht="12.75" customHeight="1" x14ac:dyDescent="0.2">
      <c r="A17" s="92">
        <v>1</v>
      </c>
      <c r="B17" s="95" t="s">
        <v>1577</v>
      </c>
      <c r="C17" s="172">
        <v>710</v>
      </c>
      <c r="D17" s="94" t="s">
        <v>1520</v>
      </c>
      <c r="E17" s="172">
        <v>4</v>
      </c>
      <c r="F17" s="123">
        <v>25</v>
      </c>
      <c r="G17" s="123">
        <f>F17*заглавие!$K$1</f>
        <v>25</v>
      </c>
      <c r="H17" s="915"/>
      <c r="I17" s="112"/>
      <c r="J17" s="112"/>
      <c r="K17" s="112"/>
    </row>
    <row r="18" spans="1:11" ht="12.75" customHeight="1" x14ac:dyDescent="0.2">
      <c r="A18" s="86">
        <v>2</v>
      </c>
      <c r="B18" s="83" t="s">
        <v>1577</v>
      </c>
      <c r="C18" s="173">
        <v>820</v>
      </c>
      <c r="D18" s="73" t="s">
        <v>1520</v>
      </c>
      <c r="E18" s="173">
        <v>4</v>
      </c>
      <c r="F18" s="121">
        <v>30</v>
      </c>
      <c r="G18" s="121">
        <f>F18*заглавие!$K$1</f>
        <v>30</v>
      </c>
      <c r="H18" s="915"/>
      <c r="I18" s="112"/>
      <c r="J18" s="112"/>
      <c r="K18" s="112"/>
    </row>
    <row r="19" spans="1:11" ht="13.5" thickBot="1" x14ac:dyDescent="0.25">
      <c r="A19" s="631">
        <v>3</v>
      </c>
      <c r="B19" s="84" t="s">
        <v>1579</v>
      </c>
      <c r="C19" s="175">
        <v>710</v>
      </c>
      <c r="D19" s="78" t="s">
        <v>1520</v>
      </c>
      <c r="E19" s="175">
        <v>4</v>
      </c>
      <c r="F19" s="124">
        <v>52</v>
      </c>
      <c r="G19" s="124">
        <f>F19*заглавие!$K$1</f>
        <v>52</v>
      </c>
      <c r="H19" s="915"/>
      <c r="I19" s="112"/>
      <c r="J19" s="112"/>
      <c r="K19" s="112"/>
    </row>
    <row r="20" spans="1:11" x14ac:dyDescent="0.2">
      <c r="A20" s="178">
        <v>7</v>
      </c>
      <c r="B20" s="95" t="s">
        <v>1305</v>
      </c>
      <c r="C20" s="94"/>
      <c r="D20" s="94" t="s">
        <v>1520</v>
      </c>
      <c r="E20" s="172">
        <v>1</v>
      </c>
      <c r="F20" s="1789">
        <v>56</v>
      </c>
      <c r="G20" s="1789">
        <f>F20*заглавие!$K$1</f>
        <v>56</v>
      </c>
      <c r="H20" s="915"/>
      <c r="I20" s="112"/>
      <c r="J20" s="112"/>
      <c r="K20" s="112"/>
    </row>
    <row r="21" spans="1:11" ht="13.5" thickBot="1" x14ac:dyDescent="0.25">
      <c r="A21" s="87">
        <v>8</v>
      </c>
      <c r="B21" s="84" t="s">
        <v>1306</v>
      </c>
      <c r="C21" s="78"/>
      <c r="D21" s="78" t="s">
        <v>1520</v>
      </c>
      <c r="E21" s="175">
        <v>1</v>
      </c>
      <c r="F21" s="1790">
        <v>56</v>
      </c>
      <c r="G21" s="1790">
        <f>F21*заглавие!$K$1</f>
        <v>56</v>
      </c>
      <c r="H21" s="915"/>
      <c r="I21" s="112"/>
      <c r="J21" s="112"/>
      <c r="K21" s="112"/>
    </row>
    <row r="22" spans="1:11" x14ac:dyDescent="0.2">
      <c r="H22" s="915"/>
      <c r="I22" s="908"/>
    </row>
    <row r="23" spans="1:11" ht="13.5" x14ac:dyDescent="0.25">
      <c r="B23" s="51"/>
    </row>
    <row r="44" spans="6:7" ht="13.5" x14ac:dyDescent="0.25">
      <c r="F44" s="50"/>
      <c r="G44" s="50"/>
    </row>
  </sheetData>
  <phoneticPr fontId="3" type="noConversion"/>
  <pageMargins left="0.75" right="0.75" top="0.51" bottom="0.52" header="0.5" footer="0.5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I49"/>
  <sheetViews>
    <sheetView view="pageBreakPreview" workbookViewId="0">
      <selection activeCell="A8" sqref="A8"/>
    </sheetView>
  </sheetViews>
  <sheetFormatPr defaultRowHeight="12.75" x14ac:dyDescent="0.2"/>
  <cols>
    <col min="1" max="1" width="4.140625" style="1" customWidth="1"/>
    <col min="2" max="2" width="14" style="1" bestFit="1" customWidth="1"/>
    <col min="3" max="3" width="7.5703125" style="1" bestFit="1" customWidth="1"/>
    <col min="4" max="4" width="13.28515625" style="1" bestFit="1" customWidth="1"/>
    <col min="5" max="5" width="9.140625" style="1" hidden="1" customWidth="1"/>
    <col min="6" max="16384" width="9.140625" style="1"/>
  </cols>
  <sheetData>
    <row r="1" spans="1:8" ht="18.75" x14ac:dyDescent="0.3">
      <c r="A1" s="1600" t="s">
        <v>1937</v>
      </c>
      <c r="B1" s="1600"/>
      <c r="C1" s="732"/>
      <c r="D1" s="732"/>
    </row>
    <row r="3" spans="1:8" ht="13.5" thickBot="1" x14ac:dyDescent="0.25"/>
    <row r="4" spans="1:8" s="30" customFormat="1" ht="26.25" thickBot="1" x14ac:dyDescent="0.25">
      <c r="A4" s="43" t="s">
        <v>216</v>
      </c>
      <c r="B4" s="105" t="s">
        <v>1524</v>
      </c>
      <c r="C4" s="58" t="s">
        <v>215</v>
      </c>
      <c r="D4" s="99" t="s">
        <v>1525</v>
      </c>
      <c r="E4" s="345" t="s">
        <v>1301</v>
      </c>
      <c r="F4" s="345" t="s">
        <v>1301</v>
      </c>
    </row>
    <row r="5" spans="1:8" x14ac:dyDescent="0.2">
      <c r="A5" s="2">
        <v>1</v>
      </c>
      <c r="B5" s="14" t="s">
        <v>1526</v>
      </c>
      <c r="C5" s="3" t="s">
        <v>1520</v>
      </c>
      <c r="D5" s="4">
        <v>38</v>
      </c>
      <c r="E5" s="367">
        <v>3</v>
      </c>
      <c r="F5" s="367">
        <f>E5*заглавие!$K$1</f>
        <v>3</v>
      </c>
      <c r="G5" s="358"/>
      <c r="H5" s="144"/>
    </row>
    <row r="6" spans="1:8" x14ac:dyDescent="0.2">
      <c r="A6" s="5">
        <v>2</v>
      </c>
      <c r="B6" s="15" t="s">
        <v>1527</v>
      </c>
      <c r="C6" s="6" t="s">
        <v>1520</v>
      </c>
      <c r="D6" s="7">
        <v>38</v>
      </c>
      <c r="E6" s="365">
        <v>2</v>
      </c>
      <c r="F6" s="365">
        <f>E6*заглавие!$K$1</f>
        <v>2</v>
      </c>
      <c r="G6" s="358"/>
      <c r="H6" s="144"/>
    </row>
    <row r="7" spans="1:8" ht="13.5" thickBot="1" x14ac:dyDescent="0.25">
      <c r="A7" s="8">
        <v>3</v>
      </c>
      <c r="B7" s="16" t="s">
        <v>1528</v>
      </c>
      <c r="C7" s="9" t="s">
        <v>1520</v>
      </c>
      <c r="D7" s="10">
        <v>38</v>
      </c>
      <c r="E7" s="366">
        <v>4</v>
      </c>
      <c r="F7" s="366">
        <f>E7*заглавие!$K$1</f>
        <v>4</v>
      </c>
      <c r="G7" s="358"/>
      <c r="H7" s="144"/>
    </row>
    <row r="8" spans="1:8" x14ac:dyDescent="0.2">
      <c r="H8" s="203"/>
    </row>
    <row r="10" spans="1:8" ht="13.5" x14ac:dyDescent="0.25">
      <c r="G10" s="50"/>
    </row>
    <row r="49" spans="2:9" ht="13.5" x14ac:dyDescent="0.25">
      <c r="B49" s="51"/>
      <c r="I49" s="5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Q218"/>
  <sheetViews>
    <sheetView view="pageBreakPreview" workbookViewId="0">
      <selection activeCell="G8" sqref="G8"/>
    </sheetView>
  </sheetViews>
  <sheetFormatPr defaultRowHeight="12.75" x14ac:dyDescent="0.2"/>
  <cols>
    <col min="1" max="1" width="4.28515625" style="71" customWidth="1"/>
    <col min="2" max="2" width="30.28515625" style="71" bestFit="1" customWidth="1"/>
    <col min="3" max="3" width="13.140625" style="71" bestFit="1" customWidth="1"/>
    <col min="4" max="4" width="21.42578125" style="1074" bestFit="1" customWidth="1"/>
    <col min="5" max="5" width="9.140625" style="71" hidden="1" customWidth="1"/>
    <col min="6" max="6" width="9.140625" style="1074"/>
    <col min="7" max="7" width="14" style="71" customWidth="1"/>
    <col min="8" max="16384" width="9.140625" style="71"/>
  </cols>
  <sheetData>
    <row r="1" spans="1:10" ht="18.75" x14ac:dyDescent="0.3">
      <c r="A1" s="1653" t="s">
        <v>1936</v>
      </c>
      <c r="B1" s="1653"/>
      <c r="C1" s="1712"/>
    </row>
    <row r="3" spans="1:10" ht="13.5" thickBot="1" x14ac:dyDescent="0.25"/>
    <row r="4" spans="1:10" s="74" customFormat="1" ht="13.5" thickBot="1" x14ac:dyDescent="0.25">
      <c r="A4" s="60" t="s">
        <v>216</v>
      </c>
      <c r="B4" s="56" t="s">
        <v>1524</v>
      </c>
      <c r="C4" s="59" t="s">
        <v>454</v>
      </c>
      <c r="D4" s="763" t="s">
        <v>1529</v>
      </c>
      <c r="E4" s="113" t="s">
        <v>1301</v>
      </c>
      <c r="F4" s="1059" t="s">
        <v>1301</v>
      </c>
    </row>
    <row r="5" spans="1:10" x14ac:dyDescent="0.2">
      <c r="A5" s="2095">
        <v>1</v>
      </c>
      <c r="B5" s="707" t="s">
        <v>1651</v>
      </c>
      <c r="C5" s="711"/>
      <c r="D5" s="179" t="s">
        <v>483</v>
      </c>
      <c r="E5" s="1789">
        <v>4</v>
      </c>
      <c r="F5" s="621">
        <f>E5*заглавие!$K$1</f>
        <v>4</v>
      </c>
      <c r="G5" s="112"/>
      <c r="H5" s="112"/>
      <c r="J5" s="112"/>
    </row>
    <row r="6" spans="1:10" x14ac:dyDescent="0.2">
      <c r="A6" s="2096"/>
      <c r="B6" s="83"/>
      <c r="C6" s="173"/>
      <c r="D6" s="329" t="s">
        <v>1985</v>
      </c>
      <c r="E6" s="1791">
        <v>4</v>
      </c>
      <c r="F6" s="1056">
        <f>E6*заглавие!$K$1</f>
        <v>4</v>
      </c>
      <c r="G6" s="112"/>
      <c r="H6" s="112"/>
      <c r="J6" s="112"/>
    </row>
    <row r="7" spans="1:10" x14ac:dyDescent="0.2">
      <c r="A7" s="2096"/>
      <c r="B7" s="83"/>
      <c r="C7" s="173"/>
      <c r="D7" s="329" t="s">
        <v>1988</v>
      </c>
      <c r="E7" s="1791">
        <v>4</v>
      </c>
      <c r="F7" s="1056">
        <f>E7*заглавие!$K$1</f>
        <v>4</v>
      </c>
      <c r="G7" s="112"/>
      <c r="H7" s="112"/>
      <c r="J7" s="112"/>
    </row>
    <row r="8" spans="1:10" x14ac:dyDescent="0.2">
      <c r="A8" s="2096"/>
      <c r="B8" s="83"/>
      <c r="C8" s="173"/>
      <c r="D8" s="329" t="s">
        <v>484</v>
      </c>
      <c r="E8" s="1791">
        <v>4</v>
      </c>
      <c r="F8" s="1056">
        <f>E8*заглавие!$K$1</f>
        <v>4</v>
      </c>
      <c r="G8" s="112"/>
      <c r="H8" s="112"/>
      <c r="J8" s="112"/>
    </row>
    <row r="9" spans="1:10" x14ac:dyDescent="0.2">
      <c r="A9" s="2096"/>
      <c r="B9" s="83"/>
      <c r="C9" s="173"/>
      <c r="D9" s="329" t="s">
        <v>1989</v>
      </c>
      <c r="E9" s="1791">
        <v>4</v>
      </c>
      <c r="F9" s="1056">
        <f>E9*заглавие!$K$1</f>
        <v>4</v>
      </c>
      <c r="G9" s="112"/>
      <c r="H9" s="112"/>
      <c r="J9" s="112"/>
    </row>
    <row r="10" spans="1:10" x14ac:dyDescent="0.2">
      <c r="A10" s="2096"/>
      <c r="B10" s="83"/>
      <c r="C10" s="173"/>
      <c r="D10" s="329" t="s">
        <v>870</v>
      </c>
      <c r="E10" s="1791">
        <v>4</v>
      </c>
      <c r="F10" s="1056">
        <f>E10*заглавие!$K$1</f>
        <v>4</v>
      </c>
      <c r="G10" s="112"/>
      <c r="H10" s="112"/>
      <c r="J10" s="112"/>
    </row>
    <row r="11" spans="1:10" x14ac:dyDescent="0.2">
      <c r="A11" s="2096"/>
      <c r="B11" s="83"/>
      <c r="C11" s="173"/>
      <c r="D11" s="329" t="s">
        <v>246</v>
      </c>
      <c r="E11" s="1791">
        <v>4</v>
      </c>
      <c r="F11" s="1056">
        <f>E11*заглавие!$K$1</f>
        <v>4</v>
      </c>
      <c r="G11" s="112"/>
      <c r="H11" s="112"/>
      <c r="J11" s="112"/>
    </row>
    <row r="12" spans="1:10" x14ac:dyDescent="0.2">
      <c r="A12" s="2096"/>
      <c r="B12" s="83"/>
      <c r="C12" s="173"/>
      <c r="D12" s="329" t="s">
        <v>530</v>
      </c>
      <c r="E12" s="1791">
        <v>4</v>
      </c>
      <c r="F12" s="1056">
        <f>E12*заглавие!$K$1</f>
        <v>4</v>
      </c>
      <c r="G12" s="112"/>
      <c r="H12" s="112"/>
      <c r="J12" s="112"/>
    </row>
    <row r="13" spans="1:10" x14ac:dyDescent="0.2">
      <c r="A13" s="2096"/>
      <c r="B13" s="83"/>
      <c r="C13" s="173"/>
      <c r="D13" s="329" t="s">
        <v>1519</v>
      </c>
      <c r="E13" s="1791">
        <v>4</v>
      </c>
      <c r="F13" s="1056">
        <f>E13*заглавие!$K$1</f>
        <v>4</v>
      </c>
      <c r="G13" s="112"/>
      <c r="H13" s="112"/>
      <c r="J13" s="112"/>
    </row>
    <row r="14" spans="1:10" ht="13.5" thickBot="1" x14ac:dyDescent="0.25">
      <c r="A14" s="2096"/>
      <c r="B14" s="91"/>
      <c r="C14" s="174"/>
      <c r="D14" s="341" t="s">
        <v>1520</v>
      </c>
      <c r="E14" s="1792">
        <v>4</v>
      </c>
      <c r="F14" s="355">
        <f>E14*заглавие!$K$1</f>
        <v>4</v>
      </c>
      <c r="G14" s="112"/>
      <c r="H14" s="112"/>
      <c r="J14" s="112"/>
    </row>
    <row r="15" spans="1:10" x14ac:dyDescent="0.2">
      <c r="A15" s="2096"/>
      <c r="B15" s="93" t="s">
        <v>1580</v>
      </c>
      <c r="C15" s="172"/>
      <c r="D15" s="179" t="s">
        <v>750</v>
      </c>
      <c r="E15" s="123">
        <v>0.2</v>
      </c>
      <c r="F15" s="621">
        <f>E15*заглавие!$K$1</f>
        <v>0.2</v>
      </c>
      <c r="G15" s="112"/>
      <c r="H15" s="112"/>
      <c r="J15" s="112"/>
    </row>
    <row r="16" spans="1:10" x14ac:dyDescent="0.2">
      <c r="A16" s="2096"/>
      <c r="B16" s="75"/>
      <c r="C16" s="173"/>
      <c r="D16" s="329" t="s">
        <v>1983</v>
      </c>
      <c r="E16" s="121">
        <v>0.2</v>
      </c>
      <c r="F16" s="1056">
        <f>E16*заглавие!$K$1</f>
        <v>0.2</v>
      </c>
      <c r="G16" s="112"/>
      <c r="H16" s="112"/>
      <c r="J16" s="112"/>
    </row>
    <row r="17" spans="1:10" x14ac:dyDescent="0.2">
      <c r="A17" s="2096"/>
      <c r="B17" s="75"/>
      <c r="C17" s="173"/>
      <c r="D17" s="329" t="s">
        <v>751</v>
      </c>
      <c r="E17" s="121">
        <v>0.2</v>
      </c>
      <c r="F17" s="1056">
        <f>E17*заглавие!$K$1</f>
        <v>0.2</v>
      </c>
      <c r="G17" s="112"/>
      <c r="H17" s="112"/>
      <c r="J17" s="112"/>
    </row>
    <row r="18" spans="1:10" x14ac:dyDescent="0.2">
      <c r="A18" s="2096"/>
      <c r="B18" s="75"/>
      <c r="C18" s="173"/>
      <c r="D18" s="329" t="s">
        <v>426</v>
      </c>
      <c r="E18" s="121">
        <v>0.2</v>
      </c>
      <c r="F18" s="1056">
        <f>E18*заглавие!$K$1</f>
        <v>0.2</v>
      </c>
      <c r="G18" s="112"/>
      <c r="H18" s="112"/>
      <c r="J18" s="112"/>
    </row>
    <row r="19" spans="1:10" x14ac:dyDescent="0.2">
      <c r="A19" s="2096"/>
      <c r="B19" s="75"/>
      <c r="C19" s="173"/>
      <c r="D19" s="329" t="s">
        <v>2132</v>
      </c>
      <c r="E19" s="121">
        <v>0.2</v>
      </c>
      <c r="F19" s="1056">
        <f>E19*заглавие!$K$1</f>
        <v>0.2</v>
      </c>
      <c r="G19" s="112"/>
      <c r="H19" s="112"/>
      <c r="J19" s="112"/>
    </row>
    <row r="20" spans="1:10" x14ac:dyDescent="0.2">
      <c r="A20" s="2096"/>
      <c r="B20" s="75"/>
      <c r="C20" s="173"/>
      <c r="D20" s="329" t="s">
        <v>1582</v>
      </c>
      <c r="E20" s="121">
        <v>0.2</v>
      </c>
      <c r="F20" s="1056">
        <f>E20*заглавие!$K$1</f>
        <v>0.2</v>
      </c>
      <c r="G20" s="112"/>
      <c r="H20" s="112"/>
      <c r="J20" s="112"/>
    </row>
    <row r="21" spans="1:10" x14ac:dyDescent="0.2">
      <c r="A21" s="2096"/>
      <c r="B21" s="75"/>
      <c r="C21" s="173"/>
      <c r="D21" s="329" t="s">
        <v>2130</v>
      </c>
      <c r="E21" s="121">
        <v>0.2</v>
      </c>
      <c r="F21" s="1056">
        <f>E21*заглавие!$K$1</f>
        <v>0.2</v>
      </c>
      <c r="G21" s="112"/>
      <c r="H21" s="112"/>
      <c r="J21" s="112"/>
    </row>
    <row r="22" spans="1:10" ht="13.5" thickBot="1" x14ac:dyDescent="0.25">
      <c r="A22" s="2096"/>
      <c r="B22" s="77"/>
      <c r="C22" s="175"/>
      <c r="D22" s="330" t="s">
        <v>247</v>
      </c>
      <c r="E22" s="124">
        <v>0.2</v>
      </c>
      <c r="F22" s="271">
        <f>E22*заглавие!$K$1</f>
        <v>0.2</v>
      </c>
      <c r="G22" s="112"/>
      <c r="H22" s="112"/>
      <c r="J22" s="112"/>
    </row>
    <row r="23" spans="1:10" x14ac:dyDescent="0.2">
      <c r="A23" s="2096"/>
      <c r="B23" s="82" t="s">
        <v>1074</v>
      </c>
      <c r="C23" s="176"/>
      <c r="D23" s="179" t="s">
        <v>750</v>
      </c>
      <c r="E23" s="123">
        <v>0.2</v>
      </c>
      <c r="F23" s="621">
        <f>E23*заглавие!$K$1</f>
        <v>0.2</v>
      </c>
      <c r="G23" s="112"/>
      <c r="H23" s="112"/>
      <c r="J23" s="112"/>
    </row>
    <row r="24" spans="1:10" x14ac:dyDescent="0.2">
      <c r="A24" s="2096"/>
      <c r="B24" s="83"/>
      <c r="C24" s="173"/>
      <c r="D24" s="329" t="s">
        <v>1983</v>
      </c>
      <c r="E24" s="121">
        <v>0.2</v>
      </c>
      <c r="F24" s="1056">
        <f>E24*заглавие!$K$1</f>
        <v>0.2</v>
      </c>
      <c r="G24" s="112"/>
      <c r="H24" s="112"/>
      <c r="J24" s="112"/>
    </row>
    <row r="25" spans="1:10" x14ac:dyDescent="0.2">
      <c r="A25" s="2096"/>
      <c r="B25" s="83"/>
      <c r="C25" s="173"/>
      <c r="D25" s="329" t="s">
        <v>751</v>
      </c>
      <c r="E25" s="121">
        <v>0.2</v>
      </c>
      <c r="F25" s="1056">
        <f>E25*заглавие!$K$1</f>
        <v>0.2</v>
      </c>
      <c r="G25" s="112"/>
      <c r="H25" s="112"/>
      <c r="J25" s="112"/>
    </row>
    <row r="26" spans="1:10" x14ac:dyDescent="0.2">
      <c r="A26" s="2096"/>
      <c r="B26" s="83"/>
      <c r="C26" s="173"/>
      <c r="D26" s="329" t="s">
        <v>426</v>
      </c>
      <c r="E26" s="121">
        <v>0.2</v>
      </c>
      <c r="F26" s="1056">
        <f>E26*заглавие!$K$1</f>
        <v>0.2</v>
      </c>
      <c r="G26" s="112"/>
      <c r="H26" s="112"/>
      <c r="J26" s="112"/>
    </row>
    <row r="27" spans="1:10" x14ac:dyDescent="0.2">
      <c r="A27" s="2096"/>
      <c r="B27" s="83"/>
      <c r="C27" s="173"/>
      <c r="D27" s="329" t="s">
        <v>2132</v>
      </c>
      <c r="E27" s="121">
        <v>0.2</v>
      </c>
      <c r="F27" s="1056">
        <f>E27*заглавие!$K$1</f>
        <v>0.2</v>
      </c>
      <c r="G27" s="112"/>
      <c r="H27" s="112"/>
      <c r="J27" s="112"/>
    </row>
    <row r="28" spans="1:10" x14ac:dyDescent="0.2">
      <c r="A28" s="2096"/>
      <c r="B28" s="83"/>
      <c r="C28" s="173"/>
      <c r="D28" s="329" t="s">
        <v>1582</v>
      </c>
      <c r="E28" s="121">
        <v>0.2</v>
      </c>
      <c r="F28" s="1056">
        <f>E28*заглавие!$K$1</f>
        <v>0.2</v>
      </c>
      <c r="G28" s="112"/>
      <c r="H28" s="112"/>
      <c r="J28" s="112"/>
    </row>
    <row r="29" spans="1:10" x14ac:dyDescent="0.2">
      <c r="A29" s="2096"/>
      <c r="B29" s="83"/>
      <c r="C29" s="173"/>
      <c r="D29" s="329" t="s">
        <v>2130</v>
      </c>
      <c r="E29" s="120">
        <v>0.2</v>
      </c>
      <c r="F29" s="971">
        <f>E29*заглавие!$K$1</f>
        <v>0.2</v>
      </c>
      <c r="G29" s="112"/>
      <c r="H29" s="112"/>
      <c r="J29" s="112"/>
    </row>
    <row r="30" spans="1:10" ht="13.5" thickBot="1" x14ac:dyDescent="0.25">
      <c r="A30" s="2096"/>
      <c r="B30" s="91"/>
      <c r="C30" s="174"/>
      <c r="D30" s="330" t="s">
        <v>247</v>
      </c>
      <c r="E30" s="124">
        <v>0.2</v>
      </c>
      <c r="F30" s="271">
        <f>E30*заглавие!$K$1</f>
        <v>0.2</v>
      </c>
      <c r="G30" s="112"/>
      <c r="H30" s="112"/>
      <c r="J30" s="112"/>
    </row>
    <row r="31" spans="1:10" x14ac:dyDescent="0.2">
      <c r="A31" s="2096"/>
      <c r="B31" s="93" t="s">
        <v>1075</v>
      </c>
      <c r="C31" s="172"/>
      <c r="D31" s="179" t="s">
        <v>750</v>
      </c>
      <c r="E31" s="123">
        <v>0.2</v>
      </c>
      <c r="F31" s="621">
        <f>E31*заглавие!$K$1</f>
        <v>0.2</v>
      </c>
      <c r="G31" s="112"/>
      <c r="H31" s="112"/>
      <c r="J31" s="112"/>
    </row>
    <row r="32" spans="1:10" x14ac:dyDescent="0.2">
      <c r="A32" s="2096"/>
      <c r="B32" s="75"/>
      <c r="C32" s="173"/>
      <c r="D32" s="329" t="s">
        <v>1983</v>
      </c>
      <c r="E32" s="121">
        <v>0.2</v>
      </c>
      <c r="F32" s="1056">
        <f>E32*заглавие!$K$1</f>
        <v>0.2</v>
      </c>
      <c r="G32" s="112"/>
      <c r="H32" s="112"/>
      <c r="J32" s="112"/>
    </row>
    <row r="33" spans="1:17" x14ac:dyDescent="0.2">
      <c r="A33" s="2096"/>
      <c r="B33" s="75"/>
      <c r="C33" s="173"/>
      <c r="D33" s="329" t="s">
        <v>751</v>
      </c>
      <c r="E33" s="121">
        <v>0.2</v>
      </c>
      <c r="F33" s="1056">
        <f>E33*заглавие!$K$1</f>
        <v>0.2</v>
      </c>
      <c r="G33" s="112"/>
      <c r="H33" s="112"/>
      <c r="J33" s="112"/>
    </row>
    <row r="34" spans="1:17" x14ac:dyDescent="0.2">
      <c r="A34" s="2096"/>
      <c r="B34" s="75"/>
      <c r="C34" s="173"/>
      <c r="D34" s="329" t="s">
        <v>426</v>
      </c>
      <c r="E34" s="121">
        <v>0.2</v>
      </c>
      <c r="F34" s="1056">
        <f>E34*заглавие!$K$1</f>
        <v>0.2</v>
      </c>
      <c r="G34" s="112"/>
      <c r="H34" s="112"/>
      <c r="J34" s="112"/>
    </row>
    <row r="35" spans="1:17" x14ac:dyDescent="0.2">
      <c r="A35" s="2096"/>
      <c r="B35" s="75"/>
      <c r="C35" s="173"/>
      <c r="D35" s="329" t="s">
        <v>2132</v>
      </c>
      <c r="E35" s="121">
        <v>0.2</v>
      </c>
      <c r="F35" s="1056">
        <f>E35*заглавие!$K$1</f>
        <v>0.2</v>
      </c>
      <c r="G35" s="112"/>
      <c r="H35" s="112"/>
      <c r="J35" s="112"/>
      <c r="N35" s="397"/>
      <c r="O35" s="397"/>
      <c r="P35" s="397"/>
      <c r="Q35" s="397"/>
    </row>
    <row r="36" spans="1:17" x14ac:dyDescent="0.2">
      <c r="A36" s="2096"/>
      <c r="B36" s="75"/>
      <c r="C36" s="173"/>
      <c r="D36" s="329" t="s">
        <v>1582</v>
      </c>
      <c r="E36" s="121">
        <v>0.2</v>
      </c>
      <c r="F36" s="1056">
        <f>E36*заглавие!$K$1</f>
        <v>0.2</v>
      </c>
      <c r="G36" s="112"/>
      <c r="H36" s="112"/>
      <c r="J36" s="112"/>
      <c r="N36" s="1543"/>
      <c r="O36" s="1539"/>
      <c r="P36" s="1543"/>
      <c r="Q36" s="1539"/>
    </row>
    <row r="37" spans="1:17" x14ac:dyDescent="0.2">
      <c r="A37" s="2096"/>
      <c r="B37" s="75"/>
      <c r="C37" s="173"/>
      <c r="D37" s="329" t="s">
        <v>2130</v>
      </c>
      <c r="E37" s="121">
        <v>0.2</v>
      </c>
      <c r="F37" s="1056">
        <f>E37*заглавие!$K$1</f>
        <v>0.2</v>
      </c>
      <c r="G37" s="112"/>
      <c r="H37" s="112"/>
      <c r="J37" s="112"/>
      <c r="N37" s="1543"/>
      <c r="O37" s="1539"/>
      <c r="P37" s="1543"/>
      <c r="Q37" s="1543"/>
    </row>
    <row r="38" spans="1:17" ht="13.5" thickBot="1" x14ac:dyDescent="0.25">
      <c r="A38" s="2097"/>
      <c r="B38" s="77"/>
      <c r="C38" s="175"/>
      <c r="D38" s="330" t="s">
        <v>247</v>
      </c>
      <c r="E38" s="124">
        <v>0.2</v>
      </c>
      <c r="F38" s="271">
        <f>E38*заглавие!$K$1</f>
        <v>0.2</v>
      </c>
      <c r="G38" s="112"/>
      <c r="H38" s="112"/>
      <c r="J38" s="112"/>
      <c r="M38" s="1539"/>
      <c r="N38" s="1539"/>
      <c r="O38" s="1539"/>
      <c r="P38" s="1543"/>
      <c r="Q38" s="1543"/>
    </row>
    <row r="39" spans="1:17" x14ac:dyDescent="0.2">
      <c r="A39" s="2091">
        <v>2</v>
      </c>
      <c r="B39" s="709" t="s">
        <v>1653</v>
      </c>
      <c r="C39" s="711" t="s">
        <v>1652</v>
      </c>
      <c r="D39" s="179" t="s">
        <v>485</v>
      </c>
      <c r="E39" s="123">
        <v>12</v>
      </c>
      <c r="F39" s="621">
        <f>E39*заглавие!$K$1</f>
        <v>12</v>
      </c>
      <c r="G39" s="784" t="s">
        <v>2035</v>
      </c>
      <c r="H39" s="1"/>
      <c r="J39" s="112"/>
      <c r="M39" s="1484"/>
      <c r="N39" s="1539"/>
      <c r="O39" s="1543"/>
      <c r="P39" s="1543"/>
      <c r="Q39" s="1543"/>
    </row>
    <row r="40" spans="1:17" ht="13.5" thickBot="1" x14ac:dyDescent="0.25">
      <c r="A40" s="2092"/>
      <c r="B40" s="708" t="s">
        <v>2133</v>
      </c>
      <c r="C40" s="344"/>
      <c r="D40" s="330" t="s">
        <v>485</v>
      </c>
      <c r="E40" s="124"/>
      <c r="F40" s="271"/>
      <c r="G40" s="784"/>
      <c r="H40" s="1"/>
      <c r="J40" s="112"/>
      <c r="M40" s="1543"/>
      <c r="N40" s="1539"/>
      <c r="O40" s="1539"/>
      <c r="P40" s="1543"/>
      <c r="Q40" s="1543"/>
    </row>
    <row r="41" spans="1:17" x14ac:dyDescent="0.2">
      <c r="A41" s="2092"/>
      <c r="B41" s="82" t="s">
        <v>1580</v>
      </c>
      <c r="C41" s="176"/>
      <c r="D41" s="343" t="s">
        <v>1983</v>
      </c>
      <c r="E41" s="120">
        <v>0.3</v>
      </c>
      <c r="F41" s="971">
        <f>E41*заглавие!$K$1</f>
        <v>0.3</v>
      </c>
      <c r="G41" s="784" t="s">
        <v>1785</v>
      </c>
      <c r="J41" s="112"/>
      <c r="M41" s="1545"/>
      <c r="N41" s="1543"/>
      <c r="O41" s="1543"/>
      <c r="P41" s="1543"/>
      <c r="Q41" s="1543"/>
    </row>
    <row r="42" spans="1:17" x14ac:dyDescent="0.2">
      <c r="A42" s="2092"/>
      <c r="B42" s="83"/>
      <c r="C42" s="173"/>
      <c r="D42" s="329" t="s">
        <v>1518</v>
      </c>
      <c r="E42" s="121">
        <v>0.3</v>
      </c>
      <c r="F42" s="1056">
        <f>E42*заглавие!$K$1</f>
        <v>0.3</v>
      </c>
      <c r="G42" s="784" t="s">
        <v>1786</v>
      </c>
      <c r="J42" s="112"/>
      <c r="M42" s="1545"/>
      <c r="N42" s="1543"/>
      <c r="O42" s="1543"/>
      <c r="P42" s="1543"/>
      <c r="Q42" s="1543"/>
    </row>
    <row r="43" spans="1:17" x14ac:dyDescent="0.2">
      <c r="A43" s="2092"/>
      <c r="B43" s="83"/>
      <c r="C43" s="173"/>
      <c r="D43" s="329" t="s">
        <v>426</v>
      </c>
      <c r="E43" s="121">
        <v>0.3</v>
      </c>
      <c r="F43" s="1056">
        <f>E43*заглавие!$K$1</f>
        <v>0.3</v>
      </c>
      <c r="G43" s="784" t="s">
        <v>1787</v>
      </c>
      <c r="J43" s="112"/>
      <c r="M43" s="1545"/>
      <c r="N43" s="1539"/>
      <c r="O43" s="1543"/>
      <c r="P43" s="1543"/>
      <c r="Q43" s="1543"/>
    </row>
    <row r="44" spans="1:17" x14ac:dyDescent="0.2">
      <c r="A44" s="2092"/>
      <c r="B44" s="83"/>
      <c r="C44" s="173"/>
      <c r="D44" s="329" t="s">
        <v>1167</v>
      </c>
      <c r="E44" s="121">
        <v>0.3</v>
      </c>
      <c r="F44" s="1056">
        <f>E44*заглавие!$K$1</f>
        <v>0.3</v>
      </c>
      <c r="G44" s="784" t="s">
        <v>1788</v>
      </c>
      <c r="J44" s="112"/>
      <c r="M44" s="1545"/>
      <c r="N44" s="1539"/>
      <c r="O44" s="1290"/>
      <c r="P44" s="1543"/>
      <c r="Q44" s="192"/>
    </row>
    <row r="45" spans="1:17" x14ac:dyDescent="0.2">
      <c r="A45" s="2092"/>
      <c r="B45" s="83"/>
      <c r="C45" s="173"/>
      <c r="D45" s="329" t="s">
        <v>1168</v>
      </c>
      <c r="E45" s="121">
        <v>0.3</v>
      </c>
      <c r="F45" s="1056">
        <f>E45*заглавие!$K$1</f>
        <v>0.3</v>
      </c>
      <c r="G45" s="784" t="s">
        <v>999</v>
      </c>
      <c r="J45" s="112"/>
      <c r="M45" s="1545"/>
      <c r="N45" s="1539"/>
      <c r="O45" s="1290"/>
      <c r="P45" s="1543"/>
      <c r="Q45" s="192"/>
    </row>
    <row r="46" spans="1:17" x14ac:dyDescent="0.2">
      <c r="A46" s="2092"/>
      <c r="B46" s="83"/>
      <c r="C46" s="173"/>
      <c r="D46" s="329" t="s">
        <v>1992</v>
      </c>
      <c r="E46" s="121">
        <v>0.3</v>
      </c>
      <c r="F46" s="1056">
        <f>E46*заглавие!$K$1</f>
        <v>0.3</v>
      </c>
      <c r="G46" s="784" t="s">
        <v>1000</v>
      </c>
      <c r="J46" s="112"/>
      <c r="M46" s="1545"/>
      <c r="N46" s="1543"/>
      <c r="O46" s="920"/>
      <c r="P46" s="1290"/>
      <c r="Q46" s="192"/>
    </row>
    <row r="47" spans="1:17" ht="13.5" thickBot="1" x14ac:dyDescent="0.25">
      <c r="A47" s="2092"/>
      <c r="B47" s="91"/>
      <c r="C47" s="174"/>
      <c r="D47" s="341" t="s">
        <v>1547</v>
      </c>
      <c r="E47" s="122">
        <v>0.3</v>
      </c>
      <c r="F47" s="355">
        <f>E47*заглавие!$K$1</f>
        <v>0.3</v>
      </c>
      <c r="G47" s="784" t="s">
        <v>1001</v>
      </c>
      <c r="J47" s="112"/>
      <c r="M47" s="1545"/>
      <c r="N47" s="1290"/>
      <c r="O47" s="1290"/>
      <c r="P47" s="1543"/>
      <c r="Q47" s="192"/>
    </row>
    <row r="48" spans="1:17" x14ac:dyDescent="0.2">
      <c r="A48" s="2092"/>
      <c r="B48" s="93" t="s">
        <v>1074</v>
      </c>
      <c r="C48" s="172"/>
      <c r="D48" s="179" t="s">
        <v>1983</v>
      </c>
      <c r="E48" s="123">
        <v>0.3</v>
      </c>
      <c r="F48" s="621">
        <f>E48*заглавие!$K$1</f>
        <v>0.3</v>
      </c>
      <c r="G48" s="784" t="s">
        <v>1086</v>
      </c>
      <c r="J48" s="112"/>
      <c r="M48" s="1545"/>
      <c r="N48" s="1290"/>
      <c r="O48" s="1793"/>
      <c r="P48" s="1793"/>
      <c r="Q48" s="1543"/>
    </row>
    <row r="49" spans="1:17" x14ac:dyDescent="0.2">
      <c r="A49" s="2092"/>
      <c r="B49" s="75"/>
      <c r="C49" s="173"/>
      <c r="D49" s="329" t="s">
        <v>1518</v>
      </c>
      <c r="E49" s="121">
        <v>0.3</v>
      </c>
      <c r="F49" s="1056">
        <f>E49*заглавие!$K$1</f>
        <v>0.3</v>
      </c>
      <c r="G49" s="784" t="s">
        <v>1085</v>
      </c>
      <c r="J49" s="112"/>
      <c r="M49" s="182"/>
      <c r="N49" s="192"/>
      <c r="O49" s="1543"/>
      <c r="P49" s="1543"/>
      <c r="Q49" s="1543"/>
    </row>
    <row r="50" spans="1:17" x14ac:dyDescent="0.2">
      <c r="A50" s="2092"/>
      <c r="B50" s="75"/>
      <c r="C50" s="173"/>
      <c r="D50" s="329" t="s">
        <v>426</v>
      </c>
      <c r="E50" s="121">
        <v>0.3</v>
      </c>
      <c r="F50" s="1056">
        <f>E50*заглавие!$K$1</f>
        <v>0.3</v>
      </c>
      <c r="G50" s="784" t="s">
        <v>1002</v>
      </c>
      <c r="H50" s="1"/>
      <c r="J50" s="112"/>
      <c r="M50" s="182"/>
      <c r="N50" s="192"/>
      <c r="O50" s="1543"/>
      <c r="P50" s="1543"/>
      <c r="Q50" s="1498"/>
    </row>
    <row r="51" spans="1:17" x14ac:dyDescent="0.2">
      <c r="A51" s="2092"/>
      <c r="B51" s="75"/>
      <c r="C51" s="173"/>
      <c r="D51" s="329" t="s">
        <v>1167</v>
      </c>
      <c r="E51" s="121">
        <v>0.3</v>
      </c>
      <c r="F51" s="1056">
        <f>E51*заглавие!$K$1</f>
        <v>0.3</v>
      </c>
      <c r="G51" s="816" t="s">
        <v>1555</v>
      </c>
      <c r="H51" s="112"/>
      <c r="J51" s="112"/>
      <c r="M51" s="182"/>
      <c r="N51" s="192"/>
      <c r="O51" s="1539"/>
      <c r="P51" s="1543"/>
      <c r="Q51" s="1290"/>
    </row>
    <row r="52" spans="1:17" x14ac:dyDescent="0.2">
      <c r="A52" s="2092"/>
      <c r="B52" s="75"/>
      <c r="C52" s="173"/>
      <c r="D52" s="329" t="s">
        <v>1168</v>
      </c>
      <c r="E52" s="121">
        <v>0.3</v>
      </c>
      <c r="F52" s="1056">
        <f>E52*заглавие!$K$1</f>
        <v>0.3</v>
      </c>
      <c r="G52" s="816" t="s">
        <v>1895</v>
      </c>
      <c r="H52" s="112"/>
      <c r="J52" s="112"/>
      <c r="M52" s="182"/>
      <c r="N52" s="192"/>
      <c r="O52" s="1539"/>
      <c r="P52" s="1543"/>
      <c r="Q52" s="1290"/>
    </row>
    <row r="53" spans="1:17" x14ac:dyDescent="0.2">
      <c r="A53" s="2092"/>
      <c r="B53" s="75"/>
      <c r="C53" s="173"/>
      <c r="D53" s="329" t="s">
        <v>1992</v>
      </c>
      <c r="E53" s="121">
        <v>0.3</v>
      </c>
      <c r="F53" s="1056">
        <f>E53*заглавие!$K$1</f>
        <v>0.3</v>
      </c>
      <c r="G53" s="112"/>
      <c r="H53" s="112"/>
      <c r="J53" s="112"/>
      <c r="M53" s="182"/>
      <c r="N53" s="192"/>
      <c r="O53" s="1539"/>
      <c r="P53" s="1543"/>
      <c r="Q53" s="1290"/>
    </row>
    <row r="54" spans="1:17" ht="13.5" thickBot="1" x14ac:dyDescent="0.25">
      <c r="A54" s="2092"/>
      <c r="B54" s="77"/>
      <c r="C54" s="175"/>
      <c r="D54" s="330" t="s">
        <v>1547</v>
      </c>
      <c r="E54" s="124">
        <v>0.3</v>
      </c>
      <c r="F54" s="271">
        <f>E54*заглавие!$K$1</f>
        <v>0.3</v>
      </c>
      <c r="H54" s="112"/>
      <c r="J54" s="112"/>
      <c r="M54" s="182"/>
      <c r="N54" s="192"/>
      <c r="O54" s="1539"/>
      <c r="P54" s="1543"/>
      <c r="Q54" s="1290"/>
    </row>
    <row r="55" spans="1:17" ht="13.5" x14ac:dyDescent="0.25">
      <c r="A55" s="2092"/>
      <c r="B55" s="93" t="s">
        <v>1075</v>
      </c>
      <c r="C55" s="172"/>
      <c r="D55" s="179" t="s">
        <v>1983</v>
      </c>
      <c r="E55" s="123">
        <v>0.3</v>
      </c>
      <c r="F55" s="621">
        <f>E55*заглавие!$K$1</f>
        <v>0.3</v>
      </c>
      <c r="G55" s="50"/>
      <c r="H55" s="112"/>
      <c r="J55" s="112"/>
      <c r="M55" s="182"/>
      <c r="N55" s="192"/>
      <c r="O55" s="1539"/>
      <c r="P55" s="1543"/>
      <c r="Q55" s="1290"/>
    </row>
    <row r="56" spans="1:17" ht="13.5" x14ac:dyDescent="0.25">
      <c r="A56" s="2092"/>
      <c r="B56" s="75"/>
      <c r="C56" s="173"/>
      <c r="D56" s="329" t="s">
        <v>1518</v>
      </c>
      <c r="E56" s="121">
        <v>0.3</v>
      </c>
      <c r="F56" s="1056">
        <f>E56*заглавие!$K$1</f>
        <v>0.3</v>
      </c>
      <c r="G56" s="50"/>
      <c r="H56" s="112"/>
      <c r="J56" s="112"/>
      <c r="M56" s="182"/>
      <c r="N56" s="192"/>
      <c r="O56" s="1539"/>
      <c r="P56" s="1543"/>
      <c r="Q56" s="1290"/>
    </row>
    <row r="57" spans="1:17" ht="13.5" x14ac:dyDescent="0.25">
      <c r="A57" s="2092"/>
      <c r="B57" s="75"/>
      <c r="C57" s="173"/>
      <c r="D57" s="329" t="s">
        <v>426</v>
      </c>
      <c r="E57" s="121">
        <v>0.3</v>
      </c>
      <c r="F57" s="1056">
        <f>E57*заглавие!$K$1</f>
        <v>0.3</v>
      </c>
      <c r="G57" s="50"/>
      <c r="H57" s="112"/>
      <c r="J57" s="112"/>
      <c r="M57" s="182"/>
      <c r="N57" s="192"/>
      <c r="O57" s="1543"/>
      <c r="P57" s="1543"/>
      <c r="Q57" s="1290"/>
    </row>
    <row r="58" spans="1:17" ht="13.5" x14ac:dyDescent="0.25">
      <c r="A58" s="2092"/>
      <c r="B58" s="75"/>
      <c r="C58" s="173"/>
      <c r="D58" s="329" t="s">
        <v>1167</v>
      </c>
      <c r="E58" s="121">
        <v>0.3</v>
      </c>
      <c r="F58" s="1056">
        <f>E58*заглавие!$K$1</f>
        <v>0.3</v>
      </c>
      <c r="G58" s="50"/>
      <c r="H58" s="112"/>
      <c r="J58" s="112"/>
      <c r="M58" s="182"/>
      <c r="N58" s="192"/>
      <c r="O58" s="1539"/>
      <c r="P58" s="1543"/>
      <c r="Q58" s="1290"/>
    </row>
    <row r="59" spans="1:17" ht="13.5" x14ac:dyDescent="0.25">
      <c r="A59" s="2092"/>
      <c r="B59" s="75"/>
      <c r="C59" s="173"/>
      <c r="D59" s="329" t="s">
        <v>1168</v>
      </c>
      <c r="E59" s="121">
        <v>0.3</v>
      </c>
      <c r="F59" s="1056">
        <f>E59*заглавие!$K$1</f>
        <v>0.3</v>
      </c>
      <c r="G59" s="50"/>
      <c r="H59" s="112"/>
      <c r="J59" s="112"/>
      <c r="M59" s="182"/>
      <c r="N59" s="192"/>
      <c r="O59" s="1543"/>
      <c r="P59" s="1290"/>
      <c r="Q59" s="1290"/>
    </row>
    <row r="60" spans="1:17" ht="13.5" x14ac:dyDescent="0.25">
      <c r="A60" s="2092"/>
      <c r="B60" s="75"/>
      <c r="C60" s="173"/>
      <c r="D60" s="329" t="s">
        <v>1992</v>
      </c>
      <c r="E60" s="121">
        <v>0.3</v>
      </c>
      <c r="F60" s="1056">
        <f>E60*заглавие!$K$1</f>
        <v>0.3</v>
      </c>
      <c r="G60" s="50"/>
      <c r="H60" s="112"/>
      <c r="J60" s="112"/>
      <c r="M60" s="182"/>
      <c r="N60" s="192"/>
      <c r="O60" s="1539"/>
      <c r="P60" s="1290"/>
      <c r="Q60" s="1290"/>
    </row>
    <row r="61" spans="1:17" ht="14.25" thickBot="1" x14ac:dyDescent="0.3">
      <c r="A61" s="2098"/>
      <c r="B61" s="77"/>
      <c r="C61" s="175"/>
      <c r="D61" s="330" t="s">
        <v>1547</v>
      </c>
      <c r="E61" s="124">
        <v>0.3</v>
      </c>
      <c r="F61" s="271">
        <f>E61*заглавие!$K$1</f>
        <v>0.3</v>
      </c>
      <c r="G61" s="50"/>
      <c r="H61" s="112"/>
      <c r="J61" s="112"/>
      <c r="M61" s="182"/>
      <c r="N61" s="192"/>
      <c r="O61" s="1543"/>
      <c r="P61" s="1290"/>
      <c r="Q61" s="1290"/>
    </row>
    <row r="62" spans="1:17" x14ac:dyDescent="0.2">
      <c r="A62" s="2091">
        <v>3</v>
      </c>
      <c r="B62" s="707" t="s">
        <v>1654</v>
      </c>
      <c r="C62" s="711" t="s">
        <v>1650</v>
      </c>
      <c r="D62" s="342" t="s">
        <v>1534</v>
      </c>
      <c r="E62" s="1789">
        <v>20</v>
      </c>
      <c r="F62" s="621">
        <f>E62*заглавие!$K$1</f>
        <v>20</v>
      </c>
      <c r="G62" s="112"/>
      <c r="H62" s="112"/>
      <c r="J62" s="112"/>
      <c r="M62" s="182"/>
      <c r="N62" s="192"/>
      <c r="O62" s="1543"/>
      <c r="P62" s="1290"/>
      <c r="Q62" s="1290"/>
    </row>
    <row r="63" spans="1:17" x14ac:dyDescent="0.2">
      <c r="A63" s="2092"/>
      <c r="B63" s="704"/>
      <c r="C63" s="340"/>
      <c r="D63" s="329" t="s">
        <v>1169</v>
      </c>
      <c r="E63" s="1794">
        <v>20</v>
      </c>
      <c r="F63" s="971">
        <f>E63*заглавие!$K$1</f>
        <v>20</v>
      </c>
      <c r="G63" s="112"/>
      <c r="H63" s="112"/>
      <c r="J63" s="112"/>
      <c r="M63" s="182"/>
      <c r="N63" s="192"/>
      <c r="O63" s="1539"/>
      <c r="P63" s="1561"/>
      <c r="Q63" s="1290"/>
    </row>
    <row r="64" spans="1:17" x14ac:dyDescent="0.2">
      <c r="A64" s="2092"/>
      <c r="B64" s="704"/>
      <c r="C64" s="340"/>
      <c r="D64" s="329" t="s">
        <v>483</v>
      </c>
      <c r="E64" s="1794">
        <v>20</v>
      </c>
      <c r="F64" s="971">
        <f>E64*заглавие!$K$1</f>
        <v>20</v>
      </c>
      <c r="G64" s="112"/>
      <c r="H64" s="112"/>
      <c r="J64" s="112"/>
      <c r="M64" s="182"/>
      <c r="N64" s="192"/>
      <c r="O64" s="1539"/>
      <c r="P64" s="1561"/>
      <c r="Q64" s="1290"/>
    </row>
    <row r="65" spans="1:17" x14ac:dyDescent="0.2">
      <c r="A65" s="2092"/>
      <c r="B65" s="704"/>
      <c r="C65" s="340"/>
      <c r="D65" s="329" t="s">
        <v>484</v>
      </c>
      <c r="E65" s="1794">
        <v>20</v>
      </c>
      <c r="F65" s="971">
        <f>E65*заглавие!$K$1</f>
        <v>20</v>
      </c>
      <c r="G65" s="112"/>
      <c r="H65" s="112"/>
      <c r="J65" s="112"/>
      <c r="M65" s="182"/>
      <c r="N65" s="192"/>
      <c r="O65" s="1539"/>
      <c r="P65" s="1561"/>
      <c r="Q65" s="1290"/>
    </row>
    <row r="66" spans="1:17" x14ac:dyDescent="0.2">
      <c r="A66" s="2092"/>
      <c r="B66" s="704"/>
      <c r="C66" s="340"/>
      <c r="D66" s="329" t="s">
        <v>774</v>
      </c>
      <c r="E66" s="1794">
        <v>20</v>
      </c>
      <c r="F66" s="971">
        <f>E66*заглавие!$K$1</f>
        <v>20</v>
      </c>
      <c r="G66" s="112"/>
      <c r="H66" s="112"/>
      <c r="J66" s="112"/>
      <c r="N66" s="354"/>
      <c r="O66" s="354"/>
      <c r="P66" s="354"/>
      <c r="Q66" s="354"/>
    </row>
    <row r="67" spans="1:17" x14ac:dyDescent="0.2">
      <c r="A67" s="2092"/>
      <c r="B67" s="704"/>
      <c r="C67" s="340"/>
      <c r="D67" s="329" t="s">
        <v>1658</v>
      </c>
      <c r="E67" s="1794">
        <v>20</v>
      </c>
      <c r="F67" s="971">
        <f>E67*заглавие!$K$1</f>
        <v>20</v>
      </c>
      <c r="G67" s="112"/>
      <c r="H67" s="112"/>
      <c r="J67" s="112"/>
    </row>
    <row r="68" spans="1:17" x14ac:dyDescent="0.2">
      <c r="A68" s="2092"/>
      <c r="B68" s="704"/>
      <c r="C68" s="340"/>
      <c r="D68" s="329" t="s">
        <v>776</v>
      </c>
      <c r="E68" s="1794">
        <v>20</v>
      </c>
      <c r="F68" s="971">
        <f>E68*заглавие!$K$1</f>
        <v>20</v>
      </c>
      <c r="G68" s="112"/>
      <c r="H68" s="112"/>
      <c r="J68" s="112"/>
    </row>
    <row r="69" spans="1:17" x14ac:dyDescent="0.2">
      <c r="A69" s="2092"/>
      <c r="B69" s="704"/>
      <c r="C69" s="340"/>
      <c r="D69" s="329" t="s">
        <v>775</v>
      </c>
      <c r="E69" s="1794">
        <v>20</v>
      </c>
      <c r="F69" s="971">
        <f>E69*заглавие!$K$1</f>
        <v>20</v>
      </c>
      <c r="G69" s="112"/>
      <c r="H69" s="112"/>
      <c r="J69" s="112"/>
    </row>
    <row r="70" spans="1:17" x14ac:dyDescent="0.2">
      <c r="A70" s="2092"/>
      <c r="B70" s="83"/>
      <c r="C70" s="173"/>
      <c r="D70" s="329" t="s">
        <v>1659</v>
      </c>
      <c r="E70" s="1791">
        <v>20</v>
      </c>
      <c r="F70" s="1056">
        <f>E70*заглавие!$K$1</f>
        <v>20</v>
      </c>
      <c r="G70" s="112"/>
      <c r="H70" s="112"/>
      <c r="J70" s="112"/>
    </row>
    <row r="71" spans="1:17" x14ac:dyDescent="0.2">
      <c r="A71" s="2092"/>
      <c r="B71" s="83"/>
      <c r="C71" s="173"/>
      <c r="D71" s="329" t="s">
        <v>1302</v>
      </c>
      <c r="E71" s="1791">
        <v>20</v>
      </c>
      <c r="F71" s="1056">
        <f>E71*заглавие!$K$1</f>
        <v>20</v>
      </c>
      <c r="G71" s="112"/>
      <c r="H71" s="112"/>
      <c r="J71" s="112"/>
    </row>
    <row r="72" spans="1:17" x14ac:dyDescent="0.2">
      <c r="A72" s="2092"/>
      <c r="B72" s="83"/>
      <c r="C72" s="173"/>
      <c r="D72" s="329" t="s">
        <v>1170</v>
      </c>
      <c r="E72" s="1791">
        <v>20</v>
      </c>
      <c r="F72" s="1056">
        <f>E72*заглавие!$K$1</f>
        <v>20</v>
      </c>
      <c r="G72" s="112"/>
      <c r="H72" s="112"/>
      <c r="J72" s="112"/>
    </row>
    <row r="73" spans="1:17" x14ac:dyDescent="0.2">
      <c r="A73" s="2092"/>
      <c r="B73" s="83"/>
      <c r="C73" s="173"/>
      <c r="D73" s="329" t="s">
        <v>1657</v>
      </c>
      <c r="E73" s="1791">
        <v>20</v>
      </c>
      <c r="F73" s="1056">
        <f>E73*заглавие!$K$1</f>
        <v>20</v>
      </c>
      <c r="G73" s="112"/>
      <c r="H73" s="112"/>
      <c r="J73" s="112"/>
    </row>
    <row r="74" spans="1:17" x14ac:dyDescent="0.2">
      <c r="A74" s="2092"/>
      <c r="B74" s="83"/>
      <c r="C74" s="173"/>
      <c r="D74" s="329" t="s">
        <v>0</v>
      </c>
      <c r="E74" s="1791">
        <v>20</v>
      </c>
      <c r="F74" s="1056">
        <f>E74*заглавие!$K$1</f>
        <v>20</v>
      </c>
      <c r="G74" s="112"/>
      <c r="H74" s="112"/>
      <c r="J74" s="112"/>
    </row>
    <row r="75" spans="1:17" x14ac:dyDescent="0.2">
      <c r="A75" s="2092"/>
      <c r="B75" s="83"/>
      <c r="C75" s="173"/>
      <c r="D75" s="329" t="s">
        <v>1073</v>
      </c>
      <c r="E75" s="1791">
        <v>20</v>
      </c>
      <c r="F75" s="1056">
        <f>E75*заглавие!$K$1</f>
        <v>20</v>
      </c>
      <c r="G75" s="112"/>
      <c r="H75" s="112"/>
      <c r="J75" s="112"/>
    </row>
    <row r="76" spans="1:17" x14ac:dyDescent="0.2">
      <c r="A76" s="2092"/>
      <c r="B76" s="83"/>
      <c r="C76" s="173"/>
      <c r="D76" s="329" t="s">
        <v>1171</v>
      </c>
      <c r="E76" s="1791">
        <v>20</v>
      </c>
      <c r="F76" s="1056">
        <f>E76*заглавие!$K$1</f>
        <v>20</v>
      </c>
      <c r="G76" s="112"/>
      <c r="H76" s="112"/>
      <c r="J76" s="112"/>
    </row>
    <row r="77" spans="1:17" x14ac:dyDescent="0.2">
      <c r="A77" s="2092"/>
      <c r="B77" s="83"/>
      <c r="C77" s="173"/>
      <c r="D77" s="329" t="s">
        <v>1303</v>
      </c>
      <c r="E77" s="1791">
        <v>20</v>
      </c>
      <c r="F77" s="1056">
        <f>E77*заглавие!$K$1</f>
        <v>20</v>
      </c>
      <c r="G77" s="112"/>
      <c r="H77" s="112"/>
      <c r="J77" s="112"/>
    </row>
    <row r="78" spans="1:17" x14ac:dyDescent="0.2">
      <c r="A78" s="2092"/>
      <c r="B78" s="83"/>
      <c r="C78" s="173"/>
      <c r="D78" s="329" t="s">
        <v>1592</v>
      </c>
      <c r="E78" s="1791">
        <v>20</v>
      </c>
      <c r="F78" s="1056">
        <f>E78*заглавие!$K$1</f>
        <v>20</v>
      </c>
      <c r="G78" s="112"/>
      <c r="H78" s="112"/>
      <c r="J78" s="112"/>
    </row>
    <row r="79" spans="1:17" x14ac:dyDescent="0.2">
      <c r="A79" s="2092"/>
      <c r="B79" s="83"/>
      <c r="C79" s="173"/>
      <c r="D79" s="329" t="s">
        <v>772</v>
      </c>
      <c r="E79" s="1791">
        <v>20</v>
      </c>
      <c r="F79" s="1056">
        <f>E79*заглавие!$K$1</f>
        <v>20</v>
      </c>
      <c r="G79" s="112"/>
      <c r="H79" s="112"/>
      <c r="J79" s="112"/>
    </row>
    <row r="80" spans="1:17" x14ac:dyDescent="0.2">
      <c r="A80" s="2092"/>
      <c r="B80" s="83"/>
      <c r="C80" s="173"/>
      <c r="D80" s="329" t="s">
        <v>2</v>
      </c>
      <c r="E80" s="1791">
        <v>20</v>
      </c>
      <c r="F80" s="1056">
        <f>E80*заглавие!$K$1</f>
        <v>20</v>
      </c>
      <c r="G80" s="112"/>
      <c r="H80" s="112"/>
      <c r="J80" s="112"/>
    </row>
    <row r="81" spans="1:10" x14ac:dyDescent="0.2">
      <c r="A81" s="2092"/>
      <c r="B81" s="83"/>
      <c r="C81" s="173"/>
      <c r="D81" s="329" t="s">
        <v>773</v>
      </c>
      <c r="E81" s="1791">
        <v>20</v>
      </c>
      <c r="F81" s="1056">
        <f>E81*заглавие!$K$1</f>
        <v>20</v>
      </c>
      <c r="G81" s="112"/>
      <c r="H81" s="112"/>
      <c r="J81" s="112"/>
    </row>
    <row r="82" spans="1:10" x14ac:dyDescent="0.2">
      <c r="A82" s="2092"/>
      <c r="B82" s="83"/>
      <c r="C82" s="173"/>
      <c r="D82" s="329" t="s">
        <v>771</v>
      </c>
      <c r="E82" s="1791">
        <v>20</v>
      </c>
      <c r="F82" s="1056">
        <f>E82*заглавие!$K$1</f>
        <v>20</v>
      </c>
      <c r="G82" s="112"/>
      <c r="H82" s="112"/>
      <c r="J82" s="112"/>
    </row>
    <row r="83" spans="1:10" x14ac:dyDescent="0.2">
      <c r="A83" s="2092"/>
      <c r="B83" s="82"/>
      <c r="C83" s="176"/>
      <c r="D83" s="343" t="s">
        <v>1896</v>
      </c>
      <c r="E83" s="1794">
        <v>20</v>
      </c>
      <c r="F83" s="971">
        <f>E83*заглавие!$K$1</f>
        <v>20</v>
      </c>
      <c r="G83" s="112"/>
      <c r="H83" s="112"/>
      <c r="J83" s="112"/>
    </row>
    <row r="84" spans="1:10" x14ac:dyDescent="0.2">
      <c r="A84" s="2092"/>
      <c r="B84" s="82"/>
      <c r="C84" s="176"/>
      <c r="D84" s="343" t="s">
        <v>1897</v>
      </c>
      <c r="E84" s="1794">
        <v>20</v>
      </c>
      <c r="F84" s="971">
        <f>E84*заглавие!$K$1</f>
        <v>20</v>
      </c>
      <c r="G84" s="112"/>
      <c r="H84" s="112"/>
      <c r="J84" s="112"/>
    </row>
    <row r="85" spans="1:10" ht="13.5" thickBot="1" x14ac:dyDescent="0.25">
      <c r="A85" s="2092"/>
      <c r="B85" s="82"/>
      <c r="C85" s="176"/>
      <c r="D85" s="343" t="s">
        <v>1898</v>
      </c>
      <c r="E85" s="1794">
        <v>20</v>
      </c>
      <c r="F85" s="971">
        <f>E85*заглавие!$K$1</f>
        <v>20</v>
      </c>
      <c r="G85" s="112"/>
      <c r="H85" s="112"/>
      <c r="J85" s="112"/>
    </row>
    <row r="86" spans="1:10" x14ac:dyDescent="0.2">
      <c r="A86" s="2092"/>
      <c r="B86" s="93" t="s">
        <v>1580</v>
      </c>
      <c r="C86" s="172"/>
      <c r="D86" s="179" t="s">
        <v>1581</v>
      </c>
      <c r="E86" s="123">
        <v>0.3</v>
      </c>
      <c r="F86" s="621">
        <f>E86*заглавие!$K$1</f>
        <v>0.3</v>
      </c>
      <c r="G86" s="264"/>
      <c r="H86" s="264"/>
      <c r="J86" s="112"/>
    </row>
    <row r="87" spans="1:10" x14ac:dyDescent="0.2">
      <c r="A87" s="2092"/>
      <c r="B87" s="79"/>
      <c r="C87" s="176"/>
      <c r="D87" s="343" t="s">
        <v>1983</v>
      </c>
      <c r="E87" s="121">
        <v>0.3</v>
      </c>
      <c r="F87" s="1056">
        <f>E87*заглавие!$K$1</f>
        <v>0.3</v>
      </c>
      <c r="G87" s="264"/>
      <c r="H87" s="264"/>
      <c r="J87" s="112"/>
    </row>
    <row r="88" spans="1:10" x14ac:dyDescent="0.2">
      <c r="A88" s="2092"/>
      <c r="B88" s="79"/>
      <c r="C88" s="176"/>
      <c r="D88" s="343" t="s">
        <v>1984</v>
      </c>
      <c r="E88" s="121">
        <v>0.3</v>
      </c>
      <c r="F88" s="1056">
        <f>E88*заглавие!$K$1</f>
        <v>0.3</v>
      </c>
      <c r="G88" s="264"/>
      <c r="H88" s="264"/>
      <c r="J88" s="112"/>
    </row>
    <row r="89" spans="1:10" x14ac:dyDescent="0.2">
      <c r="A89" s="2092"/>
      <c r="B89" s="75"/>
      <c r="C89" s="173"/>
      <c r="D89" s="329" t="s">
        <v>1168</v>
      </c>
      <c r="E89" s="121">
        <v>0.3</v>
      </c>
      <c r="F89" s="1056">
        <f>E89*заглавие!$K$1</f>
        <v>0.3</v>
      </c>
      <c r="G89" s="112"/>
      <c r="H89" s="264"/>
      <c r="J89" s="112"/>
    </row>
    <row r="90" spans="1:10" x14ac:dyDescent="0.2">
      <c r="A90" s="2092"/>
      <c r="B90" s="75"/>
      <c r="C90" s="173"/>
      <c r="D90" s="329" t="s">
        <v>2131</v>
      </c>
      <c r="E90" s="121">
        <v>0.3</v>
      </c>
      <c r="F90" s="1056">
        <f>E90*заглавие!$K$1</f>
        <v>0.3</v>
      </c>
      <c r="G90" s="112"/>
      <c r="H90" s="264"/>
      <c r="J90" s="112"/>
    </row>
    <row r="91" spans="1:10" x14ac:dyDescent="0.2">
      <c r="A91" s="2092"/>
      <c r="B91" s="75"/>
      <c r="C91" s="173"/>
      <c r="D91" s="329" t="s">
        <v>2130</v>
      </c>
      <c r="E91" s="121">
        <v>0.3</v>
      </c>
      <c r="F91" s="1056">
        <f>E91*заглавие!$K$1</f>
        <v>0.3</v>
      </c>
      <c r="G91" s="112"/>
      <c r="H91" s="264"/>
      <c r="J91" s="112"/>
    </row>
    <row r="92" spans="1:10" ht="13.5" thickBot="1" x14ac:dyDescent="0.25">
      <c r="A92" s="2092"/>
      <c r="B92" s="89"/>
      <c r="C92" s="174"/>
      <c r="D92" s="341" t="s">
        <v>1547</v>
      </c>
      <c r="E92" s="122">
        <v>0.3</v>
      </c>
      <c r="F92" s="355">
        <f>E92*заглавие!$K$1</f>
        <v>0.3</v>
      </c>
      <c r="G92" s="112"/>
      <c r="H92" s="264"/>
      <c r="J92" s="112"/>
    </row>
    <row r="93" spans="1:10" x14ac:dyDescent="0.2">
      <c r="A93" s="2092"/>
      <c r="B93" s="93" t="s">
        <v>1075</v>
      </c>
      <c r="C93" s="172"/>
      <c r="D93" s="179" t="s">
        <v>1581</v>
      </c>
      <c r="E93" s="123">
        <v>0.7</v>
      </c>
      <c r="F93" s="621">
        <f>E93*заглавие!$K$1</f>
        <v>0.7</v>
      </c>
      <c r="G93" s="112"/>
      <c r="H93" s="112"/>
      <c r="J93" s="112"/>
    </row>
    <row r="94" spans="1:10" x14ac:dyDescent="0.2">
      <c r="A94" s="2092"/>
      <c r="B94" s="79"/>
      <c r="C94" s="176"/>
      <c r="D94" s="343" t="s">
        <v>1983</v>
      </c>
      <c r="E94" s="121">
        <v>0.7</v>
      </c>
      <c r="F94" s="1056">
        <f>E94*заглавие!$K$1</f>
        <v>0.7</v>
      </c>
      <c r="G94" s="112"/>
      <c r="H94" s="112"/>
      <c r="J94" s="112"/>
    </row>
    <row r="95" spans="1:10" x14ac:dyDescent="0.2">
      <c r="A95" s="2092"/>
      <c r="B95" s="79"/>
      <c r="C95" s="176"/>
      <c r="D95" s="343" t="s">
        <v>1984</v>
      </c>
      <c r="E95" s="121">
        <v>0.7</v>
      </c>
      <c r="F95" s="1056">
        <f>E95*заглавие!$K$1</f>
        <v>0.7</v>
      </c>
      <c r="G95" s="112"/>
      <c r="H95" s="112"/>
      <c r="J95" s="112"/>
    </row>
    <row r="96" spans="1:10" x14ac:dyDescent="0.2">
      <c r="A96" s="2092"/>
      <c r="B96" s="75"/>
      <c r="C96" s="173"/>
      <c r="D96" s="329" t="s">
        <v>1168</v>
      </c>
      <c r="E96" s="121">
        <v>0.7</v>
      </c>
      <c r="F96" s="1056">
        <f>E96*заглавие!$K$1</f>
        <v>0.7</v>
      </c>
      <c r="G96" s="112"/>
      <c r="H96" s="112"/>
      <c r="J96" s="112"/>
    </row>
    <row r="97" spans="1:10" x14ac:dyDescent="0.2">
      <c r="A97" s="2092"/>
      <c r="B97" s="75"/>
      <c r="C97" s="173"/>
      <c r="D97" s="329" t="s">
        <v>2131</v>
      </c>
      <c r="E97" s="121">
        <v>0.7</v>
      </c>
      <c r="F97" s="1056">
        <f>E97*заглавие!$K$1</f>
        <v>0.7</v>
      </c>
      <c r="G97" s="112"/>
      <c r="H97" s="112"/>
      <c r="J97" s="112"/>
    </row>
    <row r="98" spans="1:10" x14ac:dyDescent="0.2">
      <c r="A98" s="2092"/>
      <c r="B98" s="75"/>
      <c r="C98" s="173"/>
      <c r="D98" s="329" t="s">
        <v>2130</v>
      </c>
      <c r="E98" s="121">
        <v>0.7</v>
      </c>
      <c r="F98" s="1056">
        <f>E98*заглавие!$K$1</f>
        <v>0.7</v>
      </c>
      <c r="G98" s="112"/>
      <c r="H98" s="112"/>
      <c r="J98" s="112"/>
    </row>
    <row r="99" spans="1:10" ht="13.5" thickBot="1" x14ac:dyDescent="0.25">
      <c r="A99" s="2092"/>
      <c r="B99" s="89"/>
      <c r="C99" s="174"/>
      <c r="D99" s="341" t="s">
        <v>1547</v>
      </c>
      <c r="E99" s="122">
        <v>0.7</v>
      </c>
      <c r="F99" s="355">
        <f>E99*заглавие!$K$1</f>
        <v>0.7</v>
      </c>
      <c r="G99" s="112"/>
      <c r="H99" s="112"/>
      <c r="J99" s="112"/>
    </row>
    <row r="100" spans="1:10" x14ac:dyDescent="0.2">
      <c r="A100" s="2093"/>
      <c r="B100" s="93" t="s">
        <v>1074</v>
      </c>
      <c r="C100" s="172"/>
      <c r="D100" s="179" t="s">
        <v>1581</v>
      </c>
      <c r="E100" s="123">
        <v>1.4</v>
      </c>
      <c r="F100" s="621">
        <f>E100*заглавие!$K$1</f>
        <v>1.4</v>
      </c>
      <c r="G100" s="112"/>
      <c r="H100" s="112"/>
      <c r="J100" s="112"/>
    </row>
    <row r="101" spans="1:10" x14ac:dyDescent="0.2">
      <c r="A101" s="2093"/>
      <c r="B101" s="79"/>
      <c r="C101" s="176"/>
      <c r="D101" s="343" t="s">
        <v>1983</v>
      </c>
      <c r="E101" s="121">
        <v>1.4</v>
      </c>
      <c r="F101" s="1056">
        <f>E101*заглавие!$K$1</f>
        <v>1.4</v>
      </c>
      <c r="G101" s="112"/>
      <c r="H101" s="112"/>
      <c r="J101" s="112"/>
    </row>
    <row r="102" spans="1:10" x14ac:dyDescent="0.2">
      <c r="A102" s="2093"/>
      <c r="B102" s="79"/>
      <c r="C102" s="176"/>
      <c r="D102" s="343" t="s">
        <v>1984</v>
      </c>
      <c r="E102" s="121">
        <v>1.4</v>
      </c>
      <c r="F102" s="1056">
        <f>E102*заглавие!$K$1</f>
        <v>1.4</v>
      </c>
      <c r="G102" s="112"/>
      <c r="H102" s="112"/>
      <c r="J102" s="112"/>
    </row>
    <row r="103" spans="1:10" x14ac:dyDescent="0.2">
      <c r="A103" s="2093"/>
      <c r="B103" s="75"/>
      <c r="C103" s="173"/>
      <c r="D103" s="329" t="s">
        <v>1168</v>
      </c>
      <c r="E103" s="121">
        <v>1.4</v>
      </c>
      <c r="F103" s="1056">
        <f>E103*заглавие!$K$1</f>
        <v>1.4</v>
      </c>
      <c r="G103" s="112"/>
      <c r="H103" s="112"/>
      <c r="J103" s="112"/>
    </row>
    <row r="104" spans="1:10" x14ac:dyDescent="0.2">
      <c r="A104" s="2093"/>
      <c r="B104" s="75"/>
      <c r="C104" s="173"/>
      <c r="D104" s="329" t="s">
        <v>2131</v>
      </c>
      <c r="E104" s="121">
        <v>1.4</v>
      </c>
      <c r="F104" s="1056">
        <f>E104*заглавие!$K$1</f>
        <v>1.4</v>
      </c>
      <c r="G104" s="112"/>
      <c r="H104" s="112"/>
      <c r="J104" s="112"/>
    </row>
    <row r="105" spans="1:10" x14ac:dyDescent="0.2">
      <c r="A105" s="2093"/>
      <c r="B105" s="75"/>
      <c r="C105" s="173"/>
      <c r="D105" s="329" t="s">
        <v>2130</v>
      </c>
      <c r="E105" s="121">
        <v>1.4</v>
      </c>
      <c r="F105" s="1056">
        <f>E105*заглавие!$K$1</f>
        <v>1.4</v>
      </c>
      <c r="G105" s="112"/>
      <c r="H105" s="112"/>
      <c r="J105" s="112"/>
    </row>
    <row r="106" spans="1:10" ht="14.25" thickBot="1" x14ac:dyDescent="0.3">
      <c r="A106" s="2094"/>
      <c r="B106" s="77"/>
      <c r="C106" s="175"/>
      <c r="D106" s="341" t="s">
        <v>1547</v>
      </c>
      <c r="E106" s="124">
        <v>1.4</v>
      </c>
      <c r="F106" s="271">
        <f>E106*заглавие!$K$1</f>
        <v>1.4</v>
      </c>
      <c r="G106" s="50"/>
      <c r="H106" s="112"/>
      <c r="J106" s="112"/>
    </row>
    <row r="107" spans="1:10" x14ac:dyDescent="0.2">
      <c r="A107" s="2099">
        <v>4</v>
      </c>
      <c r="B107" s="709" t="s">
        <v>877</v>
      </c>
      <c r="C107" s="148"/>
      <c r="D107" s="179" t="s">
        <v>870</v>
      </c>
      <c r="E107" s="1789">
        <v>11</v>
      </c>
      <c r="F107" s="621">
        <f>E107*заглавие!$K$1</f>
        <v>11</v>
      </c>
      <c r="G107" s="112"/>
      <c r="H107" s="112"/>
      <c r="I107" s="112"/>
      <c r="J107" s="112"/>
    </row>
    <row r="108" spans="1:10" x14ac:dyDescent="0.2">
      <c r="A108" s="2093"/>
      <c r="B108" s="705"/>
      <c r="C108" s="340"/>
      <c r="D108" s="343" t="s">
        <v>1985</v>
      </c>
      <c r="E108" s="1794">
        <v>11</v>
      </c>
      <c r="F108" s="971">
        <f>E108*заглавие!$K$1</f>
        <v>11</v>
      </c>
      <c r="G108" s="112"/>
      <c r="H108" s="112"/>
      <c r="I108" s="112"/>
      <c r="J108" s="112"/>
    </row>
    <row r="109" spans="1:10" x14ac:dyDescent="0.2">
      <c r="A109" s="2093"/>
      <c r="B109" s="347"/>
      <c r="C109" s="346"/>
      <c r="D109" s="329" t="s">
        <v>1723</v>
      </c>
      <c r="E109" s="1791">
        <v>11</v>
      </c>
      <c r="F109" s="1056">
        <f>E109*заглавие!$K$1</f>
        <v>11</v>
      </c>
      <c r="G109" s="112"/>
      <c r="H109" s="112"/>
      <c r="I109" s="112"/>
      <c r="J109" s="112"/>
    </row>
    <row r="110" spans="1:10" x14ac:dyDescent="0.2">
      <c r="A110" s="2093"/>
      <c r="B110" s="347"/>
      <c r="C110" s="346"/>
      <c r="D110" s="329" t="s">
        <v>1987</v>
      </c>
      <c r="E110" s="1791">
        <v>11</v>
      </c>
      <c r="F110" s="1056">
        <f>E110*заглавие!$K$1</f>
        <v>11</v>
      </c>
      <c r="G110" s="112"/>
      <c r="H110" s="112"/>
      <c r="I110" s="112"/>
      <c r="J110" s="112"/>
    </row>
    <row r="111" spans="1:10" x14ac:dyDescent="0.2">
      <c r="A111" s="2093"/>
      <c r="B111" s="347"/>
      <c r="C111" s="346"/>
      <c r="D111" s="329" t="s">
        <v>1990</v>
      </c>
      <c r="E111" s="1791">
        <v>11</v>
      </c>
      <c r="F111" s="1056">
        <f>E111*заглавие!$K$1</f>
        <v>11</v>
      </c>
      <c r="G111" s="112"/>
      <c r="H111" s="112"/>
      <c r="I111" s="112"/>
      <c r="J111" s="112"/>
    </row>
    <row r="112" spans="1:10" x14ac:dyDescent="0.2">
      <c r="A112" s="2093"/>
      <c r="B112" s="347"/>
      <c r="C112" s="346"/>
      <c r="D112" s="329" t="s">
        <v>1984</v>
      </c>
      <c r="E112" s="1791">
        <v>11</v>
      </c>
      <c r="F112" s="1056">
        <f>E112*заглавие!$K$1</f>
        <v>11</v>
      </c>
      <c r="G112" s="112"/>
      <c r="H112" s="112"/>
      <c r="I112" s="112"/>
      <c r="J112" s="112"/>
    </row>
    <row r="113" spans="1:10" x14ac:dyDescent="0.2">
      <c r="A113" s="2093"/>
      <c r="B113" s="347"/>
      <c r="C113" s="346"/>
      <c r="D113" s="329" t="s">
        <v>1989</v>
      </c>
      <c r="E113" s="1791">
        <v>11</v>
      </c>
      <c r="F113" s="1056">
        <f>E113*заглавие!$K$1</f>
        <v>11</v>
      </c>
      <c r="G113" s="112"/>
      <c r="H113" s="112"/>
      <c r="I113" s="112"/>
      <c r="J113" s="112"/>
    </row>
    <row r="114" spans="1:10" x14ac:dyDescent="0.2">
      <c r="A114" s="2093"/>
      <c r="B114" s="75"/>
      <c r="C114" s="173"/>
      <c r="D114" s="329" t="s">
        <v>1986</v>
      </c>
      <c r="E114" s="1791">
        <v>11</v>
      </c>
      <c r="F114" s="1056">
        <f>E114*заглавие!$K$1</f>
        <v>11</v>
      </c>
      <c r="G114" s="112"/>
      <c r="H114" s="112"/>
      <c r="I114" s="112"/>
      <c r="J114" s="112"/>
    </row>
    <row r="115" spans="1:10" x14ac:dyDescent="0.2">
      <c r="A115" s="2093"/>
      <c r="B115" s="75"/>
      <c r="C115" s="173"/>
      <c r="D115" s="329" t="s">
        <v>1991</v>
      </c>
      <c r="E115" s="1791">
        <v>11</v>
      </c>
      <c r="F115" s="1056">
        <f>E115*заглавие!$K$1</f>
        <v>11</v>
      </c>
      <c r="G115" s="112"/>
      <c r="H115" s="112"/>
      <c r="I115" s="112"/>
      <c r="J115" s="112"/>
    </row>
    <row r="116" spans="1:10" x14ac:dyDescent="0.2">
      <c r="A116" s="2093"/>
      <c r="B116" s="89"/>
      <c r="C116" s="174"/>
      <c r="D116" s="341" t="s">
        <v>1993</v>
      </c>
      <c r="E116" s="1792">
        <v>11</v>
      </c>
      <c r="F116" s="355">
        <f>E116*заглавие!$K$1</f>
        <v>11</v>
      </c>
      <c r="G116" s="112"/>
      <c r="H116" s="112"/>
      <c r="I116" s="112"/>
      <c r="J116" s="112"/>
    </row>
    <row r="117" spans="1:10" x14ac:dyDescent="0.2">
      <c r="A117" s="2093"/>
      <c r="B117" s="89"/>
      <c r="C117" s="174"/>
      <c r="D117" s="341" t="s">
        <v>1520</v>
      </c>
      <c r="E117" s="1792">
        <v>11</v>
      </c>
      <c r="F117" s="355">
        <f>E117*заглавие!$K$1</f>
        <v>11</v>
      </c>
      <c r="G117" s="112"/>
      <c r="H117" s="112"/>
      <c r="I117" s="112"/>
      <c r="J117" s="112"/>
    </row>
    <row r="118" spans="1:10" ht="13.5" thickBot="1" x14ac:dyDescent="0.25">
      <c r="A118" s="2093"/>
      <c r="B118" s="89"/>
      <c r="C118" s="174"/>
      <c r="D118" s="341" t="s">
        <v>871</v>
      </c>
      <c r="E118" s="1792">
        <v>11</v>
      </c>
      <c r="F118" s="355">
        <f>E118*заглавие!$K$1</f>
        <v>11</v>
      </c>
      <c r="G118" s="112"/>
      <c r="H118" s="112"/>
      <c r="I118" s="112"/>
      <c r="J118" s="112"/>
    </row>
    <row r="119" spans="1:10" x14ac:dyDescent="0.2">
      <c r="A119" s="2093"/>
      <c r="B119" s="93" t="s">
        <v>1580</v>
      </c>
      <c r="C119" s="172"/>
      <c r="D119" s="179" t="s">
        <v>1983</v>
      </c>
      <c r="E119" s="123">
        <v>0.5</v>
      </c>
      <c r="F119" s="621">
        <f>E119*заглавие!$K$1</f>
        <v>0.5</v>
      </c>
      <c r="G119" s="112"/>
      <c r="H119" s="112"/>
      <c r="J119" s="112"/>
    </row>
    <row r="120" spans="1:10" x14ac:dyDescent="0.2">
      <c r="A120" s="2093"/>
      <c r="B120" s="79"/>
      <c r="C120" s="176"/>
      <c r="D120" s="341" t="s">
        <v>1985</v>
      </c>
      <c r="E120" s="120">
        <v>0.5</v>
      </c>
      <c r="F120" s="971">
        <f>E120*заглавие!$K$1</f>
        <v>0.5</v>
      </c>
      <c r="G120" s="112"/>
      <c r="H120" s="112"/>
      <c r="J120" s="112"/>
    </row>
    <row r="121" spans="1:10" x14ac:dyDescent="0.2">
      <c r="A121" s="2093"/>
      <c r="B121" s="79"/>
      <c r="C121" s="176"/>
      <c r="D121" s="329" t="s">
        <v>1723</v>
      </c>
      <c r="E121" s="120">
        <v>0.5</v>
      </c>
      <c r="F121" s="971">
        <f>E121*заглавие!$K$1</f>
        <v>0.5</v>
      </c>
      <c r="G121" s="112"/>
      <c r="H121" s="112"/>
      <c r="J121" s="112"/>
    </row>
    <row r="122" spans="1:10" x14ac:dyDescent="0.2">
      <c r="A122" s="2093"/>
      <c r="B122" s="79"/>
      <c r="C122" s="176"/>
      <c r="D122" s="343" t="s">
        <v>533</v>
      </c>
      <c r="E122" s="120">
        <v>0.5</v>
      </c>
      <c r="F122" s="971">
        <f>E122*заглавие!$K$1</f>
        <v>0.5</v>
      </c>
      <c r="G122" s="112"/>
      <c r="H122" s="112"/>
      <c r="J122" s="112"/>
    </row>
    <row r="123" spans="1:10" x14ac:dyDescent="0.2">
      <c r="A123" s="2093"/>
      <c r="B123" s="79"/>
      <c r="C123" s="176"/>
      <c r="D123" s="343" t="s">
        <v>1989</v>
      </c>
      <c r="E123" s="120">
        <v>0.5</v>
      </c>
      <c r="F123" s="971">
        <f>E123*заглавие!$K$1</f>
        <v>0.5</v>
      </c>
      <c r="G123" s="112"/>
      <c r="H123" s="112"/>
      <c r="J123" s="112"/>
    </row>
    <row r="124" spans="1:10" x14ac:dyDescent="0.2">
      <c r="A124" s="2093"/>
      <c r="B124" s="79"/>
      <c r="C124" s="176"/>
      <c r="D124" s="343" t="s">
        <v>1416</v>
      </c>
      <c r="E124" s="120">
        <v>0.5</v>
      </c>
      <c r="F124" s="971">
        <f>E124*заглавие!$K$1</f>
        <v>0.5</v>
      </c>
      <c r="G124" s="112"/>
      <c r="H124" s="112"/>
      <c r="J124" s="112"/>
    </row>
    <row r="125" spans="1:10" x14ac:dyDescent="0.2">
      <c r="A125" s="2093"/>
      <c r="B125" s="75"/>
      <c r="C125" s="173"/>
      <c r="D125" s="329" t="s">
        <v>1991</v>
      </c>
      <c r="E125" s="121">
        <v>0.5</v>
      </c>
      <c r="F125" s="1056">
        <f>E125*заглавие!$K$1</f>
        <v>0.5</v>
      </c>
      <c r="G125" s="112"/>
      <c r="H125" s="112"/>
      <c r="J125" s="112"/>
    </row>
    <row r="126" spans="1:10" x14ac:dyDescent="0.2">
      <c r="A126" s="2093"/>
      <c r="B126" s="75"/>
      <c r="C126" s="173"/>
      <c r="D126" s="329" t="s">
        <v>1520</v>
      </c>
      <c r="E126" s="121">
        <v>0.5</v>
      </c>
      <c r="F126" s="1056">
        <f>E126*заглавие!$K$1</f>
        <v>0.5</v>
      </c>
      <c r="G126" s="112"/>
      <c r="H126" s="112"/>
      <c r="J126" s="112"/>
    </row>
    <row r="127" spans="1:10" ht="13.5" thickBot="1" x14ac:dyDescent="0.25">
      <c r="A127" s="2093"/>
      <c r="B127" s="77"/>
      <c r="C127" s="175"/>
      <c r="D127" s="330" t="s">
        <v>1547</v>
      </c>
      <c r="E127" s="124">
        <v>0.5</v>
      </c>
      <c r="F127" s="271">
        <f>E127*заглавие!$K$1</f>
        <v>0.5</v>
      </c>
      <c r="G127" s="112"/>
      <c r="H127" s="112"/>
      <c r="J127" s="112"/>
    </row>
    <row r="128" spans="1:10" x14ac:dyDescent="0.2">
      <c r="A128" s="2093"/>
      <c r="B128" s="93" t="s">
        <v>1</v>
      </c>
      <c r="C128" s="172"/>
      <c r="D128" s="179" t="s">
        <v>1983</v>
      </c>
      <c r="E128" s="123">
        <v>0.5</v>
      </c>
      <c r="F128" s="621">
        <f>E128*заглавие!$K$1</f>
        <v>0.5</v>
      </c>
      <c r="G128" s="112"/>
      <c r="H128" s="112"/>
      <c r="J128" s="112"/>
    </row>
    <row r="129" spans="1:10" x14ac:dyDescent="0.2">
      <c r="A129" s="2093"/>
      <c r="B129" s="79"/>
      <c r="C129" s="176"/>
      <c r="D129" s="341" t="s">
        <v>1985</v>
      </c>
      <c r="E129" s="120">
        <v>0.5</v>
      </c>
      <c r="F129" s="971">
        <f>E129*заглавие!$K$1</f>
        <v>0.5</v>
      </c>
      <c r="G129" s="112"/>
      <c r="H129" s="112"/>
      <c r="J129" s="112"/>
    </row>
    <row r="130" spans="1:10" x14ac:dyDescent="0.2">
      <c r="A130" s="2093"/>
      <c r="B130" s="79"/>
      <c r="C130" s="176"/>
      <c r="D130" s="329" t="s">
        <v>1723</v>
      </c>
      <c r="E130" s="120">
        <v>0.5</v>
      </c>
      <c r="F130" s="971">
        <f>E130*заглавие!$K$1</f>
        <v>0.5</v>
      </c>
      <c r="G130" s="112"/>
      <c r="H130" s="112"/>
      <c r="J130" s="112"/>
    </row>
    <row r="131" spans="1:10" x14ac:dyDescent="0.2">
      <c r="A131" s="2093"/>
      <c r="B131" s="79"/>
      <c r="C131" s="176"/>
      <c r="D131" s="343" t="s">
        <v>533</v>
      </c>
      <c r="E131" s="120">
        <v>0.5</v>
      </c>
      <c r="F131" s="971">
        <f>E131*заглавие!$K$1</f>
        <v>0.5</v>
      </c>
      <c r="G131" s="112"/>
      <c r="H131" s="112"/>
      <c r="J131" s="112"/>
    </row>
    <row r="132" spans="1:10" x14ac:dyDescent="0.2">
      <c r="A132" s="2093"/>
      <c r="B132" s="79"/>
      <c r="C132" s="176"/>
      <c r="D132" s="343" t="s">
        <v>1989</v>
      </c>
      <c r="E132" s="120">
        <v>0.5</v>
      </c>
      <c r="F132" s="971">
        <f>E132*заглавие!$K$1</f>
        <v>0.5</v>
      </c>
      <c r="G132" s="112"/>
      <c r="H132" s="112"/>
      <c r="J132" s="112"/>
    </row>
    <row r="133" spans="1:10" x14ac:dyDescent="0.2">
      <c r="A133" s="2093"/>
      <c r="B133" s="79"/>
      <c r="C133" s="176"/>
      <c r="D133" s="343" t="s">
        <v>1416</v>
      </c>
      <c r="E133" s="120">
        <v>0.5</v>
      </c>
      <c r="F133" s="971">
        <f>E133*заглавие!$K$1</f>
        <v>0.5</v>
      </c>
      <c r="G133" s="112"/>
      <c r="H133" s="112"/>
      <c r="J133" s="112"/>
    </row>
    <row r="134" spans="1:10" x14ac:dyDescent="0.2">
      <c r="A134" s="2093"/>
      <c r="B134" s="75"/>
      <c r="C134" s="173"/>
      <c r="D134" s="329" t="s">
        <v>1991</v>
      </c>
      <c r="E134" s="121">
        <v>0.5</v>
      </c>
      <c r="F134" s="1056">
        <f>E134*заглавие!$K$1</f>
        <v>0.5</v>
      </c>
      <c r="G134" s="112"/>
      <c r="H134" s="112"/>
      <c r="J134" s="112"/>
    </row>
    <row r="135" spans="1:10" x14ac:dyDescent="0.2">
      <c r="A135" s="2093"/>
      <c r="B135" s="75"/>
      <c r="C135" s="173"/>
      <c r="D135" s="329" t="s">
        <v>1520</v>
      </c>
      <c r="E135" s="121">
        <v>0.5</v>
      </c>
      <c r="F135" s="1056">
        <f>E135*заглавие!$K$1</f>
        <v>0.5</v>
      </c>
      <c r="G135" s="112"/>
      <c r="H135" s="112"/>
      <c r="J135" s="112"/>
    </row>
    <row r="136" spans="1:10" ht="13.5" thickBot="1" x14ac:dyDescent="0.25">
      <c r="A136" s="2093"/>
      <c r="B136" s="77"/>
      <c r="C136" s="175"/>
      <c r="D136" s="330" t="s">
        <v>1547</v>
      </c>
      <c r="E136" s="124">
        <v>0.5</v>
      </c>
      <c r="F136" s="271">
        <f>E136*заглавие!$K$1</f>
        <v>0.5</v>
      </c>
      <c r="G136" s="112"/>
      <c r="H136" s="112"/>
      <c r="J136" s="112"/>
    </row>
    <row r="137" spans="1:10" ht="13.5" thickBot="1" x14ac:dyDescent="0.25">
      <c r="A137" s="2093"/>
      <c r="B137" s="1795" t="s">
        <v>752</v>
      </c>
      <c r="C137" s="1707"/>
      <c r="D137" s="968" t="s">
        <v>1547</v>
      </c>
      <c r="E137" s="1708">
        <v>0.1</v>
      </c>
      <c r="F137" s="970">
        <f>E137*заглавие!$K$1</f>
        <v>0.1</v>
      </c>
      <c r="G137" s="112"/>
      <c r="H137" s="112"/>
      <c r="J137" s="112"/>
    </row>
    <row r="138" spans="1:10" ht="15.75" x14ac:dyDescent="0.2">
      <c r="A138" s="2093"/>
      <c r="B138" s="79" t="s">
        <v>625</v>
      </c>
      <c r="C138" s="176"/>
      <c r="D138" s="179" t="s">
        <v>1983</v>
      </c>
      <c r="E138" s="1794">
        <v>1</v>
      </c>
      <c r="F138" s="971">
        <f>E138*заглавие!$K$1</f>
        <v>1</v>
      </c>
      <c r="G138" s="112"/>
      <c r="H138" s="112"/>
      <c r="J138" s="112"/>
    </row>
    <row r="139" spans="1:10" x14ac:dyDescent="0.2">
      <c r="A139" s="2093"/>
      <c r="B139" s="79"/>
      <c r="C139" s="176"/>
      <c r="D139" s="341" t="s">
        <v>1985</v>
      </c>
      <c r="E139" s="1794">
        <v>1</v>
      </c>
      <c r="F139" s="971">
        <f>E139*заглавие!$K$1</f>
        <v>1</v>
      </c>
      <c r="G139" s="112"/>
      <c r="H139" s="112"/>
      <c r="J139" s="112"/>
    </row>
    <row r="140" spans="1:10" x14ac:dyDescent="0.2">
      <c r="A140" s="2093"/>
      <c r="B140" s="79"/>
      <c r="C140" s="176"/>
      <c r="D140" s="329" t="s">
        <v>1723</v>
      </c>
      <c r="E140" s="1794">
        <v>1</v>
      </c>
      <c r="F140" s="971">
        <f>E140*заглавие!$K$1</f>
        <v>1</v>
      </c>
      <c r="G140" s="112"/>
      <c r="H140" s="112"/>
      <c r="J140" s="112"/>
    </row>
    <row r="141" spans="1:10" x14ac:dyDescent="0.2">
      <c r="A141" s="2093"/>
      <c r="B141" s="79"/>
      <c r="C141" s="176"/>
      <c r="D141" s="343" t="s">
        <v>533</v>
      </c>
      <c r="E141" s="1794">
        <v>1</v>
      </c>
      <c r="F141" s="971">
        <f>E141*заглавие!$K$1</f>
        <v>1</v>
      </c>
      <c r="G141" s="112"/>
      <c r="H141" s="112"/>
      <c r="J141" s="112"/>
    </row>
    <row r="142" spans="1:10" x14ac:dyDescent="0.2">
      <c r="A142" s="2093"/>
      <c r="B142" s="79"/>
      <c r="C142" s="176"/>
      <c r="D142" s="343" t="s">
        <v>1989</v>
      </c>
      <c r="E142" s="1794">
        <v>1</v>
      </c>
      <c r="F142" s="971">
        <f>E142*заглавие!$K$1</f>
        <v>1</v>
      </c>
      <c r="G142" s="112"/>
      <c r="H142" s="112"/>
      <c r="J142" s="112"/>
    </row>
    <row r="143" spans="1:10" x14ac:dyDescent="0.2">
      <c r="A143" s="2093"/>
      <c r="B143" s="79"/>
      <c r="C143" s="176"/>
      <c r="D143" s="343" t="s">
        <v>1416</v>
      </c>
      <c r="E143" s="1794">
        <v>1</v>
      </c>
      <c r="F143" s="971">
        <f>E143*заглавие!$K$1</f>
        <v>1</v>
      </c>
      <c r="G143" s="112"/>
      <c r="H143" s="112"/>
      <c r="J143" s="112"/>
    </row>
    <row r="144" spans="1:10" x14ac:dyDescent="0.2">
      <c r="A144" s="2093"/>
      <c r="B144" s="75"/>
      <c r="C144" s="173"/>
      <c r="D144" s="329" t="s">
        <v>1991</v>
      </c>
      <c r="E144" s="1791">
        <v>1</v>
      </c>
      <c r="F144" s="1056">
        <f>E144*заглавие!$K$1</f>
        <v>1</v>
      </c>
      <c r="G144" s="112"/>
      <c r="H144" s="112"/>
      <c r="J144" s="112"/>
    </row>
    <row r="145" spans="1:12" x14ac:dyDescent="0.2">
      <c r="A145" s="2093"/>
      <c r="B145" s="75"/>
      <c r="C145" s="173"/>
      <c r="D145" s="329" t="s">
        <v>1520</v>
      </c>
      <c r="E145" s="1791">
        <v>1</v>
      </c>
      <c r="F145" s="1056">
        <f>E145*заглавие!$K$1</f>
        <v>1</v>
      </c>
      <c r="G145" s="112"/>
      <c r="H145" s="112"/>
      <c r="J145" s="112"/>
    </row>
    <row r="146" spans="1:12" ht="13.5" thickBot="1" x14ac:dyDescent="0.25">
      <c r="A146" s="2093"/>
      <c r="B146" s="89"/>
      <c r="C146" s="174"/>
      <c r="D146" s="330" t="s">
        <v>1547</v>
      </c>
      <c r="E146" s="1792">
        <v>1</v>
      </c>
      <c r="F146" s="355">
        <f>E146*заглавие!$K$1</f>
        <v>1</v>
      </c>
      <c r="G146" s="112"/>
      <c r="H146" s="112"/>
      <c r="J146" s="112"/>
    </row>
    <row r="147" spans="1:12" ht="15.75" x14ac:dyDescent="0.2">
      <c r="A147" s="2093"/>
      <c r="B147" s="93" t="s">
        <v>626</v>
      </c>
      <c r="C147" s="172"/>
      <c r="D147" s="179" t="s">
        <v>1983</v>
      </c>
      <c r="E147" s="1789">
        <v>1</v>
      </c>
      <c r="F147" s="621">
        <f>E147*заглавие!$K$1</f>
        <v>1</v>
      </c>
      <c r="G147" s="112"/>
      <c r="H147" s="112"/>
      <c r="I147" s="112"/>
      <c r="J147" s="112"/>
    </row>
    <row r="148" spans="1:12" x14ac:dyDescent="0.2">
      <c r="A148" s="2093"/>
      <c r="B148" s="79"/>
      <c r="C148" s="176"/>
      <c r="D148" s="341" t="s">
        <v>1985</v>
      </c>
      <c r="E148" s="1794">
        <v>1</v>
      </c>
      <c r="F148" s="971">
        <f>E148*заглавие!$K$1</f>
        <v>1</v>
      </c>
      <c r="G148" s="112"/>
      <c r="H148" s="112"/>
      <c r="I148" s="112"/>
      <c r="J148" s="112"/>
    </row>
    <row r="149" spans="1:12" x14ac:dyDescent="0.2">
      <c r="A149" s="2093"/>
      <c r="B149" s="79"/>
      <c r="C149" s="176"/>
      <c r="D149" s="329" t="s">
        <v>1723</v>
      </c>
      <c r="E149" s="1794">
        <v>1</v>
      </c>
      <c r="F149" s="971">
        <f>E149*заглавие!$K$1</f>
        <v>1</v>
      </c>
      <c r="G149" s="112"/>
      <c r="H149" s="112"/>
      <c r="I149" s="112"/>
      <c r="J149" s="112"/>
    </row>
    <row r="150" spans="1:12" x14ac:dyDescent="0.2">
      <c r="A150" s="2093"/>
      <c r="B150" s="79"/>
      <c r="C150" s="176"/>
      <c r="D150" s="343" t="s">
        <v>533</v>
      </c>
      <c r="E150" s="1794">
        <v>1</v>
      </c>
      <c r="F150" s="971">
        <f>E150*заглавие!$K$1</f>
        <v>1</v>
      </c>
      <c r="G150" s="112"/>
      <c r="H150" s="112"/>
      <c r="I150" s="112"/>
      <c r="J150" s="112"/>
    </row>
    <row r="151" spans="1:12" x14ac:dyDescent="0.2">
      <c r="A151" s="2093"/>
      <c r="B151" s="79"/>
      <c r="C151" s="176"/>
      <c r="D151" s="343" t="s">
        <v>1989</v>
      </c>
      <c r="E151" s="1794">
        <v>1</v>
      </c>
      <c r="F151" s="971">
        <f>E151*заглавие!$K$1</f>
        <v>1</v>
      </c>
      <c r="G151" s="112"/>
      <c r="H151" s="112"/>
      <c r="I151" s="112"/>
      <c r="J151" s="112"/>
    </row>
    <row r="152" spans="1:12" x14ac:dyDescent="0.2">
      <c r="A152" s="2093"/>
      <c r="B152" s="79"/>
      <c r="C152" s="176"/>
      <c r="D152" s="343" t="s">
        <v>1416</v>
      </c>
      <c r="E152" s="1794">
        <v>1</v>
      </c>
      <c r="F152" s="971">
        <f>E152*заглавие!$K$1</f>
        <v>1</v>
      </c>
      <c r="G152" s="112"/>
      <c r="H152" s="112"/>
      <c r="I152" s="112"/>
      <c r="J152" s="112"/>
    </row>
    <row r="153" spans="1:12" x14ac:dyDescent="0.2">
      <c r="A153" s="2093"/>
      <c r="B153" s="75"/>
      <c r="C153" s="173"/>
      <c r="D153" s="329" t="s">
        <v>1991</v>
      </c>
      <c r="E153" s="1791">
        <v>1</v>
      </c>
      <c r="F153" s="1056">
        <f>E153*заглавие!$K$1</f>
        <v>1</v>
      </c>
      <c r="G153" s="112"/>
      <c r="H153" s="112"/>
      <c r="I153" s="112"/>
      <c r="J153" s="112"/>
    </row>
    <row r="154" spans="1:12" x14ac:dyDescent="0.2">
      <c r="A154" s="2093"/>
      <c r="B154" s="75"/>
      <c r="C154" s="173"/>
      <c r="D154" s="329" t="s">
        <v>1520</v>
      </c>
      <c r="E154" s="1791">
        <v>1</v>
      </c>
      <c r="F154" s="1056">
        <f>E154*заглавие!$K$1</f>
        <v>1</v>
      </c>
      <c r="G154" s="112"/>
      <c r="H154" s="112"/>
      <c r="I154" s="112"/>
      <c r="J154" s="112"/>
    </row>
    <row r="155" spans="1:12" ht="13.5" thickBot="1" x14ac:dyDescent="0.25">
      <c r="A155" s="2093"/>
      <c r="B155" s="77"/>
      <c r="C155" s="175"/>
      <c r="D155" s="330" t="s">
        <v>1547</v>
      </c>
      <c r="E155" s="1790">
        <v>1</v>
      </c>
      <c r="F155" s="271">
        <f>E155*заглавие!$K$1</f>
        <v>1</v>
      </c>
      <c r="G155" s="112"/>
      <c r="H155" s="112"/>
      <c r="I155" s="112"/>
      <c r="J155" s="112"/>
    </row>
    <row r="156" spans="1:12" x14ac:dyDescent="0.2">
      <c r="A156" s="2091">
        <v>5</v>
      </c>
      <c r="B156" s="709" t="s">
        <v>878</v>
      </c>
      <c r="C156" s="172"/>
      <c r="D156" s="564" t="s">
        <v>870</v>
      </c>
      <c r="E156" s="123">
        <v>18</v>
      </c>
      <c r="F156" s="621">
        <f>E156*заглавие!$K$1</f>
        <v>18</v>
      </c>
      <c r="G156" s="112"/>
      <c r="H156" s="112"/>
      <c r="J156" s="112"/>
      <c r="L156" s="112"/>
    </row>
    <row r="157" spans="1:12" x14ac:dyDescent="0.2">
      <c r="A157" s="2092"/>
      <c r="B157" s="705"/>
      <c r="C157" s="176"/>
      <c r="D157" s="329" t="s">
        <v>530</v>
      </c>
      <c r="E157" s="120">
        <v>18</v>
      </c>
      <c r="F157" s="971">
        <f>E157*заглавие!$K$1</f>
        <v>18</v>
      </c>
      <c r="G157" s="112"/>
      <c r="H157" s="112"/>
      <c r="J157" s="112"/>
      <c r="L157" s="112"/>
    </row>
    <row r="158" spans="1:12" x14ac:dyDescent="0.2">
      <c r="A158" s="2092"/>
      <c r="B158" s="705"/>
      <c r="C158" s="176"/>
      <c r="D158" s="329" t="s">
        <v>1991</v>
      </c>
      <c r="E158" s="120">
        <v>18</v>
      </c>
      <c r="F158" s="971">
        <f>E158*заглавие!$K$1</f>
        <v>18</v>
      </c>
      <c r="G158" s="112"/>
      <c r="H158" s="112"/>
      <c r="J158" s="112"/>
      <c r="L158" s="112"/>
    </row>
    <row r="159" spans="1:12" x14ac:dyDescent="0.2">
      <c r="A159" s="2092"/>
      <c r="B159" s="705"/>
      <c r="C159" s="176"/>
      <c r="D159" s="329" t="s">
        <v>1520</v>
      </c>
      <c r="E159" s="120">
        <v>18</v>
      </c>
      <c r="F159" s="971">
        <f>E159*заглавие!$K$1</f>
        <v>18</v>
      </c>
      <c r="G159" s="112"/>
      <c r="H159" s="112"/>
      <c r="J159" s="112"/>
      <c r="L159" s="112"/>
    </row>
    <row r="160" spans="1:12" ht="13.5" thickBot="1" x14ac:dyDescent="0.25">
      <c r="A160" s="2092"/>
      <c r="B160" s="1026"/>
      <c r="C160" s="1021"/>
      <c r="D160" s="330" t="s">
        <v>246</v>
      </c>
      <c r="E160" s="164">
        <v>18</v>
      </c>
      <c r="F160" s="973">
        <f>E160*заглавие!$K$1</f>
        <v>18</v>
      </c>
      <c r="G160" s="112"/>
      <c r="H160" s="112"/>
      <c r="J160" s="112"/>
      <c r="L160" s="112"/>
    </row>
    <row r="161" spans="1:10" x14ac:dyDescent="0.2">
      <c r="A161" s="2092"/>
      <c r="B161" s="82" t="s">
        <v>1580</v>
      </c>
      <c r="C161" s="176"/>
      <c r="D161" s="564" t="s">
        <v>870</v>
      </c>
      <c r="E161" s="1794">
        <v>0.6</v>
      </c>
      <c r="F161" s="971">
        <f>E161*заглавие!$K$1</f>
        <v>0.6</v>
      </c>
      <c r="G161" s="112"/>
      <c r="H161" s="112"/>
      <c r="J161" s="112"/>
    </row>
    <row r="162" spans="1:10" x14ac:dyDescent="0.2">
      <c r="A162" s="2092"/>
      <c r="B162" s="83"/>
      <c r="C162" s="173"/>
      <c r="D162" s="329" t="s">
        <v>530</v>
      </c>
      <c r="E162" s="1791">
        <v>0.6</v>
      </c>
      <c r="F162" s="1056">
        <f>E162*заглавие!$K$1</f>
        <v>0.6</v>
      </c>
      <c r="G162" s="112"/>
      <c r="H162" s="112"/>
      <c r="J162" s="112"/>
    </row>
    <row r="163" spans="1:10" x14ac:dyDescent="0.2">
      <c r="A163" s="2092"/>
      <c r="B163" s="83"/>
      <c r="C163" s="173"/>
      <c r="D163" s="329" t="s">
        <v>1991</v>
      </c>
      <c r="E163" s="1791">
        <v>0.6</v>
      </c>
      <c r="F163" s="1056">
        <f>E163*заглавие!$K$1</f>
        <v>0.6</v>
      </c>
      <c r="G163" s="112"/>
      <c r="H163" s="112"/>
      <c r="J163" s="112"/>
    </row>
    <row r="164" spans="1:10" x14ac:dyDescent="0.2">
      <c r="A164" s="2092"/>
      <c r="B164" s="83"/>
      <c r="C164" s="173"/>
      <c r="D164" s="329" t="s">
        <v>1520</v>
      </c>
      <c r="E164" s="1791">
        <v>0.6</v>
      </c>
      <c r="F164" s="1056">
        <f>E164*заглавие!$K$1</f>
        <v>0.6</v>
      </c>
      <c r="G164" s="112"/>
      <c r="H164" s="112"/>
      <c r="J164" s="112"/>
    </row>
    <row r="165" spans="1:10" ht="13.5" thickBot="1" x14ac:dyDescent="0.25">
      <c r="A165" s="2092"/>
      <c r="B165" s="91"/>
      <c r="C165" s="174"/>
      <c r="D165" s="330" t="s">
        <v>246</v>
      </c>
      <c r="E165" s="1792">
        <v>0.6</v>
      </c>
      <c r="F165" s="355">
        <f>E165*заглавие!$K$1</f>
        <v>0.6</v>
      </c>
      <c r="G165" s="112"/>
      <c r="H165" s="112"/>
      <c r="J165" s="112"/>
    </row>
    <row r="166" spans="1:10" x14ac:dyDescent="0.2">
      <c r="A166" s="2092"/>
      <c r="B166" s="93" t="s">
        <v>1</v>
      </c>
      <c r="C166" s="172"/>
      <c r="D166" s="564" t="s">
        <v>870</v>
      </c>
      <c r="E166" s="1789">
        <v>0.6</v>
      </c>
      <c r="F166" s="621">
        <f>E166*заглавие!$K$1</f>
        <v>0.6</v>
      </c>
      <c r="G166" s="112"/>
      <c r="H166" s="112"/>
      <c r="J166" s="112"/>
    </row>
    <row r="167" spans="1:10" x14ac:dyDescent="0.2">
      <c r="A167" s="2092"/>
      <c r="B167" s="75"/>
      <c r="C167" s="173"/>
      <c r="D167" s="329" t="s">
        <v>530</v>
      </c>
      <c r="E167" s="1791">
        <v>0.6</v>
      </c>
      <c r="F167" s="1056">
        <f>E167*заглавие!$K$1</f>
        <v>0.6</v>
      </c>
      <c r="G167" s="112"/>
      <c r="H167" s="112"/>
      <c r="J167" s="112"/>
    </row>
    <row r="168" spans="1:10" x14ac:dyDescent="0.2">
      <c r="A168" s="2092"/>
      <c r="B168" s="75"/>
      <c r="C168" s="173"/>
      <c r="D168" s="329" t="s">
        <v>1991</v>
      </c>
      <c r="E168" s="1791">
        <v>0.6</v>
      </c>
      <c r="F168" s="1056">
        <f>E168*заглавие!$K$1</f>
        <v>0.6</v>
      </c>
      <c r="G168" s="112"/>
      <c r="H168" s="112"/>
      <c r="J168" s="112"/>
    </row>
    <row r="169" spans="1:10" x14ac:dyDescent="0.2">
      <c r="A169" s="2092"/>
      <c r="B169" s="75"/>
      <c r="C169" s="173"/>
      <c r="D169" s="329" t="s">
        <v>1520</v>
      </c>
      <c r="E169" s="1791">
        <v>0.6</v>
      </c>
      <c r="F169" s="1056">
        <f>E169*заглавие!$K$1</f>
        <v>0.6</v>
      </c>
      <c r="G169" s="112"/>
      <c r="H169" s="112"/>
      <c r="J169" s="112"/>
    </row>
    <row r="170" spans="1:10" ht="13.5" thickBot="1" x14ac:dyDescent="0.25">
      <c r="A170" s="2092"/>
      <c r="B170" s="77"/>
      <c r="C170" s="175"/>
      <c r="D170" s="330" t="s">
        <v>246</v>
      </c>
      <c r="E170" s="1790">
        <v>0.6</v>
      </c>
      <c r="F170" s="271">
        <f>E170*заглавие!$K$1</f>
        <v>0.6</v>
      </c>
      <c r="G170" s="112"/>
      <c r="H170" s="112"/>
      <c r="J170" s="112"/>
    </row>
    <row r="171" spans="1:10" ht="15.75" x14ac:dyDescent="0.2">
      <c r="A171" s="2092"/>
      <c r="B171" s="93" t="s">
        <v>625</v>
      </c>
      <c r="C171" s="172"/>
      <c r="D171" s="564" t="s">
        <v>870</v>
      </c>
      <c r="E171" s="123">
        <v>1.2</v>
      </c>
      <c r="F171" s="621">
        <f>E171*заглавие!$K$1</f>
        <v>1.2</v>
      </c>
      <c r="G171" s="112"/>
      <c r="H171" s="112"/>
      <c r="J171" s="112"/>
    </row>
    <row r="172" spans="1:10" x14ac:dyDescent="0.2">
      <c r="A172" s="2092"/>
      <c r="B172" s="89"/>
      <c r="C172" s="174"/>
      <c r="D172" s="329" t="s">
        <v>530</v>
      </c>
      <c r="E172" s="122">
        <v>1.2</v>
      </c>
      <c r="F172" s="355">
        <f>E172*заглавие!$K$1</f>
        <v>1.2</v>
      </c>
      <c r="G172" s="112"/>
      <c r="H172" s="112"/>
      <c r="J172" s="112"/>
    </row>
    <row r="173" spans="1:10" x14ac:dyDescent="0.2">
      <c r="A173" s="2092"/>
      <c r="B173" s="89"/>
      <c r="C173" s="174"/>
      <c r="D173" s="329" t="s">
        <v>1991</v>
      </c>
      <c r="E173" s="122">
        <v>1.2</v>
      </c>
      <c r="F173" s="355">
        <f>E173*заглавие!$K$1</f>
        <v>1.2</v>
      </c>
      <c r="G173" s="112"/>
      <c r="H173" s="112"/>
      <c r="J173" s="112"/>
    </row>
    <row r="174" spans="1:10" x14ac:dyDescent="0.2">
      <c r="A174" s="2092"/>
      <c r="B174" s="89"/>
      <c r="C174" s="174"/>
      <c r="D174" s="329" t="s">
        <v>1520</v>
      </c>
      <c r="E174" s="122">
        <v>1.2</v>
      </c>
      <c r="F174" s="355">
        <f>E174*заглавие!$K$1</f>
        <v>1.2</v>
      </c>
      <c r="G174" s="112"/>
      <c r="H174" s="112"/>
      <c r="J174" s="112"/>
    </row>
    <row r="175" spans="1:10" ht="13.5" thickBot="1" x14ac:dyDescent="0.25">
      <c r="A175" s="2092"/>
      <c r="B175" s="77"/>
      <c r="C175" s="175"/>
      <c r="D175" s="330" t="s">
        <v>246</v>
      </c>
      <c r="E175" s="124">
        <v>1.2</v>
      </c>
      <c r="F175" s="271">
        <f>E175*заглавие!$K$1</f>
        <v>1.2</v>
      </c>
      <c r="G175" s="112"/>
      <c r="H175" s="112"/>
      <c r="J175" s="112"/>
    </row>
    <row r="176" spans="1:10" ht="15.75" x14ac:dyDescent="0.2">
      <c r="A176" s="2093"/>
      <c r="B176" s="1023" t="s">
        <v>626</v>
      </c>
      <c r="C176" s="1024"/>
      <c r="D176" s="564" t="s">
        <v>870</v>
      </c>
      <c r="E176" s="760">
        <v>1.2</v>
      </c>
      <c r="F176" s="1796">
        <f>E176*заглавие!$K$1</f>
        <v>1.2</v>
      </c>
      <c r="G176" s="112"/>
      <c r="H176" s="112"/>
      <c r="J176" s="112"/>
    </row>
    <row r="177" spans="1:10" x14ac:dyDescent="0.2">
      <c r="A177" s="2093"/>
      <c r="B177" s="75"/>
      <c r="C177" s="76"/>
      <c r="D177" s="329" t="s">
        <v>530</v>
      </c>
      <c r="E177" s="121">
        <v>1.2</v>
      </c>
      <c r="F177" s="1056">
        <f>E177*заглавие!$K$1</f>
        <v>1.2</v>
      </c>
      <c r="G177" s="112"/>
      <c r="H177" s="112"/>
      <c r="J177" s="112"/>
    </row>
    <row r="178" spans="1:10" x14ac:dyDescent="0.2">
      <c r="A178" s="2093"/>
      <c r="B178" s="75"/>
      <c r="C178" s="76"/>
      <c r="D178" s="329" t="s">
        <v>1991</v>
      </c>
      <c r="E178" s="121">
        <v>1.2</v>
      </c>
      <c r="F178" s="1056">
        <f>E178*заглавие!$K$1</f>
        <v>1.2</v>
      </c>
      <c r="G178" s="112"/>
      <c r="H178" s="112"/>
      <c r="J178" s="112"/>
    </row>
    <row r="179" spans="1:10" x14ac:dyDescent="0.2">
      <c r="A179" s="2093"/>
      <c r="B179" s="79"/>
      <c r="C179" s="81"/>
      <c r="D179" s="329" t="s">
        <v>1520</v>
      </c>
      <c r="E179" s="120">
        <v>1.2</v>
      </c>
      <c r="F179" s="971">
        <f>E179*заглавие!$K$1</f>
        <v>1.2</v>
      </c>
      <c r="G179" s="112"/>
      <c r="H179" s="112"/>
      <c r="J179" s="112"/>
    </row>
    <row r="180" spans="1:10" ht="13.5" thickBot="1" x14ac:dyDescent="0.25">
      <c r="A180" s="2094"/>
      <c r="B180" s="1022"/>
      <c r="C180" s="1025"/>
      <c r="D180" s="330" t="s">
        <v>246</v>
      </c>
      <c r="E180" s="164">
        <v>1.2</v>
      </c>
      <c r="F180" s="973">
        <f>E180*заглавие!$K$1</f>
        <v>1.2</v>
      </c>
      <c r="G180" s="112"/>
      <c r="H180" s="112"/>
      <c r="J180" s="112"/>
    </row>
    <row r="181" spans="1:10" ht="13.5" thickBot="1" x14ac:dyDescent="0.25">
      <c r="A181" s="357">
        <v>6</v>
      </c>
      <c r="B181" s="710" t="s">
        <v>1656</v>
      </c>
      <c r="C181" s="712"/>
      <c r="D181" s="1797" t="s">
        <v>420</v>
      </c>
      <c r="E181" s="164">
        <v>2</v>
      </c>
      <c r="F181" s="973">
        <f>E181*заглавие!$K$1</f>
        <v>2</v>
      </c>
      <c r="H181" s="112"/>
      <c r="J181" s="112"/>
    </row>
    <row r="182" spans="1:10" ht="14.25" thickBot="1" x14ac:dyDescent="0.3">
      <c r="A182" s="357">
        <v>7</v>
      </c>
      <c r="B182" s="710" t="s">
        <v>1656</v>
      </c>
      <c r="C182" s="712"/>
      <c r="D182" s="1797" t="s">
        <v>421</v>
      </c>
      <c r="E182" s="164">
        <v>2</v>
      </c>
      <c r="F182" s="973">
        <f>E182*заглавие!$K$1</f>
        <v>2</v>
      </c>
      <c r="G182" s="50"/>
      <c r="H182" s="112"/>
      <c r="J182" s="112"/>
    </row>
    <row r="183" spans="1:10" x14ac:dyDescent="0.2">
      <c r="H183" s="112"/>
      <c r="J183" s="908"/>
    </row>
    <row r="184" spans="1:10" x14ac:dyDescent="0.2">
      <c r="H184" s="112"/>
    </row>
    <row r="185" spans="1:10" x14ac:dyDescent="0.2">
      <c r="H185" s="112"/>
    </row>
    <row r="186" spans="1:10" x14ac:dyDescent="0.2">
      <c r="H186" s="112"/>
    </row>
    <row r="187" spans="1:10" x14ac:dyDescent="0.2">
      <c r="H187" s="112"/>
    </row>
    <row r="188" spans="1:10" x14ac:dyDescent="0.2">
      <c r="H188" s="112"/>
    </row>
    <row r="189" spans="1:10" x14ac:dyDescent="0.2">
      <c r="H189" s="112"/>
    </row>
    <row r="190" spans="1:10" x14ac:dyDescent="0.2">
      <c r="H190" s="112"/>
    </row>
    <row r="191" spans="1:10" x14ac:dyDescent="0.2">
      <c r="H191" s="112"/>
    </row>
    <row r="192" spans="1:10" x14ac:dyDescent="0.2">
      <c r="H192" s="112"/>
    </row>
    <row r="193" spans="8:8" x14ac:dyDescent="0.2">
      <c r="H193" s="112"/>
    </row>
    <row r="194" spans="8:8" x14ac:dyDescent="0.2">
      <c r="H194" s="112"/>
    </row>
    <row r="195" spans="8:8" x14ac:dyDescent="0.2">
      <c r="H195" s="112"/>
    </row>
    <row r="196" spans="8:8" x14ac:dyDescent="0.2">
      <c r="H196" s="112"/>
    </row>
    <row r="197" spans="8:8" x14ac:dyDescent="0.2">
      <c r="H197" s="112"/>
    </row>
    <row r="198" spans="8:8" x14ac:dyDescent="0.2">
      <c r="H198" s="112"/>
    </row>
    <row r="199" spans="8:8" x14ac:dyDescent="0.2">
      <c r="H199" s="112"/>
    </row>
    <row r="200" spans="8:8" x14ac:dyDescent="0.2">
      <c r="H200" s="112"/>
    </row>
    <row r="201" spans="8:8" x14ac:dyDescent="0.2">
      <c r="H201" s="112"/>
    </row>
    <row r="202" spans="8:8" x14ac:dyDescent="0.2">
      <c r="H202" s="112"/>
    </row>
    <row r="203" spans="8:8" x14ac:dyDescent="0.2">
      <c r="H203" s="112"/>
    </row>
    <row r="204" spans="8:8" x14ac:dyDescent="0.2">
      <c r="H204" s="112"/>
    </row>
    <row r="205" spans="8:8" x14ac:dyDescent="0.2">
      <c r="H205" s="112"/>
    </row>
    <row r="206" spans="8:8" x14ac:dyDescent="0.2">
      <c r="H206" s="112"/>
    </row>
    <row r="207" spans="8:8" x14ac:dyDescent="0.2">
      <c r="H207" s="112"/>
    </row>
    <row r="208" spans="8:8" x14ac:dyDescent="0.2">
      <c r="H208" s="112"/>
    </row>
    <row r="209" spans="8:8" x14ac:dyDescent="0.2">
      <c r="H209" s="112"/>
    </row>
    <row r="210" spans="8:8" x14ac:dyDescent="0.2">
      <c r="H210" s="112"/>
    </row>
    <row r="211" spans="8:8" x14ac:dyDescent="0.2">
      <c r="H211" s="112"/>
    </row>
    <row r="212" spans="8:8" x14ac:dyDescent="0.2">
      <c r="H212" s="112"/>
    </row>
    <row r="213" spans="8:8" x14ac:dyDescent="0.2">
      <c r="H213" s="112"/>
    </row>
    <row r="214" spans="8:8" x14ac:dyDescent="0.2">
      <c r="H214" s="112"/>
    </row>
    <row r="215" spans="8:8" x14ac:dyDescent="0.2">
      <c r="H215" s="112"/>
    </row>
    <row r="216" spans="8:8" x14ac:dyDescent="0.2">
      <c r="H216" s="112"/>
    </row>
    <row r="217" spans="8:8" x14ac:dyDescent="0.2">
      <c r="H217" s="112"/>
    </row>
    <row r="218" spans="8:8" x14ac:dyDescent="0.2">
      <c r="H218" s="112"/>
    </row>
  </sheetData>
  <mergeCells count="5">
    <mergeCell ref="A156:A180"/>
    <mergeCell ref="A5:A38"/>
    <mergeCell ref="A39:A61"/>
    <mergeCell ref="A62:A106"/>
    <mergeCell ref="A107:A155"/>
  </mergeCells>
  <phoneticPr fontId="3" type="noConversion"/>
  <pageMargins left="0.78740157480314965" right="0.39370078740157483" top="3.937007874015748E-2" bottom="3.937007874015748E-2" header="0.51181102362204722" footer="0.51181102362204722"/>
  <pageSetup paperSize="9" scale="96" fitToHeight="2" orientation="portrait" verticalDpi="0" r:id="rId1"/>
  <headerFooter alignWithMargins="0"/>
  <rowBreaks count="3" manualBreakCount="3">
    <brk id="61" max="6" man="1"/>
    <brk id="99" max="6" man="1"/>
    <brk id="148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I90"/>
  <sheetViews>
    <sheetView view="pageBreakPreview" workbookViewId="0">
      <selection activeCell="G16" sqref="G16"/>
    </sheetView>
  </sheetViews>
  <sheetFormatPr defaultRowHeight="12.75" x14ac:dyDescent="0.2"/>
  <cols>
    <col min="1" max="1" width="3.5703125" style="71" customWidth="1"/>
    <col min="2" max="2" width="50.140625" style="71" bestFit="1" customWidth="1"/>
    <col min="3" max="3" width="9.140625" style="71"/>
    <col min="4" max="4" width="13.140625" style="71" customWidth="1"/>
    <col min="5" max="5" width="9.140625" style="71" hidden="1" customWidth="1"/>
    <col min="6" max="7" width="9.140625" style="71"/>
    <col min="8" max="8" width="12" style="1074" customWidth="1"/>
    <col min="9" max="9" width="9.140625" style="625"/>
    <col min="10" max="16384" width="9.140625" style="71"/>
  </cols>
  <sheetData>
    <row r="1" spans="1:9" ht="18.75" x14ac:dyDescent="0.3">
      <c r="A1" s="1653" t="s">
        <v>1935</v>
      </c>
      <c r="B1" s="1712"/>
    </row>
    <row r="3" spans="1:9" ht="13.5" thickBot="1" x14ac:dyDescent="0.25">
      <c r="I3" s="1798"/>
    </row>
    <row r="4" spans="1:9" s="30" customFormat="1" ht="13.5" thickBot="1" x14ac:dyDescent="0.25">
      <c r="A4" s="762" t="s">
        <v>216</v>
      </c>
      <c r="B4" s="356" t="s">
        <v>1494</v>
      </c>
      <c r="C4" s="762" t="s">
        <v>215</v>
      </c>
      <c r="D4" s="763" t="s">
        <v>454</v>
      </c>
      <c r="E4" s="345" t="s">
        <v>1301</v>
      </c>
      <c r="F4" s="345" t="s">
        <v>1301</v>
      </c>
      <c r="G4" s="624"/>
      <c r="H4" s="1060"/>
      <c r="I4" s="625"/>
    </row>
    <row r="5" spans="1:9" x14ac:dyDescent="0.2">
      <c r="A5" s="179">
        <v>1</v>
      </c>
      <c r="B5" s="145" t="s">
        <v>11</v>
      </c>
      <c r="C5" s="179" t="s">
        <v>1520</v>
      </c>
      <c r="D5" s="179" t="s">
        <v>473</v>
      </c>
      <c r="E5" s="1799">
        <v>35</v>
      </c>
      <c r="F5" s="626">
        <f>E5*заглавие!$K$1</f>
        <v>35</v>
      </c>
      <c r="G5" s="625"/>
      <c r="H5" s="625"/>
    </row>
    <row r="6" spans="1:9" x14ac:dyDescent="0.2">
      <c r="A6" s="329">
        <v>2</v>
      </c>
      <c r="B6" s="163" t="s">
        <v>12</v>
      </c>
      <c r="C6" s="329" t="s">
        <v>1520</v>
      </c>
      <c r="D6" s="329" t="s">
        <v>473</v>
      </c>
      <c r="E6" s="627">
        <v>40</v>
      </c>
      <c r="F6" s="627">
        <f>E6*заглавие!$K$1</f>
        <v>40</v>
      </c>
      <c r="G6" s="625"/>
      <c r="H6" s="625"/>
    </row>
    <row r="7" spans="1:9" x14ac:dyDescent="0.2">
      <c r="A7" s="329">
        <v>3</v>
      </c>
      <c r="B7" s="163" t="s">
        <v>13</v>
      </c>
      <c r="C7" s="329" t="s">
        <v>1520</v>
      </c>
      <c r="D7" s="329" t="s">
        <v>473</v>
      </c>
      <c r="E7" s="1800">
        <v>55</v>
      </c>
      <c r="F7" s="627">
        <f>E7*заглавие!$K$1</f>
        <v>55</v>
      </c>
      <c r="G7" s="625"/>
      <c r="H7" s="625"/>
    </row>
    <row r="8" spans="1:9" x14ac:dyDescent="0.2">
      <c r="A8" s="329">
        <v>4</v>
      </c>
      <c r="B8" s="163" t="s">
        <v>14</v>
      </c>
      <c r="C8" s="329" t="s">
        <v>1520</v>
      </c>
      <c r="D8" s="329" t="s">
        <v>473</v>
      </c>
      <c r="E8" s="627">
        <v>60</v>
      </c>
      <c r="F8" s="627">
        <f>E8*заглавие!$K$1</f>
        <v>60</v>
      </c>
      <c r="G8" s="625"/>
      <c r="H8" s="625"/>
    </row>
    <row r="9" spans="1:9" x14ac:dyDescent="0.2">
      <c r="A9" s="329">
        <v>5</v>
      </c>
      <c r="B9" s="163" t="s">
        <v>15</v>
      </c>
      <c r="C9" s="329" t="s">
        <v>1520</v>
      </c>
      <c r="D9" s="329" t="s">
        <v>859</v>
      </c>
      <c r="E9" s="627">
        <v>90</v>
      </c>
      <c r="F9" s="627">
        <f>E9*заглавие!$K$1</f>
        <v>90</v>
      </c>
      <c r="G9" s="625"/>
      <c r="H9" s="625"/>
    </row>
    <row r="10" spans="1:9" ht="13.5" thickBot="1" x14ac:dyDescent="0.25">
      <c r="A10" s="341">
        <v>6</v>
      </c>
      <c r="B10" s="559" t="s">
        <v>16</v>
      </c>
      <c r="C10" s="341" t="s">
        <v>1520</v>
      </c>
      <c r="D10" s="341" t="s">
        <v>859</v>
      </c>
      <c r="E10" s="628">
        <v>90</v>
      </c>
      <c r="F10" s="628">
        <f>E10*заглавие!$K$1</f>
        <v>90</v>
      </c>
      <c r="G10" s="625"/>
      <c r="H10" s="625"/>
    </row>
    <row r="11" spans="1:9" x14ac:dyDescent="0.2">
      <c r="A11" s="179">
        <v>7</v>
      </c>
      <c r="B11" s="145" t="s">
        <v>18</v>
      </c>
      <c r="C11" s="179" t="s">
        <v>1520</v>
      </c>
      <c r="D11" s="179" t="s">
        <v>473</v>
      </c>
      <c r="E11" s="626">
        <v>170</v>
      </c>
      <c r="F11" s="626">
        <f>E11*заглавие!$K$1</f>
        <v>170</v>
      </c>
      <c r="G11" s="625"/>
      <c r="H11" s="625"/>
    </row>
    <row r="12" spans="1:9" ht="15.75" customHeight="1" thickBot="1" x14ac:dyDescent="0.25">
      <c r="A12" s="330">
        <v>8</v>
      </c>
      <c r="B12" s="559" t="s">
        <v>17</v>
      </c>
      <c r="C12" s="341" t="s">
        <v>1520</v>
      </c>
      <c r="D12" s="341" t="s">
        <v>473</v>
      </c>
      <c r="E12" s="628">
        <v>200</v>
      </c>
      <c r="F12" s="628">
        <f>E12*заглавие!$K$1</f>
        <v>200</v>
      </c>
      <c r="G12" s="625"/>
      <c r="H12" s="625"/>
    </row>
    <row r="13" spans="1:9" x14ac:dyDescent="0.2">
      <c r="A13" s="179">
        <v>9</v>
      </c>
      <c r="B13" s="145" t="s">
        <v>872</v>
      </c>
      <c r="C13" s="179" t="s">
        <v>1520</v>
      </c>
      <c r="D13" s="179" t="s">
        <v>101</v>
      </c>
      <c r="E13" s="1799">
        <v>80</v>
      </c>
      <c r="F13" s="626">
        <f>E13*заглавие!$K$1</f>
        <v>80</v>
      </c>
      <c r="G13" s="625"/>
      <c r="H13" s="625"/>
    </row>
    <row r="14" spans="1:9" x14ac:dyDescent="0.2">
      <c r="A14" s="329">
        <v>10</v>
      </c>
      <c r="B14" s="354" t="s">
        <v>188</v>
      </c>
      <c r="C14" s="379" t="s">
        <v>1520</v>
      </c>
      <c r="D14" s="379" t="s">
        <v>101</v>
      </c>
      <c r="E14" s="1801">
        <v>80</v>
      </c>
      <c r="F14" s="1816">
        <f>E14*заглавие!$K$1</f>
        <v>80</v>
      </c>
      <c r="G14" s="625"/>
      <c r="H14" s="625"/>
    </row>
    <row r="15" spans="1:9" ht="13.5" thickBot="1" x14ac:dyDescent="0.25">
      <c r="A15" s="330">
        <v>11</v>
      </c>
      <c r="B15" s="963" t="s">
        <v>873</v>
      </c>
      <c r="C15" s="330" t="s">
        <v>1520</v>
      </c>
      <c r="D15" s="330" t="s">
        <v>473</v>
      </c>
      <c r="E15" s="629">
        <v>240</v>
      </c>
      <c r="F15" s="629">
        <f>E15*заглавие!$K$1</f>
        <v>240</v>
      </c>
      <c r="G15" s="625"/>
      <c r="H15" s="625"/>
    </row>
    <row r="16" spans="1:9" x14ac:dyDescent="0.2">
      <c r="A16" s="343">
        <v>12</v>
      </c>
      <c r="B16" s="162" t="s">
        <v>19</v>
      </c>
      <c r="C16" s="343" t="s">
        <v>1520</v>
      </c>
      <c r="D16" s="343" t="s">
        <v>808</v>
      </c>
      <c r="E16" s="1802">
        <v>18</v>
      </c>
      <c r="F16" s="1817">
        <f>E16*заглавие!$K$1</f>
        <v>18</v>
      </c>
      <c r="G16" s="625"/>
      <c r="H16" s="625"/>
    </row>
    <row r="17" spans="1:8" x14ac:dyDescent="0.2">
      <c r="A17" s="329">
        <v>13</v>
      </c>
      <c r="B17" s="163" t="s">
        <v>20</v>
      </c>
      <c r="C17" s="329" t="s">
        <v>1520</v>
      </c>
      <c r="D17" s="329" t="s">
        <v>808</v>
      </c>
      <c r="E17" s="623">
        <v>19</v>
      </c>
      <c r="F17" s="627">
        <f>E17*заглавие!$K$1</f>
        <v>19</v>
      </c>
      <c r="G17" s="625"/>
      <c r="H17" s="625"/>
    </row>
    <row r="18" spans="1:8" x14ac:dyDescent="0.2">
      <c r="A18" s="329">
        <v>14</v>
      </c>
      <c r="B18" s="163" t="s">
        <v>986</v>
      </c>
      <c r="C18" s="329" t="s">
        <v>1520</v>
      </c>
      <c r="D18" s="329" t="s">
        <v>808</v>
      </c>
      <c r="E18" s="623">
        <v>21</v>
      </c>
      <c r="F18" s="627">
        <f>E18*заглавие!$K$1</f>
        <v>21</v>
      </c>
      <c r="G18" s="625"/>
      <c r="H18" s="625"/>
    </row>
    <row r="19" spans="1:8" x14ac:dyDescent="0.2">
      <c r="A19" s="329">
        <v>15</v>
      </c>
      <c r="B19" s="163" t="s">
        <v>21</v>
      </c>
      <c r="C19" s="329" t="s">
        <v>1520</v>
      </c>
      <c r="D19" s="329" t="s">
        <v>808</v>
      </c>
      <c r="E19" s="623">
        <v>23</v>
      </c>
      <c r="F19" s="627">
        <f>E19*заглавие!$K$1</f>
        <v>23</v>
      </c>
      <c r="G19" s="625"/>
      <c r="H19" s="625"/>
    </row>
    <row r="20" spans="1:8" ht="13.5" thickBot="1" x14ac:dyDescent="0.25">
      <c r="A20" s="341">
        <v>16</v>
      </c>
      <c r="B20" s="559" t="s">
        <v>987</v>
      </c>
      <c r="C20" s="341" t="s">
        <v>1520</v>
      </c>
      <c r="D20" s="341" t="s">
        <v>808</v>
      </c>
      <c r="E20" s="630">
        <v>25</v>
      </c>
      <c r="F20" s="628">
        <f>E20*заглавие!$K$1</f>
        <v>25</v>
      </c>
      <c r="G20" s="625"/>
      <c r="H20" s="625"/>
    </row>
    <row r="21" spans="1:8" x14ac:dyDescent="0.2">
      <c r="A21" s="179">
        <v>17</v>
      </c>
      <c r="B21" s="145" t="s">
        <v>82</v>
      </c>
      <c r="C21" s="179" t="s">
        <v>1520</v>
      </c>
      <c r="D21" s="342" t="s">
        <v>808</v>
      </c>
      <c r="E21" s="765">
        <v>25</v>
      </c>
      <c r="F21" s="1818">
        <f>E21*заглавие!$K$1</f>
        <v>25</v>
      </c>
      <c r="G21" s="625"/>
      <c r="H21" s="625"/>
    </row>
    <row r="22" spans="1:8" ht="13.5" thickBot="1" x14ac:dyDescent="0.25">
      <c r="A22" s="330">
        <v>18</v>
      </c>
      <c r="B22" s="963" t="s">
        <v>83</v>
      </c>
      <c r="C22" s="330" t="s">
        <v>1520</v>
      </c>
      <c r="D22" s="330" t="s">
        <v>808</v>
      </c>
      <c r="E22" s="766">
        <v>30</v>
      </c>
      <c r="F22" s="1819">
        <f>E22*заглавие!$K$1</f>
        <v>30</v>
      </c>
      <c r="G22" s="625"/>
      <c r="H22" s="625"/>
    </row>
    <row r="23" spans="1:8" x14ac:dyDescent="0.2">
      <c r="A23" s="961">
        <v>19</v>
      </c>
      <c r="B23" s="964" t="s">
        <v>1084</v>
      </c>
      <c r="C23" s="965" t="s">
        <v>1520</v>
      </c>
      <c r="D23" s="961" t="s">
        <v>859</v>
      </c>
      <c r="E23" s="1803">
        <v>120</v>
      </c>
      <c r="F23" s="1803">
        <f>E23*заглавие!$K$1</f>
        <v>120</v>
      </c>
      <c r="G23" s="112"/>
      <c r="H23" s="625"/>
    </row>
    <row r="24" spans="1:8" ht="13.5" thickBot="1" x14ac:dyDescent="0.25">
      <c r="A24" s="768">
        <v>20</v>
      </c>
      <c r="B24" s="1804" t="s">
        <v>100</v>
      </c>
      <c r="C24" s="966" t="s">
        <v>1520</v>
      </c>
      <c r="D24" s="768" t="s">
        <v>859</v>
      </c>
      <c r="E24" s="1805">
        <v>170</v>
      </c>
      <c r="F24" s="1805">
        <f>E24*заглавие!$K$1</f>
        <v>170</v>
      </c>
      <c r="H24" s="625"/>
    </row>
    <row r="25" spans="1:8" x14ac:dyDescent="0.2">
      <c r="F25" s="1074"/>
      <c r="H25" s="625"/>
    </row>
    <row r="26" spans="1:8" ht="18.75" x14ac:dyDescent="0.3">
      <c r="A26" s="767"/>
      <c r="B26" s="1806" t="s">
        <v>1899</v>
      </c>
      <c r="C26" s="769"/>
      <c r="D26" s="769"/>
      <c r="E26" s="767"/>
      <c r="F26" s="1820"/>
      <c r="G26" s="767"/>
      <c r="H26" s="625"/>
    </row>
    <row r="27" spans="1:8" ht="13.5" thickBot="1" x14ac:dyDescent="0.25">
      <c r="A27" s="767"/>
      <c r="B27" s="767"/>
      <c r="C27" s="767"/>
      <c r="D27" s="767"/>
      <c r="E27" s="767"/>
      <c r="F27" s="1820"/>
      <c r="G27" s="767"/>
      <c r="H27" s="625"/>
    </row>
    <row r="28" spans="1:8" ht="36.75" customHeight="1" thickBot="1" x14ac:dyDescent="0.25">
      <c r="A28" s="762" t="s">
        <v>216</v>
      </c>
      <c r="B28" s="356" t="s">
        <v>1494</v>
      </c>
      <c r="C28" s="762" t="s">
        <v>215</v>
      </c>
      <c r="D28" s="967" t="s">
        <v>454</v>
      </c>
      <c r="E28" s="113" t="s">
        <v>1301</v>
      </c>
      <c r="F28" s="1059" t="s">
        <v>1301</v>
      </c>
      <c r="G28" s="767"/>
      <c r="H28" s="625"/>
    </row>
    <row r="29" spans="1:8" ht="13.5" thickBot="1" x14ac:dyDescent="0.25">
      <c r="A29" s="622"/>
      <c r="B29" s="1807" t="s">
        <v>512</v>
      </c>
      <c r="C29" s="622"/>
      <c r="D29" s="369"/>
      <c r="E29" s="622"/>
      <c r="F29" s="968"/>
      <c r="H29" s="625"/>
    </row>
    <row r="30" spans="1:8" ht="13.5" thickBot="1" x14ac:dyDescent="0.25">
      <c r="A30" s="622">
        <v>1</v>
      </c>
      <c r="B30" s="969" t="s">
        <v>120</v>
      </c>
      <c r="C30" s="968" t="s">
        <v>1520</v>
      </c>
      <c r="D30" s="969" t="s">
        <v>548</v>
      </c>
      <c r="E30" s="1808">
        <v>455</v>
      </c>
      <c r="F30" s="970">
        <f>E30*заглавие!$K$1</f>
        <v>455</v>
      </c>
      <c r="G30" s="1809" t="s">
        <v>514</v>
      </c>
      <c r="H30" s="625"/>
    </row>
    <row r="31" spans="1:8" x14ac:dyDescent="0.2">
      <c r="A31" s="85">
        <v>2</v>
      </c>
      <c r="B31" s="620" t="s">
        <v>128</v>
      </c>
      <c r="C31" s="343" t="s">
        <v>1520</v>
      </c>
      <c r="D31" s="162" t="s">
        <v>548</v>
      </c>
      <c r="E31" s="971">
        <v>410</v>
      </c>
      <c r="F31" s="971">
        <f>E31*заглавие!$K$1</f>
        <v>410</v>
      </c>
      <c r="G31" s="112"/>
      <c r="H31" s="625"/>
    </row>
    <row r="32" spans="1:8" x14ac:dyDescent="0.2">
      <c r="A32" s="86">
        <v>3</v>
      </c>
      <c r="B32" s="385" t="s">
        <v>121</v>
      </c>
      <c r="C32" s="329" t="s">
        <v>1520</v>
      </c>
      <c r="D32" s="163" t="s">
        <v>548</v>
      </c>
      <c r="E32" s="1794">
        <v>480</v>
      </c>
      <c r="F32" s="971">
        <f>E32*заглавие!$K$1</f>
        <v>480</v>
      </c>
      <c r="G32" s="112"/>
      <c r="H32" s="625"/>
    </row>
    <row r="33" spans="1:8" x14ac:dyDescent="0.2">
      <c r="A33" s="86">
        <v>4</v>
      </c>
      <c r="B33" s="385" t="s">
        <v>122</v>
      </c>
      <c r="C33" s="329" t="s">
        <v>1520</v>
      </c>
      <c r="D33" s="163" t="s">
        <v>548</v>
      </c>
      <c r="E33" s="1794">
        <v>530</v>
      </c>
      <c r="F33" s="971">
        <f>E33*заглавие!$K$1</f>
        <v>530</v>
      </c>
      <c r="G33" s="112"/>
      <c r="H33" s="625"/>
    </row>
    <row r="34" spans="1:8" ht="13.5" thickBot="1" x14ac:dyDescent="0.25">
      <c r="A34" s="88">
        <v>5</v>
      </c>
      <c r="B34" s="387" t="s">
        <v>124</v>
      </c>
      <c r="C34" s="341" t="s">
        <v>1520</v>
      </c>
      <c r="D34" s="559" t="s">
        <v>548</v>
      </c>
      <c r="E34" s="1810">
        <v>520</v>
      </c>
      <c r="F34" s="972">
        <f>E34*заглавие!$K$1</f>
        <v>520</v>
      </c>
      <c r="G34" s="112"/>
      <c r="H34" s="625"/>
    </row>
    <row r="35" spans="1:8" x14ac:dyDescent="0.2">
      <c r="A35" s="92">
        <v>6</v>
      </c>
      <c r="B35" s="384" t="s">
        <v>126</v>
      </c>
      <c r="C35" s="179" t="s">
        <v>1520</v>
      </c>
      <c r="D35" s="145" t="s">
        <v>548</v>
      </c>
      <c r="E35" s="1789">
        <v>380</v>
      </c>
      <c r="F35" s="621">
        <f>E35*заглавие!$K$1</f>
        <v>380</v>
      </c>
      <c r="G35" s="112"/>
      <c r="H35" s="625"/>
    </row>
    <row r="36" spans="1:8" x14ac:dyDescent="0.2">
      <c r="A36" s="86">
        <v>7</v>
      </c>
      <c r="B36" s="385" t="s">
        <v>127</v>
      </c>
      <c r="C36" s="329" t="s">
        <v>1520</v>
      </c>
      <c r="D36" s="163" t="s">
        <v>548</v>
      </c>
      <c r="E36" s="1794">
        <v>540</v>
      </c>
      <c r="F36" s="971">
        <f>E36*заглавие!$K$1</f>
        <v>540</v>
      </c>
      <c r="G36" s="112"/>
      <c r="H36" s="625"/>
    </row>
    <row r="37" spans="1:8" x14ac:dyDescent="0.2">
      <c r="A37" s="86">
        <v>8</v>
      </c>
      <c r="B37" s="385" t="s">
        <v>123</v>
      </c>
      <c r="C37" s="329" t="s">
        <v>1520</v>
      </c>
      <c r="D37" s="163" t="s">
        <v>548</v>
      </c>
      <c r="E37" s="1794">
        <v>590</v>
      </c>
      <c r="F37" s="971">
        <f>E37*заглавие!$K$1</f>
        <v>590</v>
      </c>
      <c r="G37" s="112"/>
      <c r="H37" s="625"/>
    </row>
    <row r="38" spans="1:8" ht="13.5" thickBot="1" x14ac:dyDescent="0.25">
      <c r="A38" s="87">
        <v>9</v>
      </c>
      <c r="B38" s="386" t="s">
        <v>125</v>
      </c>
      <c r="C38" s="330" t="s">
        <v>1520</v>
      </c>
      <c r="D38" s="963" t="s">
        <v>548</v>
      </c>
      <c r="E38" s="1811">
        <v>600</v>
      </c>
      <c r="F38" s="973">
        <f>E38*заглавие!$K$1</f>
        <v>600</v>
      </c>
      <c r="G38" s="112"/>
      <c r="H38" s="625"/>
    </row>
    <row r="39" spans="1:8" ht="13.5" thickBot="1" x14ac:dyDescent="0.25">
      <c r="A39" s="1812"/>
      <c r="B39" s="1807" t="s">
        <v>509</v>
      </c>
      <c r="C39" s="1812"/>
      <c r="D39" s="1807"/>
      <c r="E39" s="1812"/>
      <c r="F39" s="1812"/>
      <c r="G39" s="112"/>
      <c r="H39" s="625"/>
    </row>
    <row r="40" spans="1:8" x14ac:dyDescent="0.2">
      <c r="A40" s="85">
        <v>10</v>
      </c>
      <c r="B40" s="620" t="s">
        <v>495</v>
      </c>
      <c r="C40" s="343" t="s">
        <v>1520</v>
      </c>
      <c r="D40" s="162" t="s">
        <v>548</v>
      </c>
      <c r="E40" s="1794">
        <v>290</v>
      </c>
      <c r="F40" s="971">
        <f>E40*заглавие!$K$1</f>
        <v>290</v>
      </c>
      <c r="G40" s="112"/>
      <c r="H40" s="625"/>
    </row>
    <row r="41" spans="1:8" x14ac:dyDescent="0.2">
      <c r="A41" s="86">
        <v>11</v>
      </c>
      <c r="B41" s="385" t="s">
        <v>498</v>
      </c>
      <c r="C41" s="329" t="s">
        <v>1520</v>
      </c>
      <c r="D41" s="163" t="s">
        <v>548</v>
      </c>
      <c r="E41" s="1794">
        <v>335</v>
      </c>
      <c r="F41" s="971">
        <f>E41*заглавие!$K$1</f>
        <v>335</v>
      </c>
      <c r="G41" s="112"/>
      <c r="H41" s="625"/>
    </row>
    <row r="42" spans="1:8" ht="13.5" thickBot="1" x14ac:dyDescent="0.25">
      <c r="A42" s="88">
        <v>12</v>
      </c>
      <c r="B42" s="387" t="s">
        <v>501</v>
      </c>
      <c r="C42" s="341" t="s">
        <v>1520</v>
      </c>
      <c r="D42" s="559" t="s">
        <v>548</v>
      </c>
      <c r="E42" s="1810">
        <v>380</v>
      </c>
      <c r="F42" s="972">
        <f>E42*заглавие!$K$1</f>
        <v>380</v>
      </c>
      <c r="G42" s="112"/>
      <c r="H42" s="625"/>
    </row>
    <row r="43" spans="1:8" x14ac:dyDescent="0.2">
      <c r="A43" s="92">
        <v>13</v>
      </c>
      <c r="B43" s="384" t="s">
        <v>496</v>
      </c>
      <c r="C43" s="179" t="s">
        <v>1520</v>
      </c>
      <c r="D43" s="145" t="s">
        <v>548</v>
      </c>
      <c r="E43" s="1789">
        <v>300</v>
      </c>
      <c r="F43" s="621">
        <f>E43*заглавие!$K$1</f>
        <v>300</v>
      </c>
      <c r="G43" s="112"/>
      <c r="H43" s="625"/>
    </row>
    <row r="44" spans="1:8" x14ac:dyDescent="0.2">
      <c r="A44" s="86">
        <v>14</v>
      </c>
      <c r="B44" s="385" t="s">
        <v>499</v>
      </c>
      <c r="C44" s="329" t="s">
        <v>1520</v>
      </c>
      <c r="D44" s="163" t="s">
        <v>548</v>
      </c>
      <c r="E44" s="1794">
        <v>350</v>
      </c>
      <c r="F44" s="971">
        <f>E44*заглавие!$K$1</f>
        <v>350</v>
      </c>
      <c r="G44" s="112"/>
      <c r="H44" s="625"/>
    </row>
    <row r="45" spans="1:8" ht="13.5" thickBot="1" x14ac:dyDescent="0.25">
      <c r="A45" s="87">
        <v>15</v>
      </c>
      <c r="B45" s="386" t="s">
        <v>502</v>
      </c>
      <c r="C45" s="330" t="s">
        <v>1520</v>
      </c>
      <c r="D45" s="963" t="s">
        <v>548</v>
      </c>
      <c r="E45" s="1811">
        <v>400</v>
      </c>
      <c r="F45" s="973">
        <f>E45*заглавие!$K$1</f>
        <v>400</v>
      </c>
      <c r="G45" s="112"/>
      <c r="H45" s="625"/>
    </row>
    <row r="46" spans="1:8" x14ac:dyDescent="0.2">
      <c r="A46" s="85">
        <v>16</v>
      </c>
      <c r="B46" s="620" t="s">
        <v>497</v>
      </c>
      <c r="C46" s="343" t="s">
        <v>1520</v>
      </c>
      <c r="D46" s="162" t="s">
        <v>548</v>
      </c>
      <c r="E46" s="1794">
        <v>320</v>
      </c>
      <c r="F46" s="971">
        <f>E46*заглавие!$K$1</f>
        <v>320</v>
      </c>
      <c r="G46" s="112"/>
      <c r="H46" s="625"/>
    </row>
    <row r="47" spans="1:8" ht="13.5" thickBot="1" x14ac:dyDescent="0.25">
      <c r="A47" s="88">
        <v>17</v>
      </c>
      <c r="B47" s="387" t="s">
        <v>500</v>
      </c>
      <c r="C47" s="341" t="s">
        <v>1520</v>
      </c>
      <c r="D47" s="559" t="s">
        <v>548</v>
      </c>
      <c r="E47" s="1810">
        <v>375</v>
      </c>
      <c r="F47" s="972">
        <f>E47*заглавие!$K$1</f>
        <v>375</v>
      </c>
      <c r="G47" s="112"/>
      <c r="H47" s="625"/>
    </row>
    <row r="48" spans="1:8" ht="13.5" thickBot="1" x14ac:dyDescent="0.25">
      <c r="A48" s="622">
        <v>18</v>
      </c>
      <c r="B48" s="369" t="s">
        <v>503</v>
      </c>
      <c r="C48" s="968" t="s">
        <v>1520</v>
      </c>
      <c r="D48" s="969" t="s">
        <v>548</v>
      </c>
      <c r="E48" s="1808">
        <v>430</v>
      </c>
      <c r="F48" s="970">
        <f>E48*заглавие!$K$1</f>
        <v>430</v>
      </c>
      <c r="G48" s="112"/>
      <c r="H48" s="625"/>
    </row>
    <row r="49" spans="1:8" ht="13.5" thickBot="1" x14ac:dyDescent="0.25">
      <c r="A49" s="1812"/>
      <c r="B49" s="1807" t="s">
        <v>513</v>
      </c>
      <c r="C49" s="1812"/>
      <c r="D49" s="1807"/>
      <c r="E49" s="1812"/>
      <c r="F49" s="1812"/>
      <c r="G49" s="112"/>
      <c r="H49" s="625"/>
    </row>
    <row r="50" spans="1:8" x14ac:dyDescent="0.2">
      <c r="A50" s="85">
        <v>19</v>
      </c>
      <c r="B50" s="620" t="s">
        <v>107</v>
      </c>
      <c r="C50" s="343" t="s">
        <v>1520</v>
      </c>
      <c r="D50" s="162" t="s">
        <v>548</v>
      </c>
      <c r="E50" s="1794">
        <v>430</v>
      </c>
      <c r="F50" s="971">
        <f>E50*заглавие!$K$1</f>
        <v>430</v>
      </c>
      <c r="G50" s="112"/>
      <c r="H50" s="625"/>
    </row>
    <row r="51" spans="1:8" ht="13.5" thickBot="1" x14ac:dyDescent="0.25">
      <c r="A51" s="88">
        <v>20</v>
      </c>
      <c r="B51" s="387" t="s">
        <v>108</v>
      </c>
      <c r="C51" s="341" t="s">
        <v>1520</v>
      </c>
      <c r="D51" s="559" t="s">
        <v>548</v>
      </c>
      <c r="E51" s="972">
        <v>460</v>
      </c>
      <c r="F51" s="972">
        <f>E51*заглавие!$K$1</f>
        <v>460</v>
      </c>
      <c r="G51" s="112"/>
      <c r="H51" s="625"/>
    </row>
    <row r="52" spans="1:8" x14ac:dyDescent="0.2">
      <c r="A52" s="92">
        <v>21</v>
      </c>
      <c r="B52" s="384" t="s">
        <v>102</v>
      </c>
      <c r="C52" s="179" t="s">
        <v>1520</v>
      </c>
      <c r="D52" s="145" t="s">
        <v>548</v>
      </c>
      <c r="E52" s="1789">
        <v>290</v>
      </c>
      <c r="F52" s="621">
        <f>E52*заглавие!$K$1</f>
        <v>290</v>
      </c>
      <c r="G52" s="112"/>
      <c r="H52" s="625"/>
    </row>
    <row r="53" spans="1:8" x14ac:dyDescent="0.2">
      <c r="A53" s="86">
        <v>22</v>
      </c>
      <c r="B53" s="385" t="s">
        <v>103</v>
      </c>
      <c r="C53" s="329" t="s">
        <v>1520</v>
      </c>
      <c r="D53" s="163" t="s">
        <v>548</v>
      </c>
      <c r="E53" s="1794">
        <v>320</v>
      </c>
      <c r="F53" s="971">
        <f>E53*заглавие!$K$1</f>
        <v>320</v>
      </c>
      <c r="G53" s="112"/>
      <c r="H53" s="625"/>
    </row>
    <row r="54" spans="1:8" ht="13.5" thickBot="1" x14ac:dyDescent="0.25">
      <c r="A54" s="87">
        <v>23</v>
      </c>
      <c r="B54" s="386" t="s">
        <v>104</v>
      </c>
      <c r="C54" s="330" t="s">
        <v>1520</v>
      </c>
      <c r="D54" s="963" t="s">
        <v>548</v>
      </c>
      <c r="E54" s="1811">
        <v>350</v>
      </c>
      <c r="F54" s="973">
        <f>E54*заглавие!$K$1</f>
        <v>350</v>
      </c>
      <c r="G54" s="112"/>
      <c r="H54" s="625"/>
    </row>
    <row r="55" spans="1:8" ht="13.5" thickBot="1" x14ac:dyDescent="0.25">
      <c r="A55" s="1812"/>
      <c r="B55" s="1807" t="s">
        <v>513</v>
      </c>
      <c r="C55" s="1812"/>
      <c r="D55" s="1807"/>
      <c r="E55" s="1812"/>
      <c r="F55" s="1812"/>
      <c r="G55" s="112"/>
      <c r="H55" s="625"/>
    </row>
    <row r="56" spans="1:8" x14ac:dyDescent="0.2">
      <c r="A56" s="85">
        <v>24</v>
      </c>
      <c r="B56" s="620" t="s">
        <v>111</v>
      </c>
      <c r="C56" s="343" t="s">
        <v>1520</v>
      </c>
      <c r="D56" s="162" t="s">
        <v>548</v>
      </c>
      <c r="E56" s="971">
        <v>235</v>
      </c>
      <c r="F56" s="971">
        <f>E56*заглавие!$K$1</f>
        <v>235</v>
      </c>
      <c r="G56" s="112"/>
      <c r="H56" s="625"/>
    </row>
    <row r="57" spans="1:8" x14ac:dyDescent="0.2">
      <c r="A57" s="86">
        <v>25</v>
      </c>
      <c r="B57" s="385" t="s">
        <v>112</v>
      </c>
      <c r="C57" s="329" t="s">
        <v>1520</v>
      </c>
      <c r="D57" s="163" t="s">
        <v>548</v>
      </c>
      <c r="E57" s="1794">
        <v>240</v>
      </c>
      <c r="F57" s="971">
        <f>E57*заглавие!$K$1</f>
        <v>240</v>
      </c>
      <c r="G57" s="112"/>
      <c r="H57" s="625"/>
    </row>
    <row r="58" spans="1:8" ht="13.5" thickBot="1" x14ac:dyDescent="0.25">
      <c r="A58" s="88">
        <v>26</v>
      </c>
      <c r="B58" s="387" t="s">
        <v>113</v>
      </c>
      <c r="C58" s="341" t="s">
        <v>1520</v>
      </c>
      <c r="D58" s="559" t="s">
        <v>548</v>
      </c>
      <c r="E58" s="1810">
        <v>245</v>
      </c>
      <c r="F58" s="972">
        <f>E58*заглавие!$K$1</f>
        <v>245</v>
      </c>
      <c r="G58" s="112"/>
      <c r="H58" s="625"/>
    </row>
    <row r="59" spans="1:8" x14ac:dyDescent="0.2">
      <c r="A59" s="92">
        <v>27</v>
      </c>
      <c r="B59" s="384" t="s">
        <v>114</v>
      </c>
      <c r="C59" s="179" t="s">
        <v>1520</v>
      </c>
      <c r="D59" s="145" t="s">
        <v>548</v>
      </c>
      <c r="E59" s="1789">
        <v>110</v>
      </c>
      <c r="F59" s="621">
        <f>E59*заглавие!$K$1</f>
        <v>110</v>
      </c>
      <c r="G59" s="112"/>
      <c r="H59" s="625"/>
    </row>
    <row r="60" spans="1:8" x14ac:dyDescent="0.2">
      <c r="A60" s="86">
        <v>28</v>
      </c>
      <c r="B60" s="385" t="s">
        <v>115</v>
      </c>
      <c r="C60" s="329" t="s">
        <v>1520</v>
      </c>
      <c r="D60" s="163" t="s">
        <v>548</v>
      </c>
      <c r="E60" s="1794">
        <v>110</v>
      </c>
      <c r="F60" s="971">
        <f>E60*заглавие!$K$1</f>
        <v>110</v>
      </c>
      <c r="G60" s="112"/>
      <c r="H60" s="625"/>
    </row>
    <row r="61" spans="1:8" ht="13.5" thickBot="1" x14ac:dyDescent="0.25">
      <c r="A61" s="87">
        <v>29</v>
      </c>
      <c r="B61" s="386" t="s">
        <v>116</v>
      </c>
      <c r="C61" s="330" t="s">
        <v>1520</v>
      </c>
      <c r="D61" s="963" t="s">
        <v>548</v>
      </c>
      <c r="E61" s="1811">
        <v>140</v>
      </c>
      <c r="F61" s="973">
        <f>E61*заглавие!$K$1</f>
        <v>140</v>
      </c>
      <c r="G61" s="112"/>
      <c r="H61" s="625"/>
    </row>
    <row r="62" spans="1:8" x14ac:dyDescent="0.2">
      <c r="A62" s="85">
        <v>30</v>
      </c>
      <c r="B62" s="620" t="s">
        <v>117</v>
      </c>
      <c r="C62" s="343" t="s">
        <v>1520</v>
      </c>
      <c r="D62" s="162" t="s">
        <v>548</v>
      </c>
      <c r="E62" s="1794">
        <v>110</v>
      </c>
      <c r="F62" s="971">
        <f>E62*заглавие!$K$1</f>
        <v>110</v>
      </c>
      <c r="G62" s="112"/>
      <c r="H62" s="625"/>
    </row>
    <row r="63" spans="1:8" x14ac:dyDescent="0.2">
      <c r="A63" s="86">
        <v>31</v>
      </c>
      <c r="B63" s="385" t="s">
        <v>118</v>
      </c>
      <c r="C63" s="329" t="s">
        <v>1520</v>
      </c>
      <c r="D63" s="163" t="s">
        <v>548</v>
      </c>
      <c r="E63" s="1794">
        <v>120</v>
      </c>
      <c r="F63" s="971">
        <f>E63*заглавие!$K$1</f>
        <v>120</v>
      </c>
      <c r="G63" s="112"/>
      <c r="H63" s="625"/>
    </row>
    <row r="64" spans="1:8" ht="13.5" thickBot="1" x14ac:dyDescent="0.25">
      <c r="A64" s="88">
        <v>32</v>
      </c>
      <c r="B64" s="387" t="s">
        <v>119</v>
      </c>
      <c r="C64" s="341" t="s">
        <v>1520</v>
      </c>
      <c r="D64" s="559" t="s">
        <v>548</v>
      </c>
      <c r="E64" s="1810">
        <v>150</v>
      </c>
      <c r="F64" s="972">
        <f>E64*заглавие!$K$1</f>
        <v>150</v>
      </c>
      <c r="G64" s="112"/>
      <c r="H64" s="625"/>
    </row>
    <row r="65" spans="1:8" ht="13.5" thickBot="1" x14ac:dyDescent="0.25">
      <c r="A65" s="1812"/>
      <c r="B65" s="1807" t="s">
        <v>509</v>
      </c>
      <c r="C65" s="1812"/>
      <c r="D65" s="1807"/>
      <c r="E65" s="1812"/>
      <c r="F65" s="1812"/>
      <c r="G65" s="112"/>
      <c r="H65" s="625"/>
    </row>
    <row r="66" spans="1:8" x14ac:dyDescent="0.2">
      <c r="A66" s="85">
        <v>33</v>
      </c>
      <c r="B66" s="620" t="s">
        <v>109</v>
      </c>
      <c r="C66" s="343" t="s">
        <v>1520</v>
      </c>
      <c r="D66" s="162" t="s">
        <v>548</v>
      </c>
      <c r="E66" s="971">
        <v>161</v>
      </c>
      <c r="F66" s="971">
        <f>E66*заглавие!$K$1</f>
        <v>161</v>
      </c>
      <c r="G66" s="112"/>
      <c r="H66" s="625"/>
    </row>
    <row r="67" spans="1:8" ht="13.5" thickBot="1" x14ac:dyDescent="0.25">
      <c r="A67" s="88">
        <v>34</v>
      </c>
      <c r="B67" s="387" t="s">
        <v>110</v>
      </c>
      <c r="C67" s="341" t="s">
        <v>1520</v>
      </c>
      <c r="D67" s="559" t="s">
        <v>548</v>
      </c>
      <c r="E67" s="972">
        <v>196</v>
      </c>
      <c r="F67" s="972">
        <f>E67*заглавие!$K$1</f>
        <v>196</v>
      </c>
      <c r="G67" s="112"/>
      <c r="H67" s="625"/>
    </row>
    <row r="68" spans="1:8" x14ac:dyDescent="0.2">
      <c r="A68" s="92">
        <v>35</v>
      </c>
      <c r="B68" s="145" t="s">
        <v>1900</v>
      </c>
      <c r="C68" s="179" t="s">
        <v>1520</v>
      </c>
      <c r="D68" s="145" t="s">
        <v>548</v>
      </c>
      <c r="E68" s="1789">
        <v>265</v>
      </c>
      <c r="F68" s="621">
        <f>E68*заглавие!$K$1</f>
        <v>265</v>
      </c>
      <c r="G68" s="112"/>
      <c r="H68" s="625"/>
    </row>
    <row r="69" spans="1:8" ht="13.5" thickBot="1" x14ac:dyDescent="0.25">
      <c r="A69" s="1027">
        <v>36</v>
      </c>
      <c r="B69" s="1813" t="s">
        <v>1297</v>
      </c>
      <c r="C69" s="1814" t="s">
        <v>1520</v>
      </c>
      <c r="D69" s="1815" t="s">
        <v>548</v>
      </c>
      <c r="E69" s="1811">
        <v>295</v>
      </c>
      <c r="F69" s="973">
        <f>E69*заглавие!$K$1</f>
        <v>295</v>
      </c>
      <c r="G69" s="112"/>
      <c r="H69" s="625"/>
    </row>
    <row r="70" spans="1:8" x14ac:dyDescent="0.2">
      <c r="A70" s="85">
        <v>37</v>
      </c>
      <c r="B70" s="145" t="s">
        <v>1901</v>
      </c>
      <c r="C70" s="343" t="s">
        <v>1520</v>
      </c>
      <c r="D70" s="162" t="s">
        <v>548</v>
      </c>
      <c r="E70" s="1794">
        <v>265</v>
      </c>
      <c r="F70" s="971">
        <f>E70*заглавие!$K$1</f>
        <v>265</v>
      </c>
      <c r="G70" s="112"/>
      <c r="H70" s="625"/>
    </row>
    <row r="71" spans="1:8" ht="13.5" thickBot="1" x14ac:dyDescent="0.25">
      <c r="A71" s="88">
        <v>38</v>
      </c>
      <c r="B71" s="1813" t="s">
        <v>1902</v>
      </c>
      <c r="C71" s="341" t="s">
        <v>1520</v>
      </c>
      <c r="D71" s="559" t="s">
        <v>548</v>
      </c>
      <c r="E71" s="1810">
        <v>295</v>
      </c>
      <c r="F71" s="972">
        <f>E71*заглавие!$K$1</f>
        <v>295</v>
      </c>
      <c r="G71" s="112"/>
      <c r="H71" s="625"/>
    </row>
    <row r="72" spans="1:8" ht="13.5" thickBot="1" x14ac:dyDescent="0.25">
      <c r="A72" s="1812"/>
      <c r="B72" s="1807" t="s">
        <v>510</v>
      </c>
      <c r="C72" s="1812"/>
      <c r="D72" s="1807"/>
      <c r="E72" s="1812"/>
      <c r="F72" s="1812"/>
      <c r="G72" s="112"/>
      <c r="H72" s="625"/>
    </row>
    <row r="73" spans="1:8" x14ac:dyDescent="0.2">
      <c r="A73" s="85">
        <v>39</v>
      </c>
      <c r="B73" s="620" t="s">
        <v>1298</v>
      </c>
      <c r="C73" s="343" t="s">
        <v>1520</v>
      </c>
      <c r="D73" s="162" t="s">
        <v>548</v>
      </c>
      <c r="E73" s="971">
        <v>125</v>
      </c>
      <c r="F73" s="971">
        <f>E73*заглавие!$K$1</f>
        <v>125</v>
      </c>
      <c r="G73" s="112"/>
      <c r="H73" s="625"/>
    </row>
    <row r="74" spans="1:8" x14ac:dyDescent="0.2">
      <c r="A74" s="86">
        <v>40</v>
      </c>
      <c r="B74" s="385" t="s">
        <v>1299</v>
      </c>
      <c r="C74" s="329" t="s">
        <v>1520</v>
      </c>
      <c r="D74" s="163" t="s">
        <v>548</v>
      </c>
      <c r="E74" s="1794">
        <v>150</v>
      </c>
      <c r="F74" s="971">
        <f>E74*заглавие!$K$1</f>
        <v>150</v>
      </c>
      <c r="G74" s="112"/>
      <c r="H74" s="625"/>
    </row>
    <row r="75" spans="1:8" x14ac:dyDescent="0.2">
      <c r="A75" s="86">
        <v>41</v>
      </c>
      <c r="B75" s="385" t="s">
        <v>1300</v>
      </c>
      <c r="C75" s="329" t="s">
        <v>1520</v>
      </c>
      <c r="D75" s="163" t="s">
        <v>548</v>
      </c>
      <c r="E75" s="1794">
        <v>150</v>
      </c>
      <c r="F75" s="971">
        <f>E75*заглавие!$K$1</f>
        <v>150</v>
      </c>
      <c r="G75" s="112"/>
      <c r="H75" s="625"/>
    </row>
    <row r="76" spans="1:8" ht="13.5" thickBot="1" x14ac:dyDescent="0.25">
      <c r="A76" s="88">
        <v>42</v>
      </c>
      <c r="B76" s="387" t="s">
        <v>491</v>
      </c>
      <c r="C76" s="341" t="s">
        <v>1520</v>
      </c>
      <c r="D76" s="559" t="s">
        <v>548</v>
      </c>
      <c r="E76" s="1810">
        <v>170</v>
      </c>
      <c r="F76" s="972">
        <f>E76*заглавие!$K$1</f>
        <v>170</v>
      </c>
      <c r="G76" s="112"/>
      <c r="H76" s="625"/>
    </row>
    <row r="77" spans="1:8" ht="13.5" thickBot="1" x14ac:dyDescent="0.25">
      <c r="A77" s="622">
        <v>43</v>
      </c>
      <c r="B77" s="369" t="s">
        <v>492</v>
      </c>
      <c r="C77" s="968" t="s">
        <v>1520</v>
      </c>
      <c r="D77" s="969" t="s">
        <v>548</v>
      </c>
      <c r="E77" s="1808">
        <v>135</v>
      </c>
      <c r="F77" s="970">
        <f>E77*заглавие!$K$1</f>
        <v>135</v>
      </c>
      <c r="G77" s="112"/>
      <c r="H77" s="625"/>
    </row>
    <row r="78" spans="1:8" x14ac:dyDescent="0.2">
      <c r="A78" s="85">
        <v>44</v>
      </c>
      <c r="B78" s="620" t="s">
        <v>129</v>
      </c>
      <c r="C78" s="343" t="s">
        <v>1520</v>
      </c>
      <c r="D78" s="162" t="s">
        <v>548</v>
      </c>
      <c r="E78" s="971">
        <v>285</v>
      </c>
      <c r="F78" s="971">
        <f>E78*заглавие!$K$1</f>
        <v>285</v>
      </c>
      <c r="G78" s="112"/>
      <c r="H78" s="625"/>
    </row>
    <row r="79" spans="1:8" ht="13.5" thickBot="1" x14ac:dyDescent="0.25">
      <c r="A79" s="88">
        <v>45</v>
      </c>
      <c r="B79" s="387" t="s">
        <v>130</v>
      </c>
      <c r="C79" s="341" t="s">
        <v>1520</v>
      </c>
      <c r="D79" s="559" t="s">
        <v>548</v>
      </c>
      <c r="E79" s="1810">
        <v>350</v>
      </c>
      <c r="F79" s="972">
        <f>E79*заглавие!$K$1</f>
        <v>350</v>
      </c>
      <c r="G79" s="112"/>
      <c r="H79" s="625"/>
    </row>
    <row r="80" spans="1:8" ht="13.5" thickBot="1" x14ac:dyDescent="0.25">
      <c r="A80" s="1812"/>
      <c r="B80" s="1807" t="s">
        <v>511</v>
      </c>
      <c r="C80" s="1812"/>
      <c r="D80" s="1807"/>
      <c r="E80" s="1812"/>
      <c r="F80" s="1812"/>
      <c r="G80" s="112"/>
      <c r="H80" s="625"/>
    </row>
    <row r="81" spans="1:8" x14ac:dyDescent="0.2">
      <c r="A81" s="85">
        <v>46</v>
      </c>
      <c r="B81" s="620" t="s">
        <v>131</v>
      </c>
      <c r="C81" s="343" t="s">
        <v>1520</v>
      </c>
      <c r="D81" s="162" t="s">
        <v>548</v>
      </c>
      <c r="E81" s="971">
        <v>57</v>
      </c>
      <c r="F81" s="971">
        <f>E81*заглавие!$K$1</f>
        <v>57</v>
      </c>
      <c r="G81" s="112"/>
      <c r="H81" s="625"/>
    </row>
    <row r="82" spans="1:8" ht="13.5" thickBot="1" x14ac:dyDescent="0.25">
      <c r="A82" s="88">
        <v>47</v>
      </c>
      <c r="B82" s="387" t="s">
        <v>132</v>
      </c>
      <c r="C82" s="341" t="s">
        <v>1520</v>
      </c>
      <c r="D82" s="559" t="s">
        <v>548</v>
      </c>
      <c r="E82" s="972">
        <v>66</v>
      </c>
      <c r="F82" s="972">
        <f>E82*заглавие!$K$1</f>
        <v>66</v>
      </c>
      <c r="G82" s="112"/>
      <c r="H82" s="625"/>
    </row>
    <row r="83" spans="1:8" x14ac:dyDescent="0.2">
      <c r="A83" s="92">
        <v>48</v>
      </c>
      <c r="B83" s="384" t="s">
        <v>133</v>
      </c>
      <c r="C83" s="179" t="s">
        <v>1520</v>
      </c>
      <c r="D83" s="145" t="s">
        <v>548</v>
      </c>
      <c r="E83" s="621">
        <v>142</v>
      </c>
      <c r="F83" s="621">
        <f>E83*заглавие!$K$1</f>
        <v>142</v>
      </c>
      <c r="G83" s="112"/>
      <c r="H83" s="625"/>
    </row>
    <row r="84" spans="1:8" ht="13.5" thickBot="1" x14ac:dyDescent="0.25">
      <c r="A84" s="87">
        <v>49</v>
      </c>
      <c r="B84" s="386" t="s">
        <v>134</v>
      </c>
      <c r="C84" s="330" t="s">
        <v>1520</v>
      </c>
      <c r="D84" s="963" t="s">
        <v>548</v>
      </c>
      <c r="E84" s="973">
        <v>146</v>
      </c>
      <c r="F84" s="973">
        <f>E84*заглавие!$K$1</f>
        <v>146</v>
      </c>
      <c r="G84" s="112"/>
      <c r="H84" s="625"/>
    </row>
    <row r="85" spans="1:8" x14ac:dyDescent="0.2">
      <c r="A85" s="85">
        <v>50</v>
      </c>
      <c r="B85" s="620" t="s">
        <v>493</v>
      </c>
      <c r="C85" s="343" t="s">
        <v>1520</v>
      </c>
      <c r="D85" s="162" t="s">
        <v>548</v>
      </c>
      <c r="E85" s="1794">
        <v>200</v>
      </c>
      <c r="F85" s="971">
        <f>E85*заглавие!$K$1</f>
        <v>200</v>
      </c>
      <c r="G85" s="112"/>
      <c r="H85" s="625"/>
    </row>
    <row r="86" spans="1:8" ht="13.5" thickBot="1" x14ac:dyDescent="0.25">
      <c r="A86" s="88">
        <v>51</v>
      </c>
      <c r="B86" s="387" t="s">
        <v>494</v>
      </c>
      <c r="C86" s="341" t="s">
        <v>1520</v>
      </c>
      <c r="D86" s="559" t="s">
        <v>548</v>
      </c>
      <c r="E86" s="1810">
        <v>185</v>
      </c>
      <c r="F86" s="972">
        <f>E86*заглавие!$K$1</f>
        <v>185</v>
      </c>
      <c r="G86" s="112"/>
      <c r="H86" s="625"/>
    </row>
    <row r="87" spans="1:8" x14ac:dyDescent="0.2">
      <c r="A87" s="92">
        <v>52</v>
      </c>
      <c r="B87" s="384" t="s">
        <v>504</v>
      </c>
      <c r="C87" s="179" t="s">
        <v>1520</v>
      </c>
      <c r="D87" s="145" t="s">
        <v>548</v>
      </c>
      <c r="E87" s="1789">
        <v>135</v>
      </c>
      <c r="F87" s="621">
        <f>E87*заглавие!$K$1</f>
        <v>135</v>
      </c>
      <c r="G87" s="112"/>
      <c r="H87" s="625"/>
    </row>
    <row r="88" spans="1:8" ht="13.5" thickBot="1" x14ac:dyDescent="0.25">
      <c r="A88" s="87">
        <v>53</v>
      </c>
      <c r="B88" s="386" t="s">
        <v>505</v>
      </c>
      <c r="C88" s="330" t="s">
        <v>1520</v>
      </c>
      <c r="D88" s="963" t="s">
        <v>548</v>
      </c>
      <c r="E88" s="1811">
        <v>145</v>
      </c>
      <c r="F88" s="973">
        <f>E88*заглавие!$K$1</f>
        <v>145</v>
      </c>
      <c r="G88" s="112"/>
      <c r="H88" s="625"/>
    </row>
    <row r="89" spans="1:8" x14ac:dyDescent="0.2">
      <c r="A89" s="85">
        <v>54</v>
      </c>
      <c r="B89" s="620" t="s">
        <v>105</v>
      </c>
      <c r="C89" s="343" t="s">
        <v>1520</v>
      </c>
      <c r="D89" s="162" t="s">
        <v>548</v>
      </c>
      <c r="E89" s="971">
        <v>165</v>
      </c>
      <c r="F89" s="971">
        <f>E89*заглавие!$K$1</f>
        <v>165</v>
      </c>
      <c r="G89" s="112"/>
      <c r="H89" s="625"/>
    </row>
    <row r="90" spans="1:8" ht="13.5" thickBot="1" x14ac:dyDescent="0.25">
      <c r="A90" s="87">
        <v>55</v>
      </c>
      <c r="B90" s="386" t="s">
        <v>106</v>
      </c>
      <c r="C90" s="330" t="s">
        <v>1520</v>
      </c>
      <c r="D90" s="963" t="s">
        <v>548</v>
      </c>
      <c r="E90" s="1811">
        <v>185</v>
      </c>
      <c r="F90" s="973">
        <f>E90*заглавие!$K$1</f>
        <v>185</v>
      </c>
      <c r="G90" s="112"/>
      <c r="H90" s="625"/>
    </row>
  </sheetData>
  <phoneticPr fontId="3" type="noConversion"/>
  <pageMargins left="0.78740157480314965" right="0.78740157480314965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M54"/>
  <sheetViews>
    <sheetView view="pageBreakPreview" workbookViewId="0">
      <selection activeCell="A2" sqref="A2"/>
    </sheetView>
  </sheetViews>
  <sheetFormatPr defaultRowHeight="12.75" x14ac:dyDescent="0.2"/>
  <cols>
    <col min="1" max="1" width="2.7109375" style="1" customWidth="1"/>
    <col min="2" max="2" width="53.140625" style="1" customWidth="1"/>
    <col min="3" max="3" width="11.7109375" style="1" customWidth="1"/>
    <col min="4" max="4" width="13.140625" style="1" bestFit="1" customWidth="1"/>
    <col min="5" max="5" width="10.85546875" style="1" bestFit="1" customWidth="1"/>
    <col min="6" max="6" width="9.42578125" style="1" hidden="1" customWidth="1"/>
    <col min="7" max="7" width="9.42578125" style="1" bestFit="1" customWidth="1"/>
    <col min="8" max="8" width="9.140625" style="1"/>
    <col min="9" max="9" width="9.140625" style="203"/>
    <col min="10" max="16384" width="9.140625" style="1"/>
  </cols>
  <sheetData>
    <row r="1" spans="1:10" ht="18.75" x14ac:dyDescent="0.3">
      <c r="A1" s="1600" t="s">
        <v>1563</v>
      </c>
      <c r="B1" s="732"/>
    </row>
    <row r="3" spans="1:10" ht="13.5" thickBot="1" x14ac:dyDescent="0.25"/>
    <row r="4" spans="1:10" s="30" customFormat="1" ht="13.5" thickBot="1" x14ac:dyDescent="0.25">
      <c r="A4" s="38" t="s">
        <v>216</v>
      </c>
      <c r="B4" s="29" t="s">
        <v>1524</v>
      </c>
      <c r="C4" s="35" t="s">
        <v>569</v>
      </c>
      <c r="D4" s="29" t="s">
        <v>454</v>
      </c>
      <c r="E4" s="31" t="s">
        <v>215</v>
      </c>
      <c r="F4" s="119" t="s">
        <v>1301</v>
      </c>
      <c r="G4" s="119" t="s">
        <v>1301</v>
      </c>
      <c r="I4" s="270"/>
    </row>
    <row r="5" spans="1:10" s="30" customFormat="1" x14ac:dyDescent="0.2">
      <c r="A5" s="752">
        <v>1</v>
      </c>
      <c r="B5" s="104" t="s">
        <v>813</v>
      </c>
      <c r="C5" s="69">
        <v>400</v>
      </c>
      <c r="D5" s="34" t="s">
        <v>460</v>
      </c>
      <c r="E5" s="758" t="s">
        <v>1582</v>
      </c>
      <c r="F5" s="126">
        <v>14</v>
      </c>
      <c r="G5" s="126">
        <f>F5*заглавие!$K$1</f>
        <v>14</v>
      </c>
      <c r="H5" s="1827"/>
      <c r="I5" s="635"/>
      <c r="J5" s="270"/>
    </row>
    <row r="6" spans="1:10" s="30" customFormat="1" x14ac:dyDescent="0.2">
      <c r="A6" s="750">
        <v>2</v>
      </c>
      <c r="B6" s="100" t="s">
        <v>814</v>
      </c>
      <c r="C6" s="67">
        <v>500</v>
      </c>
      <c r="D6" s="6" t="s">
        <v>460</v>
      </c>
      <c r="E6" s="759" t="s">
        <v>1582</v>
      </c>
      <c r="F6" s="754">
        <v>15</v>
      </c>
      <c r="G6" s="754">
        <f>F6*заглавие!$K$1</f>
        <v>15</v>
      </c>
      <c r="H6" s="1827"/>
      <c r="I6" s="635"/>
      <c r="J6" s="270"/>
    </row>
    <row r="7" spans="1:10" x14ac:dyDescent="0.2">
      <c r="A7" s="750">
        <v>3</v>
      </c>
      <c r="B7" s="100" t="s">
        <v>783</v>
      </c>
      <c r="C7" s="67">
        <v>600</v>
      </c>
      <c r="D7" s="6" t="s">
        <v>460</v>
      </c>
      <c r="E7" s="46" t="s">
        <v>1582</v>
      </c>
      <c r="F7" s="574">
        <v>17</v>
      </c>
      <c r="G7" s="574">
        <f>F7*заглавие!$K$1</f>
        <v>17</v>
      </c>
      <c r="H7" s="1827"/>
      <c r="I7" s="635"/>
      <c r="J7" s="270"/>
    </row>
    <row r="8" spans="1:10" x14ac:dyDescent="0.2">
      <c r="A8" s="750">
        <v>4</v>
      </c>
      <c r="B8" s="100" t="s">
        <v>784</v>
      </c>
      <c r="C8" s="67">
        <v>800</v>
      </c>
      <c r="D8" s="6" t="s">
        <v>460</v>
      </c>
      <c r="E8" s="46" t="s">
        <v>1582</v>
      </c>
      <c r="F8" s="574">
        <v>31</v>
      </c>
      <c r="G8" s="574">
        <f>F8*заглавие!$K$1</f>
        <v>31</v>
      </c>
      <c r="H8" s="1827"/>
      <c r="I8" s="635"/>
      <c r="J8" s="270"/>
    </row>
    <row r="9" spans="1:10" ht="13.5" thickBot="1" x14ac:dyDescent="0.25">
      <c r="A9" s="753">
        <v>5</v>
      </c>
      <c r="B9" s="249" t="s">
        <v>1091</v>
      </c>
      <c r="C9" s="102">
        <v>900</v>
      </c>
      <c r="D9" s="12" t="s">
        <v>460</v>
      </c>
      <c r="E9" s="47" t="s">
        <v>1582</v>
      </c>
      <c r="F9" s="122">
        <v>34</v>
      </c>
      <c r="G9" s="122">
        <f>F9*заглавие!$K$1</f>
        <v>34</v>
      </c>
      <c r="H9" s="1827"/>
      <c r="I9" s="635"/>
      <c r="J9" s="270"/>
    </row>
    <row r="10" spans="1:10" x14ac:dyDescent="0.2">
      <c r="A10" s="749">
        <v>6</v>
      </c>
      <c r="B10" s="756" t="s">
        <v>785</v>
      </c>
      <c r="C10" s="70">
        <v>600</v>
      </c>
      <c r="D10" s="3" t="s">
        <v>460</v>
      </c>
      <c r="E10" s="149"/>
      <c r="F10" s="233">
        <v>20</v>
      </c>
      <c r="G10" s="1829">
        <f>F10*заглавие!$K$1</f>
        <v>20</v>
      </c>
      <c r="H10" s="1827"/>
      <c r="I10" s="635"/>
      <c r="J10" s="270"/>
    </row>
    <row r="11" spans="1:10" x14ac:dyDescent="0.2">
      <c r="A11" s="750">
        <v>7</v>
      </c>
      <c r="B11" s="748" t="s">
        <v>786</v>
      </c>
      <c r="C11" s="67">
        <v>800</v>
      </c>
      <c r="D11" s="6" t="s">
        <v>460</v>
      </c>
      <c r="E11" s="46"/>
      <c r="F11" s="234">
        <v>26</v>
      </c>
      <c r="G11" s="574">
        <f>F11*заглавие!$K$1</f>
        <v>26</v>
      </c>
      <c r="H11" s="1827"/>
      <c r="I11" s="635"/>
      <c r="J11" s="270"/>
    </row>
    <row r="12" spans="1:10" ht="13.5" thickBot="1" x14ac:dyDescent="0.25">
      <c r="A12" s="751">
        <v>8</v>
      </c>
      <c r="B12" s="757" t="s">
        <v>1003</v>
      </c>
      <c r="C12" s="68">
        <v>900</v>
      </c>
      <c r="D12" s="9" t="s">
        <v>460</v>
      </c>
      <c r="E12" s="150"/>
      <c r="F12" s="235">
        <v>32</v>
      </c>
      <c r="G12" s="1830">
        <f>F12*заглавие!$K$1</f>
        <v>32</v>
      </c>
      <c r="H12" s="1827"/>
      <c r="I12" s="635"/>
      <c r="J12" s="270"/>
    </row>
    <row r="13" spans="1:10" x14ac:dyDescent="0.2">
      <c r="A13" s="752">
        <v>9</v>
      </c>
      <c r="B13" s="104" t="s">
        <v>1794</v>
      </c>
      <c r="C13" s="34"/>
      <c r="D13" s="34" t="s">
        <v>460</v>
      </c>
      <c r="E13" s="151"/>
      <c r="F13" s="1794">
        <v>28</v>
      </c>
      <c r="G13" s="971">
        <f>F13*заглавие!$K$1</f>
        <v>28</v>
      </c>
      <c r="H13" s="1827"/>
      <c r="I13" s="635"/>
      <c r="J13" s="270"/>
    </row>
    <row r="14" spans="1:10" x14ac:dyDescent="0.2">
      <c r="A14" s="750">
        <v>10</v>
      </c>
      <c r="B14" s="100" t="s">
        <v>1004</v>
      </c>
      <c r="C14" s="67">
        <v>900</v>
      </c>
      <c r="D14" s="6" t="s">
        <v>460</v>
      </c>
      <c r="E14" s="46"/>
      <c r="F14" s="121">
        <v>125</v>
      </c>
      <c r="G14" s="1056">
        <f>F14*заглавие!$K$1</f>
        <v>125</v>
      </c>
      <c r="H14" s="1827"/>
      <c r="I14" s="635"/>
      <c r="J14" s="270"/>
    </row>
    <row r="15" spans="1:10" x14ac:dyDescent="0.2">
      <c r="A15" s="750">
        <v>11</v>
      </c>
      <c r="B15" s="100" t="s">
        <v>1538</v>
      </c>
      <c r="C15" s="67">
        <v>900</v>
      </c>
      <c r="D15" s="6" t="s">
        <v>460</v>
      </c>
      <c r="E15" s="46"/>
      <c r="F15" s="121">
        <v>145</v>
      </c>
      <c r="G15" s="1056">
        <f>F15*заглавие!$K$1</f>
        <v>145</v>
      </c>
      <c r="H15" s="1827"/>
      <c r="I15" s="635"/>
      <c r="J15" s="270"/>
    </row>
    <row r="16" spans="1:10" x14ac:dyDescent="0.2">
      <c r="A16" s="750">
        <v>12</v>
      </c>
      <c r="B16" s="100" t="s">
        <v>1539</v>
      </c>
      <c r="C16" s="6"/>
      <c r="D16" s="6" t="s">
        <v>460</v>
      </c>
      <c r="E16" s="46"/>
      <c r="F16" s="1791">
        <v>130</v>
      </c>
      <c r="G16" s="1056">
        <f>F16*заглавие!$K$1</f>
        <v>130</v>
      </c>
      <c r="H16" s="1827"/>
      <c r="I16" s="635"/>
      <c r="J16" s="270"/>
    </row>
    <row r="17" spans="1:13" ht="13.5" thickBot="1" x14ac:dyDescent="0.25">
      <c r="A17" s="753">
        <v>13</v>
      </c>
      <c r="B17" s="249" t="s">
        <v>1540</v>
      </c>
      <c r="C17" s="12"/>
      <c r="D17" s="12" t="s">
        <v>460</v>
      </c>
      <c r="E17" s="47"/>
      <c r="F17" s="1792">
        <v>75</v>
      </c>
      <c r="G17" s="355">
        <f>F17*заглавие!$K$1</f>
        <v>75</v>
      </c>
      <c r="H17" s="1827"/>
      <c r="I17" s="635"/>
      <c r="J17" s="270"/>
    </row>
    <row r="18" spans="1:13" x14ac:dyDescent="0.2">
      <c r="A18" s="749">
        <v>14</v>
      </c>
      <c r="B18" s="1275" t="s">
        <v>857</v>
      </c>
      <c r="C18" s="3" t="s">
        <v>804</v>
      </c>
      <c r="D18" s="3" t="s">
        <v>460</v>
      </c>
      <c r="E18" s="149" t="s">
        <v>1582</v>
      </c>
      <c r="F18" s="233">
        <v>210</v>
      </c>
      <c r="G18" s="1829">
        <f>F18*заглавие!$K$1</f>
        <v>210</v>
      </c>
      <c r="H18" s="1827"/>
      <c r="I18" s="635"/>
      <c r="J18" s="270"/>
      <c r="L18" s="203"/>
    </row>
    <row r="19" spans="1:13" x14ac:dyDescent="0.2">
      <c r="A19" s="750">
        <v>15</v>
      </c>
      <c r="B19" s="100" t="s">
        <v>858</v>
      </c>
      <c r="C19" s="6">
        <v>300</v>
      </c>
      <c r="D19" s="6" t="s">
        <v>460</v>
      </c>
      <c r="E19" s="46" t="s">
        <v>1582</v>
      </c>
      <c r="F19" s="692">
        <v>3</v>
      </c>
      <c r="G19" s="1075">
        <f>F19*заглавие!$K$1</f>
        <v>3</v>
      </c>
      <c r="H19" s="1827"/>
      <c r="I19" s="635"/>
      <c r="J19" s="270"/>
      <c r="K19" s="203"/>
      <c r="L19" s="203"/>
      <c r="M19" s="203"/>
    </row>
    <row r="20" spans="1:13" x14ac:dyDescent="0.2">
      <c r="A20" s="750">
        <v>16</v>
      </c>
      <c r="B20" s="100" t="s">
        <v>858</v>
      </c>
      <c r="C20" s="6">
        <v>400</v>
      </c>
      <c r="D20" s="6" t="s">
        <v>460</v>
      </c>
      <c r="E20" s="46" t="s">
        <v>1582</v>
      </c>
      <c r="F20" s="692">
        <v>4</v>
      </c>
      <c r="G20" s="1075">
        <f>F20*заглавие!$K$1</f>
        <v>4</v>
      </c>
      <c r="H20" s="1827"/>
      <c r="I20" s="635"/>
      <c r="J20" s="270"/>
      <c r="K20" s="203"/>
      <c r="L20" s="203"/>
      <c r="M20" s="203"/>
    </row>
    <row r="21" spans="1:13" x14ac:dyDescent="0.2">
      <c r="A21" s="750">
        <v>17</v>
      </c>
      <c r="B21" s="100" t="s">
        <v>858</v>
      </c>
      <c r="C21" s="6">
        <v>500</v>
      </c>
      <c r="D21" s="6" t="s">
        <v>460</v>
      </c>
      <c r="E21" s="46" t="s">
        <v>1582</v>
      </c>
      <c r="F21" s="692">
        <v>5</v>
      </c>
      <c r="G21" s="1075">
        <f>F21*заглавие!$K$1</f>
        <v>5</v>
      </c>
      <c r="H21" s="1827"/>
      <c r="I21" s="635"/>
      <c r="J21" s="270"/>
      <c r="K21" s="203"/>
      <c r="L21" s="203"/>
      <c r="M21" s="203"/>
    </row>
    <row r="22" spans="1:13" x14ac:dyDescent="0.2">
      <c r="A22" s="750">
        <v>18</v>
      </c>
      <c r="B22" s="100" t="s">
        <v>858</v>
      </c>
      <c r="C22" s="6">
        <v>600</v>
      </c>
      <c r="D22" s="6" t="s">
        <v>460</v>
      </c>
      <c r="E22" s="46" t="s">
        <v>1582</v>
      </c>
      <c r="F22" s="692">
        <v>6</v>
      </c>
      <c r="G22" s="1075">
        <f>F22*заглавие!$K$1</f>
        <v>6</v>
      </c>
      <c r="H22" s="1827"/>
      <c r="I22" s="635"/>
      <c r="J22" s="270"/>
      <c r="K22" s="203"/>
      <c r="L22" s="203"/>
      <c r="M22" s="203"/>
    </row>
    <row r="23" spans="1:13" x14ac:dyDescent="0.2">
      <c r="A23" s="750">
        <v>19</v>
      </c>
      <c r="B23" s="100" t="s">
        <v>858</v>
      </c>
      <c r="C23" s="6">
        <v>700</v>
      </c>
      <c r="D23" s="6" t="s">
        <v>460</v>
      </c>
      <c r="E23" s="46" t="s">
        <v>1582</v>
      </c>
      <c r="F23" s="692">
        <v>7</v>
      </c>
      <c r="G23" s="1075">
        <f>F23*заглавие!$K$1</f>
        <v>7</v>
      </c>
      <c r="H23" s="1827"/>
      <c r="I23" s="635"/>
      <c r="J23" s="270"/>
      <c r="K23" s="203"/>
      <c r="L23" s="203"/>
      <c r="M23" s="203"/>
    </row>
    <row r="24" spans="1:13" x14ac:dyDescent="0.2">
      <c r="A24" s="750">
        <v>20</v>
      </c>
      <c r="B24" s="100" t="s">
        <v>858</v>
      </c>
      <c r="C24" s="6">
        <v>800</v>
      </c>
      <c r="D24" s="6" t="s">
        <v>460</v>
      </c>
      <c r="E24" s="46" t="s">
        <v>1582</v>
      </c>
      <c r="F24" s="692">
        <v>8</v>
      </c>
      <c r="G24" s="1075">
        <f>F24*заглавие!$K$1</f>
        <v>8</v>
      </c>
      <c r="H24" s="1827"/>
      <c r="I24" s="635"/>
      <c r="J24" s="270"/>
      <c r="K24" s="203"/>
      <c r="L24" s="203"/>
      <c r="M24" s="203"/>
    </row>
    <row r="25" spans="1:13" x14ac:dyDescent="0.2">
      <c r="A25" s="750">
        <v>21</v>
      </c>
      <c r="B25" s="100" t="s">
        <v>858</v>
      </c>
      <c r="C25" s="6">
        <v>900</v>
      </c>
      <c r="D25" s="6" t="s">
        <v>460</v>
      </c>
      <c r="E25" s="46" t="s">
        <v>1582</v>
      </c>
      <c r="F25" s="692">
        <v>9</v>
      </c>
      <c r="G25" s="1075">
        <f>F25*заглавие!$K$1</f>
        <v>9</v>
      </c>
      <c r="H25" s="1827"/>
      <c r="I25" s="635"/>
      <c r="J25" s="270"/>
      <c r="K25" s="203"/>
      <c r="L25" s="203"/>
      <c r="M25" s="203"/>
    </row>
    <row r="26" spans="1:13" ht="13.5" thickBot="1" x14ac:dyDescent="0.25">
      <c r="A26" s="751">
        <v>22</v>
      </c>
      <c r="B26" s="101" t="s">
        <v>858</v>
      </c>
      <c r="C26" s="9">
        <v>1000</v>
      </c>
      <c r="D26" s="9" t="s">
        <v>460</v>
      </c>
      <c r="E26" s="150" t="s">
        <v>1582</v>
      </c>
      <c r="F26" s="755">
        <v>10</v>
      </c>
      <c r="G26" s="1831">
        <f>F26*заглавие!$K$1</f>
        <v>10</v>
      </c>
      <c r="H26" s="1827"/>
      <c r="I26" s="635"/>
      <c r="J26" s="270"/>
      <c r="K26" s="203"/>
      <c r="L26" s="203"/>
      <c r="M26" s="203"/>
    </row>
    <row r="27" spans="1:13" x14ac:dyDescent="0.2">
      <c r="A27" s="752">
        <v>23</v>
      </c>
      <c r="B27" s="135" t="s">
        <v>1584</v>
      </c>
      <c r="C27" s="80">
        <v>300</v>
      </c>
      <c r="D27" s="34" t="s">
        <v>473</v>
      </c>
      <c r="E27" s="176" t="s">
        <v>1582</v>
      </c>
      <c r="F27" s="120">
        <v>4</v>
      </c>
      <c r="G27" s="971">
        <f>F27*заглавие!$K$1</f>
        <v>4</v>
      </c>
      <c r="H27" s="1827"/>
      <c r="I27" s="635"/>
      <c r="J27" s="270"/>
    </row>
    <row r="28" spans="1:13" x14ac:dyDescent="0.2">
      <c r="A28" s="750">
        <v>24</v>
      </c>
      <c r="B28" s="137" t="s">
        <v>1584</v>
      </c>
      <c r="C28" s="73">
        <v>400</v>
      </c>
      <c r="D28" s="6" t="s">
        <v>473</v>
      </c>
      <c r="E28" s="173" t="s">
        <v>1582</v>
      </c>
      <c r="F28" s="121">
        <v>4</v>
      </c>
      <c r="G28" s="1056">
        <f>F28*заглавие!$K$1</f>
        <v>4</v>
      </c>
      <c r="H28" s="1827"/>
      <c r="I28" s="635"/>
      <c r="J28" s="270"/>
    </row>
    <row r="29" spans="1:13" x14ac:dyDescent="0.2">
      <c r="A29" s="750">
        <v>25</v>
      </c>
      <c r="B29" s="137" t="s">
        <v>1584</v>
      </c>
      <c r="C29" s="73">
        <v>500</v>
      </c>
      <c r="D29" s="6" t="s">
        <v>473</v>
      </c>
      <c r="E29" s="173" t="s">
        <v>1582</v>
      </c>
      <c r="F29" s="121">
        <v>6</v>
      </c>
      <c r="G29" s="1056">
        <f>F29*заглавие!$K$1</f>
        <v>6</v>
      </c>
      <c r="H29" s="1827"/>
      <c r="I29" s="635"/>
      <c r="J29" s="270"/>
    </row>
    <row r="30" spans="1:13" x14ac:dyDescent="0.2">
      <c r="A30" s="750">
        <v>26</v>
      </c>
      <c r="B30" s="137" t="s">
        <v>1584</v>
      </c>
      <c r="C30" s="73">
        <v>600</v>
      </c>
      <c r="D30" s="6" t="s">
        <v>473</v>
      </c>
      <c r="E30" s="173" t="s">
        <v>1582</v>
      </c>
      <c r="F30" s="121">
        <v>6</v>
      </c>
      <c r="G30" s="1056">
        <f>F30*заглавие!$K$1</f>
        <v>6</v>
      </c>
      <c r="H30" s="1827"/>
      <c r="I30" s="635"/>
      <c r="J30" s="270"/>
    </row>
    <row r="31" spans="1:13" x14ac:dyDescent="0.2">
      <c r="A31" s="750">
        <v>27</v>
      </c>
      <c r="B31" s="137" t="s">
        <v>1584</v>
      </c>
      <c r="C31" s="73">
        <v>700</v>
      </c>
      <c r="D31" s="6" t="s">
        <v>473</v>
      </c>
      <c r="E31" s="173" t="s">
        <v>1582</v>
      </c>
      <c r="F31" s="1056">
        <v>10</v>
      </c>
      <c r="G31" s="1056">
        <f>F31*заглавие!$K$1</f>
        <v>10</v>
      </c>
      <c r="H31" s="1827"/>
      <c r="I31" s="635"/>
      <c r="J31" s="270"/>
    </row>
    <row r="32" spans="1:13" x14ac:dyDescent="0.2">
      <c r="A32" s="750">
        <v>28</v>
      </c>
      <c r="B32" s="137" t="s">
        <v>1584</v>
      </c>
      <c r="C32" s="73">
        <v>800</v>
      </c>
      <c r="D32" s="6" t="s">
        <v>473</v>
      </c>
      <c r="E32" s="173" t="s">
        <v>1582</v>
      </c>
      <c r="F32" s="1056">
        <v>12</v>
      </c>
      <c r="G32" s="1056">
        <f>F32*заглавие!$K$1</f>
        <v>12</v>
      </c>
      <c r="H32" s="1827"/>
      <c r="I32" s="635"/>
      <c r="J32" s="270"/>
    </row>
    <row r="33" spans="1:10" x14ac:dyDescent="0.2">
      <c r="A33" s="753">
        <v>29</v>
      </c>
      <c r="B33" s="137" t="s">
        <v>1584</v>
      </c>
      <c r="C33" s="90">
        <v>900</v>
      </c>
      <c r="D33" s="6" t="s">
        <v>473</v>
      </c>
      <c r="E33" s="173" t="s">
        <v>1582</v>
      </c>
      <c r="F33" s="355">
        <v>12</v>
      </c>
      <c r="G33" s="355">
        <f>F33*заглавие!$K$1</f>
        <v>12</v>
      </c>
      <c r="H33" s="1827"/>
      <c r="I33" s="635"/>
      <c r="J33" s="270"/>
    </row>
    <row r="34" spans="1:10" x14ac:dyDescent="0.2">
      <c r="A34" s="753">
        <v>30</v>
      </c>
      <c r="B34" s="125" t="s">
        <v>250</v>
      </c>
      <c r="C34" s="90"/>
      <c r="D34" s="6" t="s">
        <v>473</v>
      </c>
      <c r="E34" s="174"/>
      <c r="F34" s="355">
        <v>1</v>
      </c>
      <c r="G34" s="355">
        <f>F34*заглавие!$K$1</f>
        <v>1</v>
      </c>
      <c r="H34" s="1827"/>
      <c r="I34" s="635"/>
      <c r="J34" s="270"/>
    </row>
    <row r="35" spans="1:10" ht="13.5" thickBot="1" x14ac:dyDescent="0.25">
      <c r="A35" s="753">
        <v>31</v>
      </c>
      <c r="B35" s="125" t="s">
        <v>1724</v>
      </c>
      <c r="C35" s="268"/>
      <c r="D35" s="90" t="s">
        <v>805</v>
      </c>
      <c r="E35" s="174" t="s">
        <v>1520</v>
      </c>
      <c r="F35" s="355">
        <v>30</v>
      </c>
      <c r="G35" s="355">
        <f>F35*заглавие!$K$1</f>
        <v>30</v>
      </c>
      <c r="H35" s="1827"/>
      <c r="I35" s="635"/>
      <c r="J35" s="270"/>
    </row>
    <row r="36" spans="1:10" s="71" customFormat="1" x14ac:dyDescent="0.2">
      <c r="A36" s="749">
        <v>32</v>
      </c>
      <c r="B36" s="146" t="s">
        <v>1005</v>
      </c>
      <c r="C36" s="94">
        <v>500</v>
      </c>
      <c r="D36" s="94"/>
      <c r="E36" s="172" t="s">
        <v>1655</v>
      </c>
      <c r="F36" s="621">
        <v>6</v>
      </c>
      <c r="G36" s="621">
        <f>F36*заглавие!$K$1</f>
        <v>6</v>
      </c>
      <c r="H36" s="1827"/>
      <c r="I36" s="635"/>
      <c r="J36" s="270"/>
    </row>
    <row r="37" spans="1:10" s="71" customFormat="1" x14ac:dyDescent="0.2">
      <c r="A37" s="750">
        <v>33</v>
      </c>
      <c r="B37" s="137" t="s">
        <v>1005</v>
      </c>
      <c r="C37" s="73">
        <v>600</v>
      </c>
      <c r="D37" s="73"/>
      <c r="E37" s="173" t="s">
        <v>1655</v>
      </c>
      <c r="F37" s="1791">
        <v>8</v>
      </c>
      <c r="G37" s="1056">
        <f>F37*заглавие!$K$1</f>
        <v>8</v>
      </c>
      <c r="H37" s="1827"/>
      <c r="I37" s="635"/>
      <c r="J37" s="270"/>
    </row>
    <row r="38" spans="1:10" s="71" customFormat="1" ht="13.5" thickBot="1" x14ac:dyDescent="0.25">
      <c r="A38" s="753">
        <v>34</v>
      </c>
      <c r="B38" s="125" t="s">
        <v>1005</v>
      </c>
      <c r="C38" s="90">
        <v>800</v>
      </c>
      <c r="D38" s="90"/>
      <c r="E38" s="174" t="s">
        <v>1655</v>
      </c>
      <c r="F38" s="1792">
        <v>9</v>
      </c>
      <c r="G38" s="355">
        <f>F38*заглавие!$K$1</f>
        <v>9</v>
      </c>
      <c r="H38" s="1827"/>
      <c r="I38" s="635"/>
      <c r="J38" s="270"/>
    </row>
    <row r="39" spans="1:10" ht="13.5" thickBot="1" x14ac:dyDescent="0.25">
      <c r="A39" s="393"/>
      <c r="B39" s="1828" t="s">
        <v>2088</v>
      </c>
      <c r="C39" s="337"/>
      <c r="D39" s="337"/>
      <c r="E39" s="338"/>
      <c r="F39" s="326"/>
      <c r="G39" s="326"/>
      <c r="H39" s="635"/>
      <c r="I39" s="635"/>
    </row>
    <row r="40" spans="1:10" x14ac:dyDescent="0.2">
      <c r="A40" s="14">
        <v>35</v>
      </c>
      <c r="B40" s="3" t="s">
        <v>2089</v>
      </c>
      <c r="C40" s="3" t="s">
        <v>2102</v>
      </c>
      <c r="D40" s="3"/>
      <c r="E40" s="149"/>
      <c r="F40" s="114">
        <v>20</v>
      </c>
      <c r="G40" s="114">
        <f>F40*заглавие!$K$1</f>
        <v>20</v>
      </c>
      <c r="H40" s="635"/>
      <c r="I40" s="635"/>
    </row>
    <row r="41" spans="1:10" x14ac:dyDescent="0.2">
      <c r="A41" s="15">
        <v>36</v>
      </c>
      <c r="B41" s="6" t="s">
        <v>2090</v>
      </c>
      <c r="C41" s="6" t="s">
        <v>2103</v>
      </c>
      <c r="D41" s="6"/>
      <c r="E41" s="46"/>
      <c r="F41" s="115">
        <v>31</v>
      </c>
      <c r="G41" s="115">
        <f>F41*заглавие!$K$1</f>
        <v>31</v>
      </c>
      <c r="H41" s="635"/>
      <c r="I41" s="635"/>
    </row>
    <row r="42" spans="1:10" x14ac:dyDescent="0.2">
      <c r="A42" s="15">
        <v>37</v>
      </c>
      <c r="B42" s="6" t="s">
        <v>2091</v>
      </c>
      <c r="C42" s="6" t="s">
        <v>2104</v>
      </c>
      <c r="D42" s="6"/>
      <c r="E42" s="46"/>
      <c r="F42" s="115">
        <v>37</v>
      </c>
      <c r="G42" s="115">
        <f>F42*заглавие!$K$1</f>
        <v>37</v>
      </c>
      <c r="H42" s="635"/>
      <c r="I42" s="635"/>
    </row>
    <row r="43" spans="1:10" x14ac:dyDescent="0.2">
      <c r="A43" s="15">
        <v>38</v>
      </c>
      <c r="B43" s="6" t="s">
        <v>2092</v>
      </c>
      <c r="C43" s="6" t="s">
        <v>2105</v>
      </c>
      <c r="D43" s="6"/>
      <c r="E43" s="46"/>
      <c r="F43" s="115">
        <v>42</v>
      </c>
      <c r="G43" s="115">
        <f>F43*заглавие!$K$1</f>
        <v>42</v>
      </c>
      <c r="H43" s="635"/>
      <c r="I43" s="635"/>
    </row>
    <row r="44" spans="1:10" x14ac:dyDescent="0.2">
      <c r="A44" s="15">
        <v>39</v>
      </c>
      <c r="B44" s="6" t="s">
        <v>2093</v>
      </c>
      <c r="C44" s="6" t="s">
        <v>2106</v>
      </c>
      <c r="D44" s="6"/>
      <c r="E44" s="46"/>
      <c r="F44" s="115">
        <v>51</v>
      </c>
      <c r="G44" s="115">
        <f>F44*заглавие!$K$1</f>
        <v>51</v>
      </c>
      <c r="H44" s="635"/>
      <c r="I44" s="635"/>
    </row>
    <row r="45" spans="1:10" x14ac:dyDescent="0.2">
      <c r="A45" s="15">
        <v>40</v>
      </c>
      <c r="B45" s="6" t="s">
        <v>2094</v>
      </c>
      <c r="C45" s="6" t="s">
        <v>2107</v>
      </c>
      <c r="D45" s="6"/>
      <c r="E45" s="46"/>
      <c r="F45" s="115">
        <v>34</v>
      </c>
      <c r="G45" s="115">
        <f>F45*заглавие!$K$1</f>
        <v>34</v>
      </c>
      <c r="H45" s="635"/>
      <c r="I45" s="635"/>
    </row>
    <row r="46" spans="1:10" x14ac:dyDescent="0.2">
      <c r="A46" s="15">
        <v>41</v>
      </c>
      <c r="B46" s="6" t="s">
        <v>2095</v>
      </c>
      <c r="C46" s="6" t="s">
        <v>2108</v>
      </c>
      <c r="D46" s="6"/>
      <c r="E46" s="46"/>
      <c r="F46" s="115">
        <v>51</v>
      </c>
      <c r="G46" s="115">
        <f>F46*заглавие!$K$1</f>
        <v>51</v>
      </c>
      <c r="H46" s="635"/>
      <c r="I46" s="635"/>
    </row>
    <row r="47" spans="1:10" x14ac:dyDescent="0.2">
      <c r="A47" s="15">
        <v>42</v>
      </c>
      <c r="B47" s="6" t="s">
        <v>2096</v>
      </c>
      <c r="C47" s="6" t="s">
        <v>2109</v>
      </c>
      <c r="D47" s="6"/>
      <c r="E47" s="46"/>
      <c r="F47" s="115">
        <v>60</v>
      </c>
      <c r="G47" s="115">
        <f>F47*заглавие!$K$1</f>
        <v>60</v>
      </c>
      <c r="H47" s="635"/>
      <c r="I47" s="635"/>
    </row>
    <row r="48" spans="1:10" x14ac:dyDescent="0.2">
      <c r="A48" s="15">
        <v>43</v>
      </c>
      <c r="B48" s="6" t="s">
        <v>2097</v>
      </c>
      <c r="C48" s="6" t="s">
        <v>2110</v>
      </c>
      <c r="D48" s="6"/>
      <c r="E48" s="46"/>
      <c r="F48" s="115">
        <v>69</v>
      </c>
      <c r="G48" s="115">
        <f>F48*заглавие!$K$1</f>
        <v>69</v>
      </c>
      <c r="H48" s="635"/>
      <c r="I48" s="635"/>
    </row>
    <row r="49" spans="1:9" x14ac:dyDescent="0.2">
      <c r="A49" s="15">
        <v>44</v>
      </c>
      <c r="B49" s="6" t="s">
        <v>2098</v>
      </c>
      <c r="C49" s="6" t="s">
        <v>2111</v>
      </c>
      <c r="D49" s="6"/>
      <c r="E49" s="46"/>
      <c r="F49" s="115">
        <v>87</v>
      </c>
      <c r="G49" s="115">
        <f>F49*заглавие!$K$1</f>
        <v>87</v>
      </c>
      <c r="H49" s="635"/>
      <c r="I49" s="635"/>
    </row>
    <row r="50" spans="1:9" x14ac:dyDescent="0.2">
      <c r="A50" s="15">
        <v>45</v>
      </c>
      <c r="B50" s="6" t="s">
        <v>2099</v>
      </c>
      <c r="C50" s="6" t="s">
        <v>2112</v>
      </c>
      <c r="D50" s="6"/>
      <c r="E50" s="46"/>
      <c r="F50" s="115">
        <v>120</v>
      </c>
      <c r="G50" s="115">
        <f>F50*заглавие!$K$1</f>
        <v>120</v>
      </c>
      <c r="H50" s="635"/>
      <c r="I50" s="635"/>
    </row>
    <row r="51" spans="1:9" x14ac:dyDescent="0.2">
      <c r="A51" s="15">
        <v>46</v>
      </c>
      <c r="B51" s="6" t="s">
        <v>2100</v>
      </c>
      <c r="C51" s="6" t="s">
        <v>2113</v>
      </c>
      <c r="D51" s="6"/>
      <c r="E51" s="46"/>
      <c r="F51" s="115">
        <v>138</v>
      </c>
      <c r="G51" s="115">
        <f>F51*заглавие!$K$1</f>
        <v>138</v>
      </c>
      <c r="H51" s="635"/>
      <c r="I51" s="635"/>
    </row>
    <row r="52" spans="1:9" ht="13.5" thickBot="1" x14ac:dyDescent="0.25">
      <c r="A52" s="16">
        <v>47</v>
      </c>
      <c r="B52" s="9" t="s">
        <v>2101</v>
      </c>
      <c r="C52" s="9" t="s">
        <v>2114</v>
      </c>
      <c r="D52" s="9"/>
      <c r="E52" s="150"/>
      <c r="F52" s="117">
        <v>191</v>
      </c>
      <c r="G52" s="117">
        <f>F52*заглавие!$K$1</f>
        <v>191</v>
      </c>
      <c r="H52" s="635"/>
      <c r="I52" s="635"/>
    </row>
    <row r="53" spans="1:9" x14ac:dyDescent="0.2">
      <c r="H53" s="112"/>
      <c r="I53" s="917"/>
    </row>
    <row r="54" spans="1:9" ht="13.5" x14ac:dyDescent="0.25">
      <c r="F54" s="50"/>
      <c r="G54" s="50"/>
      <c r="H54" s="112"/>
    </row>
  </sheetData>
  <phoneticPr fontId="3" type="noConversion"/>
  <pageMargins left="0.78740157480314965" right="0.19685039370078741" top="0.59055118110236227" bottom="0.59055118110236227" header="0.51181102362204722" footer="0.51181102362204722"/>
  <pageSetup paperSize="9" scale="92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240"/>
  <sheetViews>
    <sheetView view="pageBreakPreview" topLeftCell="I1" workbookViewId="0">
      <selection activeCell="Q20" sqref="Q20"/>
    </sheetView>
  </sheetViews>
  <sheetFormatPr defaultRowHeight="12.75" x14ac:dyDescent="0.2"/>
  <cols>
    <col min="1" max="1" width="54.85546875" style="1253" hidden="1" customWidth="1"/>
    <col min="2" max="2" width="12.7109375" style="1484" hidden="1" customWidth="1"/>
    <col min="3" max="3" width="14.7109375" style="1484" hidden="1" customWidth="1"/>
    <col min="4" max="4" width="17" style="1484" hidden="1" customWidth="1"/>
    <col min="5" max="5" width="13.28515625" style="1484" hidden="1" customWidth="1"/>
    <col min="6" max="6" width="15.85546875" style="1484" hidden="1" customWidth="1"/>
    <col min="7" max="8" width="9.140625" style="167" hidden="1" customWidth="1"/>
    <col min="9" max="9" width="54.85546875" style="1253" customWidth="1"/>
    <col min="10" max="10" width="12.7109375" style="1484" bestFit="1" customWidth="1"/>
    <col min="11" max="11" width="14.7109375" style="1484" bestFit="1" customWidth="1"/>
    <col min="12" max="12" width="17" style="1484" bestFit="1" customWidth="1"/>
    <col min="13" max="13" width="13.28515625" style="1484" bestFit="1" customWidth="1"/>
    <col min="14" max="14" width="15.85546875" style="1484" bestFit="1" customWidth="1"/>
    <col min="15" max="15" width="9.140625" style="167"/>
    <col min="16" max="16384" width="9.140625" style="182"/>
  </cols>
  <sheetData>
    <row r="1" spans="1:15" ht="18" x14ac:dyDescent="0.25">
      <c r="A1" s="1592" t="s">
        <v>1486</v>
      </c>
      <c r="C1" s="394"/>
      <c r="E1" s="394"/>
      <c r="F1" s="394"/>
      <c r="I1" s="1592" t="s">
        <v>1486</v>
      </c>
      <c r="K1" s="394"/>
      <c r="M1" s="394"/>
      <c r="N1" s="394"/>
    </row>
    <row r="2" spans="1:15" s="184" customFormat="1" ht="18" x14ac:dyDescent="0.25">
      <c r="A2" s="394"/>
      <c r="B2" s="1484"/>
      <c r="C2" s="394"/>
      <c r="D2" s="1484"/>
      <c r="E2" s="394"/>
      <c r="F2" s="394"/>
      <c r="G2" s="192"/>
      <c r="H2" s="192"/>
      <c r="I2" s="684"/>
      <c r="J2" s="1484"/>
      <c r="K2" s="394"/>
      <c r="L2" s="1484"/>
      <c r="M2" s="394"/>
      <c r="N2" s="394"/>
      <c r="O2" s="192"/>
    </row>
    <row r="3" spans="1:15" x14ac:dyDescent="0.2">
      <c r="A3" s="1485" t="s">
        <v>1384</v>
      </c>
      <c r="B3" s="1486"/>
      <c r="C3" s="1487"/>
      <c r="D3" s="1486"/>
      <c r="E3" s="1487"/>
      <c r="F3" s="1487"/>
      <c r="G3" s="1488"/>
      <c r="I3" s="1485" t="s">
        <v>1384</v>
      </c>
      <c r="J3" s="1486"/>
      <c r="K3" s="1487"/>
      <c r="L3" s="1486"/>
      <c r="M3" s="1487"/>
      <c r="N3" s="1487"/>
      <c r="O3" s="1488"/>
    </row>
    <row r="4" spans="1:15" ht="13.5" thickBot="1" x14ac:dyDescent="0.25">
      <c r="A4" s="1290"/>
      <c r="B4" s="397" t="s">
        <v>2172</v>
      </c>
      <c r="C4" s="397" t="s">
        <v>2173</v>
      </c>
      <c r="D4" s="397" t="s">
        <v>2174</v>
      </c>
      <c r="E4" s="397" t="s">
        <v>2175</v>
      </c>
      <c r="F4" s="397" t="s">
        <v>988</v>
      </c>
      <c r="G4" s="192"/>
      <c r="H4" s="192"/>
      <c r="I4" s="1290"/>
      <c r="J4" s="397" t="s">
        <v>2172</v>
      </c>
      <c r="K4" s="397" t="s">
        <v>2173</v>
      </c>
      <c r="L4" s="397" t="s">
        <v>2174</v>
      </c>
      <c r="M4" s="397" t="s">
        <v>2175</v>
      </c>
      <c r="N4" s="397" t="s">
        <v>988</v>
      </c>
      <c r="O4" s="192"/>
    </row>
    <row r="5" spans="1:15" ht="13.5" thickBot="1" x14ac:dyDescent="0.25">
      <c r="A5" s="686" t="s">
        <v>2176</v>
      </c>
      <c r="B5" s="1489"/>
      <c r="C5" s="1489"/>
      <c r="D5" s="1489"/>
      <c r="E5" s="1489"/>
      <c r="F5" s="764"/>
      <c r="G5" s="192"/>
      <c r="H5" s="192"/>
      <c r="I5" s="686" t="s">
        <v>2176</v>
      </c>
      <c r="J5" s="1489"/>
      <c r="K5" s="1489"/>
      <c r="L5" s="1489"/>
      <c r="M5" s="1489"/>
      <c r="N5" s="764"/>
      <c r="O5" s="192"/>
    </row>
    <row r="6" spans="1:15" x14ac:dyDescent="0.2">
      <c r="A6" s="1490" t="s">
        <v>2177</v>
      </c>
      <c r="B6" s="1491">
        <f>B7</f>
        <v>28</v>
      </c>
      <c r="C6" s="1492">
        <f>C7</f>
        <v>30</v>
      </c>
      <c r="D6" s="1492">
        <f>D7</f>
        <v>34</v>
      </c>
      <c r="E6" s="1493">
        <f>E7</f>
        <v>36</v>
      </c>
      <c r="F6" s="1493">
        <f>F7</f>
        <v>38</v>
      </c>
      <c r="G6" s="192"/>
      <c r="H6" s="192"/>
      <c r="I6" s="1490" t="s">
        <v>2177</v>
      </c>
      <c r="J6" s="1491">
        <f>B6*заглавие!$K$1</f>
        <v>28</v>
      </c>
      <c r="K6" s="1492">
        <f>C6*заглавие!$K$1</f>
        <v>30</v>
      </c>
      <c r="L6" s="1492">
        <f>D6*заглавие!$K$1</f>
        <v>34</v>
      </c>
      <c r="M6" s="1493">
        <f>E6*заглавие!$K$1</f>
        <v>36</v>
      </c>
      <c r="N6" s="1493">
        <f>F6*заглавие!$K$1</f>
        <v>38</v>
      </c>
      <c r="O6" s="192"/>
    </row>
    <row r="7" spans="1:15" x14ac:dyDescent="0.2">
      <c r="A7" s="1494" t="s">
        <v>2178</v>
      </c>
      <c r="B7" s="1495">
        <v>28</v>
      </c>
      <c r="C7" s="1496">
        <v>30</v>
      </c>
      <c r="D7" s="1496">
        <v>34</v>
      </c>
      <c r="E7" s="1497">
        <v>36</v>
      </c>
      <c r="F7" s="1497">
        <v>38</v>
      </c>
      <c r="G7" s="192"/>
      <c r="H7" s="192"/>
      <c r="I7" s="1494" t="s">
        <v>2178</v>
      </c>
      <c r="J7" s="1495">
        <f>B7*заглавие!$K$1</f>
        <v>28</v>
      </c>
      <c r="K7" s="1496">
        <f>C7*заглавие!$K$1</f>
        <v>30</v>
      </c>
      <c r="L7" s="1496">
        <f>D7*заглавие!$K$1</f>
        <v>34</v>
      </c>
      <c r="M7" s="1497">
        <f>E7*заглавие!$K$1</f>
        <v>36</v>
      </c>
      <c r="N7" s="1497">
        <f>F7*заглавие!$K$1</f>
        <v>38</v>
      </c>
      <c r="O7" s="192"/>
    </row>
    <row r="8" spans="1:15" x14ac:dyDescent="0.2">
      <c r="A8" s="398"/>
      <c r="B8" s="399"/>
      <c r="C8" s="1498"/>
      <c r="D8" s="1498"/>
      <c r="E8" s="1499"/>
      <c r="F8" s="1499"/>
      <c r="G8" s="192"/>
      <c r="H8" s="192"/>
      <c r="I8" s="398"/>
      <c r="J8" s="399"/>
      <c r="K8" s="1498"/>
      <c r="L8" s="1498"/>
      <c r="M8" s="1499"/>
      <c r="N8" s="1499"/>
      <c r="O8" s="192"/>
    </row>
    <row r="9" spans="1:15" x14ac:dyDescent="0.2">
      <c r="A9" s="1490" t="s">
        <v>2179</v>
      </c>
      <c r="B9" s="1491">
        <f>B10</f>
        <v>49</v>
      </c>
      <c r="C9" s="1492">
        <f>C10</f>
        <v>52</v>
      </c>
      <c r="D9" s="1492">
        <f>D10</f>
        <v>56</v>
      </c>
      <c r="E9" s="1493">
        <f>E10</f>
        <v>62</v>
      </c>
      <c r="F9" s="1493">
        <f>F10</f>
        <v>64</v>
      </c>
      <c r="G9" s="192"/>
      <c r="H9" s="192"/>
      <c r="I9" s="1490" t="s">
        <v>2179</v>
      </c>
      <c r="J9" s="1491">
        <f>B9*заглавие!$K$1</f>
        <v>49</v>
      </c>
      <c r="K9" s="1492">
        <f>C9*заглавие!$K$1</f>
        <v>52</v>
      </c>
      <c r="L9" s="1492">
        <f>D9*заглавие!$K$1</f>
        <v>56</v>
      </c>
      <c r="M9" s="1493">
        <f>E9*заглавие!$K$1</f>
        <v>62</v>
      </c>
      <c r="N9" s="1493">
        <f>F9*заглавие!$K$1</f>
        <v>64</v>
      </c>
      <c r="O9" s="192"/>
    </row>
    <row r="10" spans="1:15" x14ac:dyDescent="0.2">
      <c r="A10" s="1494" t="s">
        <v>2180</v>
      </c>
      <c r="B10" s="1495">
        <v>49</v>
      </c>
      <c r="C10" s="1496">
        <v>52</v>
      </c>
      <c r="D10" s="1496">
        <v>56</v>
      </c>
      <c r="E10" s="1497">
        <v>62</v>
      </c>
      <c r="F10" s="1497">
        <v>64</v>
      </c>
      <c r="G10" s="192"/>
      <c r="H10" s="192"/>
      <c r="I10" s="1494" t="s">
        <v>2180</v>
      </c>
      <c r="J10" s="1495">
        <f>B10*заглавие!$K$1</f>
        <v>49</v>
      </c>
      <c r="K10" s="1496">
        <f>C10*заглавие!$K$1</f>
        <v>52</v>
      </c>
      <c r="L10" s="1496">
        <f>D10*заглавие!$K$1</f>
        <v>56</v>
      </c>
      <c r="M10" s="1497">
        <f>E10*заглавие!$K$1</f>
        <v>62</v>
      </c>
      <c r="N10" s="1497">
        <f>F10*заглавие!$K$1</f>
        <v>64</v>
      </c>
      <c r="O10" s="192"/>
    </row>
    <row r="11" spans="1:15" x14ac:dyDescent="0.2">
      <c r="A11" s="1500"/>
      <c r="B11" s="1501"/>
      <c r="C11" s="1498"/>
      <c r="D11" s="1498"/>
      <c r="E11" s="1499"/>
      <c r="F11" s="1499"/>
      <c r="G11" s="192"/>
      <c r="H11" s="192"/>
      <c r="I11" s="1500"/>
      <c r="J11" s="1501"/>
      <c r="K11" s="1498"/>
      <c r="L11" s="1498"/>
      <c r="M11" s="1499"/>
      <c r="N11" s="1499"/>
      <c r="O11" s="192"/>
    </row>
    <row r="12" spans="1:15" ht="13.5" thickBot="1" x14ac:dyDescent="0.25">
      <c r="A12" s="1502" t="s">
        <v>2181</v>
      </c>
      <c r="B12" s="1503">
        <v>18</v>
      </c>
      <c r="C12" s="1504">
        <v>20</v>
      </c>
      <c r="D12" s="1504">
        <v>23</v>
      </c>
      <c r="E12" s="1505">
        <v>25</v>
      </c>
      <c r="F12" s="1505">
        <v>27</v>
      </c>
      <c r="G12" s="192"/>
      <c r="H12" s="192"/>
      <c r="I12" s="1502" t="s">
        <v>2181</v>
      </c>
      <c r="J12" s="1503">
        <f>B12*заглавие!$K$1</f>
        <v>18</v>
      </c>
      <c r="K12" s="1504">
        <f>C12*заглавие!$K$1</f>
        <v>20</v>
      </c>
      <c r="L12" s="1504">
        <f>D12*заглавие!$K$1</f>
        <v>23</v>
      </c>
      <c r="M12" s="1505">
        <f>E12*заглавие!$K$1</f>
        <v>25</v>
      </c>
      <c r="N12" s="1505">
        <f>F12*заглавие!$K$1</f>
        <v>27</v>
      </c>
      <c r="O12" s="192"/>
    </row>
    <row r="13" spans="1:15" ht="13.5" thickBot="1" x14ac:dyDescent="0.25">
      <c r="A13" s="1506"/>
      <c r="B13" s="1498"/>
      <c r="C13" s="1498"/>
      <c r="D13" s="1498"/>
      <c r="E13" s="1498"/>
      <c r="F13" s="1498"/>
      <c r="G13" s="192"/>
      <c r="H13" s="192"/>
      <c r="I13" s="1506"/>
      <c r="J13" s="1498"/>
      <c r="K13" s="1498"/>
      <c r="L13" s="1498"/>
      <c r="M13" s="1498"/>
      <c r="N13" s="1498"/>
      <c r="O13" s="192"/>
    </row>
    <row r="14" spans="1:15" x14ac:dyDescent="0.2">
      <c r="A14" s="687" t="s">
        <v>2182</v>
      </c>
      <c r="B14" s="1507"/>
      <c r="C14" s="1507"/>
      <c r="D14" s="1507"/>
      <c r="E14" s="1508"/>
      <c r="F14" s="1508"/>
      <c r="G14" s="192"/>
      <c r="H14" s="192"/>
      <c r="I14" s="687" t="s">
        <v>2182</v>
      </c>
      <c r="J14" s="1507"/>
      <c r="K14" s="1507"/>
      <c r="L14" s="1507"/>
      <c r="M14" s="1508"/>
      <c r="N14" s="1508"/>
      <c r="O14" s="192"/>
    </row>
    <row r="15" spans="1:15" x14ac:dyDescent="0.2">
      <c r="A15" s="1490" t="s">
        <v>2183</v>
      </c>
      <c r="B15" s="1491">
        <f>B16</f>
        <v>23</v>
      </c>
      <c r="C15" s="1492">
        <f>C16</f>
        <v>25</v>
      </c>
      <c r="D15" s="1492">
        <f>D16</f>
        <v>29</v>
      </c>
      <c r="E15" s="1493">
        <f>E16</f>
        <v>31</v>
      </c>
      <c r="F15" s="1493">
        <f>F16</f>
        <v>33</v>
      </c>
      <c r="G15" s="192"/>
      <c r="H15" s="192"/>
      <c r="I15" s="1490" t="s">
        <v>2183</v>
      </c>
      <c r="J15" s="1491">
        <f>B15*заглавие!$K$1</f>
        <v>23</v>
      </c>
      <c r="K15" s="1492">
        <f>C15*заглавие!$K$1</f>
        <v>25</v>
      </c>
      <c r="L15" s="1492">
        <f>D15*заглавие!$K$1</f>
        <v>29</v>
      </c>
      <c r="M15" s="1493">
        <f>E15*заглавие!$K$1</f>
        <v>31</v>
      </c>
      <c r="N15" s="1493">
        <f>F15*заглавие!$K$1</f>
        <v>33</v>
      </c>
      <c r="O15" s="192"/>
    </row>
    <row r="16" spans="1:15" x14ac:dyDescent="0.2">
      <c r="A16" s="1494" t="s">
        <v>174</v>
      </c>
      <c r="B16" s="1495">
        <v>23</v>
      </c>
      <c r="C16" s="1496">
        <v>25</v>
      </c>
      <c r="D16" s="1496">
        <v>29</v>
      </c>
      <c r="E16" s="1497">
        <v>31</v>
      </c>
      <c r="F16" s="1497">
        <v>33</v>
      </c>
      <c r="G16" s="276"/>
      <c r="H16" s="276"/>
      <c r="I16" s="1494" t="s">
        <v>174</v>
      </c>
      <c r="J16" s="1495">
        <f>B16*заглавие!$K$1</f>
        <v>23</v>
      </c>
      <c r="K16" s="1496">
        <f>C16*заглавие!$K$1</f>
        <v>25</v>
      </c>
      <c r="L16" s="1496">
        <f>D16*заглавие!$K$1</f>
        <v>29</v>
      </c>
      <c r="M16" s="1497">
        <f>E16*заглавие!$K$1</f>
        <v>31</v>
      </c>
      <c r="N16" s="1497">
        <f>F16*заглавие!$K$1</f>
        <v>33</v>
      </c>
      <c r="O16" s="276"/>
    </row>
    <row r="17" spans="1:15" x14ac:dyDescent="0.2">
      <c r="A17" s="1490"/>
      <c r="B17" s="1501"/>
      <c r="C17" s="1498"/>
      <c r="D17" s="1498"/>
      <c r="E17" s="1509"/>
      <c r="F17" s="1509"/>
      <c r="G17" s="276"/>
      <c r="H17" s="276"/>
      <c r="I17" s="1490"/>
      <c r="J17" s="1501"/>
      <c r="K17" s="1498"/>
      <c r="L17" s="1498"/>
      <c r="M17" s="1509"/>
      <c r="N17" s="1509"/>
      <c r="O17" s="276"/>
    </row>
    <row r="18" spans="1:15" x14ac:dyDescent="0.2">
      <c r="A18" s="1490" t="s">
        <v>175</v>
      </c>
      <c r="B18" s="1491">
        <f>B19</f>
        <v>46</v>
      </c>
      <c r="C18" s="1492">
        <f>C19</f>
        <v>49</v>
      </c>
      <c r="D18" s="1492">
        <f>D19</f>
        <v>53</v>
      </c>
      <c r="E18" s="1493">
        <f>E19</f>
        <v>58</v>
      </c>
      <c r="F18" s="1493">
        <f>F19</f>
        <v>60</v>
      </c>
      <c r="G18" s="192"/>
      <c r="H18" s="192"/>
      <c r="I18" s="1490" t="s">
        <v>175</v>
      </c>
      <c r="J18" s="1491">
        <f>B18*заглавие!$K$1</f>
        <v>46</v>
      </c>
      <c r="K18" s="1492">
        <f>C18*заглавие!$K$1</f>
        <v>49</v>
      </c>
      <c r="L18" s="1492">
        <f>D18*заглавие!$K$1</f>
        <v>53</v>
      </c>
      <c r="M18" s="1493">
        <f>E18*заглавие!$K$1</f>
        <v>58</v>
      </c>
      <c r="N18" s="1493">
        <f>F18*заглавие!$K$1</f>
        <v>60</v>
      </c>
      <c r="O18" s="192"/>
    </row>
    <row r="19" spans="1:15" x14ac:dyDescent="0.2">
      <c r="A19" s="1494" t="s">
        <v>176</v>
      </c>
      <c r="B19" s="1495">
        <v>46</v>
      </c>
      <c r="C19" s="1496">
        <v>49</v>
      </c>
      <c r="D19" s="1496">
        <v>53</v>
      </c>
      <c r="E19" s="1497">
        <v>58</v>
      </c>
      <c r="F19" s="1497">
        <v>60</v>
      </c>
      <c r="G19" s="192"/>
      <c r="H19" s="192"/>
      <c r="I19" s="1494" t="s">
        <v>176</v>
      </c>
      <c r="J19" s="1495">
        <f>B19*заглавие!$K$1</f>
        <v>46</v>
      </c>
      <c r="K19" s="1496">
        <f>C19*заглавие!$K$1</f>
        <v>49</v>
      </c>
      <c r="L19" s="1496">
        <f>D19*заглавие!$K$1</f>
        <v>53</v>
      </c>
      <c r="M19" s="1497">
        <f>E19*заглавие!$K$1</f>
        <v>58</v>
      </c>
      <c r="N19" s="1497">
        <f>F19*заглавие!$K$1</f>
        <v>60</v>
      </c>
      <c r="O19" s="192"/>
    </row>
    <row r="20" spans="1:15" x14ac:dyDescent="0.2">
      <c r="A20" s="1490"/>
      <c r="B20" s="1501"/>
      <c r="C20" s="1498"/>
      <c r="D20" s="1498"/>
      <c r="E20" s="1509"/>
      <c r="F20" s="1509"/>
      <c r="G20" s="192"/>
      <c r="H20" s="192"/>
      <c r="I20" s="1490"/>
      <c r="J20" s="1501"/>
      <c r="K20" s="1498"/>
      <c r="L20" s="1498"/>
      <c r="M20" s="1509"/>
      <c r="N20" s="1509"/>
      <c r="O20" s="192"/>
    </row>
    <row r="21" spans="1:15" ht="13.5" thickBot="1" x14ac:dyDescent="0.25">
      <c r="A21" s="1502" t="s">
        <v>177</v>
      </c>
      <c r="B21" s="1503">
        <v>15</v>
      </c>
      <c r="C21" s="1504">
        <v>17</v>
      </c>
      <c r="D21" s="1504">
        <v>20</v>
      </c>
      <c r="E21" s="1505">
        <v>22</v>
      </c>
      <c r="F21" s="1505">
        <v>24</v>
      </c>
      <c r="G21" s="192"/>
      <c r="H21" s="192"/>
      <c r="I21" s="1502" t="s">
        <v>177</v>
      </c>
      <c r="J21" s="1503">
        <f>B21*заглавие!$K$1</f>
        <v>15</v>
      </c>
      <c r="K21" s="1504">
        <f>C21*заглавие!$K$1</f>
        <v>17</v>
      </c>
      <c r="L21" s="1504">
        <f>D21*заглавие!$K$1</f>
        <v>20</v>
      </c>
      <c r="M21" s="1505">
        <f>E21*заглавие!$K$1</f>
        <v>22</v>
      </c>
      <c r="N21" s="1505">
        <f>F21*заглавие!$K$1</f>
        <v>24</v>
      </c>
      <c r="O21" s="192"/>
    </row>
    <row r="22" spans="1:15" ht="13.5" thickBot="1" x14ac:dyDescent="0.25">
      <c r="A22" s="1289"/>
      <c r="B22" s="1510"/>
      <c r="C22" s="1510"/>
      <c r="D22" s="1510"/>
      <c r="E22" s="1290"/>
      <c r="F22" s="1290"/>
      <c r="G22" s="192"/>
      <c r="H22" s="192"/>
      <c r="I22" s="1289"/>
      <c r="J22" s="1510"/>
      <c r="K22" s="1510"/>
      <c r="L22" s="1510"/>
      <c r="M22" s="1290"/>
      <c r="N22" s="1290"/>
      <c r="O22" s="192"/>
    </row>
    <row r="23" spans="1:15" ht="13.5" thickBot="1" x14ac:dyDescent="0.25">
      <c r="A23" s="1511"/>
      <c r="B23" s="1512"/>
      <c r="C23" s="1512"/>
      <c r="D23" s="1512"/>
      <c r="E23" s="1513"/>
      <c r="F23" s="1513"/>
      <c r="G23" s="192"/>
      <c r="H23" s="192"/>
      <c r="I23" s="1511"/>
      <c r="J23" s="1512"/>
      <c r="K23" s="1512"/>
      <c r="L23" s="1512"/>
      <c r="M23" s="1513"/>
      <c r="N23" s="1513"/>
      <c r="O23" s="192"/>
    </row>
    <row r="24" spans="1:15" x14ac:dyDescent="0.2">
      <c r="A24" s="1514" t="s">
        <v>178</v>
      </c>
      <c r="B24" s="1515">
        <v>0.6</v>
      </c>
      <c r="C24" s="1516">
        <v>0.6</v>
      </c>
      <c r="D24" s="1516">
        <v>0.8</v>
      </c>
      <c r="E24" s="1517">
        <v>0.8</v>
      </c>
      <c r="F24" s="1518">
        <v>1</v>
      </c>
      <c r="G24" s="192"/>
      <c r="H24" s="192"/>
      <c r="I24" s="1514" t="s">
        <v>178</v>
      </c>
      <c r="J24" s="1515">
        <f>B24*заглавие!$K$1</f>
        <v>0.6</v>
      </c>
      <c r="K24" s="1516">
        <f>C24*заглавие!$K$1</f>
        <v>0.6</v>
      </c>
      <c r="L24" s="1516">
        <f>D24*заглавие!$K$1</f>
        <v>0.8</v>
      </c>
      <c r="M24" s="1517">
        <f>E24*заглавие!$K$1</f>
        <v>0.8</v>
      </c>
      <c r="N24" s="1518">
        <f>F24*заглавие!$K$1</f>
        <v>1</v>
      </c>
      <c r="O24" s="192"/>
    </row>
    <row r="25" spans="1:15" x14ac:dyDescent="0.2">
      <c r="A25" s="1490" t="s">
        <v>179</v>
      </c>
      <c r="B25" s="1519">
        <v>0.8</v>
      </c>
      <c r="C25" s="1510">
        <v>0.8</v>
      </c>
      <c r="D25" s="1510">
        <v>1</v>
      </c>
      <c r="E25" s="1520">
        <v>1</v>
      </c>
      <c r="F25" s="1509">
        <v>1.2</v>
      </c>
      <c r="G25" s="192"/>
      <c r="H25" s="192"/>
      <c r="I25" s="1490" t="s">
        <v>179</v>
      </c>
      <c r="J25" s="1519">
        <f>B25*заглавие!$K$1</f>
        <v>0.8</v>
      </c>
      <c r="K25" s="1510">
        <f>C25*заглавие!$K$1</f>
        <v>0.8</v>
      </c>
      <c r="L25" s="1510">
        <f>D25*заглавие!$K$1</f>
        <v>1</v>
      </c>
      <c r="M25" s="1520">
        <f>E25*заглавие!$K$1</f>
        <v>1</v>
      </c>
      <c r="N25" s="1509">
        <f>F25*заглавие!$K$1</f>
        <v>1.2</v>
      </c>
      <c r="O25" s="192"/>
    </row>
    <row r="26" spans="1:15" x14ac:dyDescent="0.2">
      <c r="A26" s="1494" t="s">
        <v>180</v>
      </c>
      <c r="B26" s="1521">
        <v>1</v>
      </c>
      <c r="C26" s="1522">
        <v>1</v>
      </c>
      <c r="D26" s="1522">
        <v>1.2</v>
      </c>
      <c r="E26" s="1523">
        <v>1.2</v>
      </c>
      <c r="F26" s="1497">
        <v>1.4</v>
      </c>
      <c r="G26" s="192"/>
      <c r="H26" s="192"/>
      <c r="I26" s="1494" t="s">
        <v>180</v>
      </c>
      <c r="J26" s="1521">
        <f>B26*заглавие!$K$1</f>
        <v>1</v>
      </c>
      <c r="K26" s="1522">
        <f>C26*заглавие!$K$1</f>
        <v>1</v>
      </c>
      <c r="L26" s="1522">
        <f>D26*заглавие!$K$1</f>
        <v>1.2</v>
      </c>
      <c r="M26" s="1523">
        <f>E26*заглавие!$K$1</f>
        <v>1.2</v>
      </c>
      <c r="N26" s="1497">
        <f>F26*заглавие!$K$1</f>
        <v>1.4</v>
      </c>
      <c r="O26" s="192"/>
    </row>
    <row r="27" spans="1:15" x14ac:dyDescent="0.2">
      <c r="A27" s="1490" t="s">
        <v>181</v>
      </c>
      <c r="B27" s="1519">
        <v>1</v>
      </c>
      <c r="C27" s="1510">
        <v>1</v>
      </c>
      <c r="D27" s="1510">
        <v>1.2</v>
      </c>
      <c r="E27" s="1520">
        <v>1.2</v>
      </c>
      <c r="F27" s="1509">
        <v>1.4</v>
      </c>
      <c r="I27" s="1490" t="s">
        <v>181</v>
      </c>
      <c r="J27" s="1519">
        <f>B27*заглавие!$K$1</f>
        <v>1</v>
      </c>
      <c r="K27" s="1510">
        <f>C27*заглавие!$K$1</f>
        <v>1</v>
      </c>
      <c r="L27" s="1510">
        <f>D27*заглавие!$K$1</f>
        <v>1.2</v>
      </c>
      <c r="M27" s="1520">
        <f>E27*заглавие!$K$1</f>
        <v>1.2</v>
      </c>
      <c r="N27" s="1509">
        <f>F27*заглавие!$K$1</f>
        <v>1.4</v>
      </c>
    </row>
    <row r="28" spans="1:15" ht="13.5" thickBot="1" x14ac:dyDescent="0.25">
      <c r="A28" s="1502" t="s">
        <v>182</v>
      </c>
      <c r="B28" s="1524">
        <v>1.2</v>
      </c>
      <c r="C28" s="1525">
        <v>1.2</v>
      </c>
      <c r="D28" s="1525">
        <v>1.4</v>
      </c>
      <c r="E28" s="1526">
        <v>1.4</v>
      </c>
      <c r="F28" s="1505">
        <v>1.6</v>
      </c>
      <c r="I28" s="1502" t="s">
        <v>182</v>
      </c>
      <c r="J28" s="1524">
        <f>B28*заглавие!$K$1</f>
        <v>1.2</v>
      </c>
      <c r="K28" s="1525">
        <f>C28*заглавие!$K$1</f>
        <v>1.2</v>
      </c>
      <c r="L28" s="1525">
        <f>D28*заглавие!$K$1</f>
        <v>1.4</v>
      </c>
      <c r="M28" s="1526">
        <f>E28*заглавие!$K$1</f>
        <v>1.4</v>
      </c>
      <c r="N28" s="1505">
        <f>F28*заглавие!$K$1</f>
        <v>1.6</v>
      </c>
    </row>
    <row r="30" spans="1:15" x14ac:dyDescent="0.2">
      <c r="A30" s="182"/>
      <c r="I30" s="182"/>
    </row>
    <row r="31" spans="1:15" x14ac:dyDescent="0.2">
      <c r="A31" s="604" t="s">
        <v>1550</v>
      </c>
      <c r="B31" s="1527"/>
      <c r="C31" s="1527"/>
      <c r="D31" s="1527"/>
      <c r="E31" s="1527"/>
      <c r="F31" s="1527"/>
      <c r="I31" s="604" t="s">
        <v>1550</v>
      </c>
      <c r="J31" s="1527"/>
      <c r="K31" s="1527"/>
      <c r="L31" s="1527"/>
      <c r="M31" s="1527"/>
      <c r="N31" s="1527"/>
    </row>
    <row r="32" spans="1:15" x14ac:dyDescent="0.2">
      <c r="A32" s="604" t="s">
        <v>1551</v>
      </c>
      <c r="B32" s="1527"/>
      <c r="C32" s="1527"/>
      <c r="D32" s="1527"/>
      <c r="E32" s="1527"/>
      <c r="F32" s="1527"/>
      <c r="I32" s="604" t="s">
        <v>1551</v>
      </c>
      <c r="J32" s="1527"/>
      <c r="K32" s="1527"/>
      <c r="L32" s="1527"/>
      <c r="M32" s="1527"/>
      <c r="N32" s="1527"/>
    </row>
    <row r="33" spans="1:15" x14ac:dyDescent="0.2">
      <c r="A33" s="604" t="s">
        <v>567</v>
      </c>
      <c r="B33" s="1527"/>
      <c r="C33" s="1527"/>
      <c r="D33" s="1527"/>
      <c r="E33" s="1527"/>
      <c r="F33" s="1527"/>
      <c r="I33" s="604" t="s">
        <v>567</v>
      </c>
      <c r="J33" s="1527"/>
      <c r="K33" s="1527"/>
      <c r="L33" s="1527"/>
      <c r="M33" s="1527"/>
      <c r="N33" s="1527"/>
    </row>
    <row r="34" spans="1:15" x14ac:dyDescent="0.2">
      <c r="A34" s="604" t="s">
        <v>183</v>
      </c>
      <c r="B34" s="1527"/>
      <c r="C34" s="1527"/>
      <c r="D34" s="1527"/>
      <c r="E34" s="1527"/>
      <c r="F34" s="1527"/>
      <c r="I34" s="604" t="s">
        <v>183</v>
      </c>
      <c r="J34" s="1527"/>
      <c r="K34" s="1527"/>
      <c r="L34" s="1527"/>
      <c r="M34" s="1527"/>
      <c r="N34" s="1527"/>
    </row>
    <row r="35" spans="1:15" x14ac:dyDescent="0.2">
      <c r="A35" s="604" t="s">
        <v>1385</v>
      </c>
      <c r="B35" s="1527"/>
      <c r="C35" s="1527"/>
      <c r="D35" s="1527"/>
      <c r="E35" s="1527"/>
      <c r="F35" s="1527"/>
      <c r="I35" s="604" t="s">
        <v>1385</v>
      </c>
      <c r="J35" s="1527"/>
      <c r="K35" s="1527"/>
      <c r="L35" s="1527"/>
      <c r="M35" s="1527"/>
      <c r="N35" s="1527"/>
    </row>
    <row r="36" spans="1:15" ht="13.5" x14ac:dyDescent="0.25">
      <c r="G36" s="50"/>
      <c r="O36" s="50"/>
    </row>
    <row r="37" spans="1:15" x14ac:dyDescent="0.2">
      <c r="A37" s="1528" t="s">
        <v>1386</v>
      </c>
      <c r="B37" s="1528"/>
      <c r="C37" s="1528"/>
      <c r="D37" s="1528"/>
      <c r="E37" s="1528"/>
      <c r="F37" s="1528"/>
      <c r="G37" s="1529"/>
      <c r="H37" s="182"/>
      <c r="I37" s="1528" t="s">
        <v>1386</v>
      </c>
      <c r="J37" s="1528"/>
      <c r="K37" s="1528"/>
      <c r="L37" s="1528"/>
      <c r="M37" s="1528"/>
      <c r="N37" s="1528"/>
      <c r="O37" s="1529"/>
    </row>
    <row r="38" spans="1:15" x14ac:dyDescent="0.2">
      <c r="A38" s="1528" t="s">
        <v>1387</v>
      </c>
      <c r="B38" s="1528"/>
      <c r="C38" s="1528"/>
      <c r="D38" s="1528"/>
      <c r="E38" s="1528"/>
      <c r="F38" s="1528"/>
      <c r="G38" s="1529"/>
      <c r="H38" s="182"/>
      <c r="I38" s="1528" t="s">
        <v>1387</v>
      </c>
      <c r="J38" s="1528"/>
      <c r="K38" s="1528"/>
      <c r="L38" s="1528"/>
      <c r="M38" s="1528"/>
      <c r="N38" s="1528"/>
      <c r="O38" s="1529"/>
    </row>
    <row r="39" spans="1:15" x14ac:dyDescent="0.2">
      <c r="A39" s="1528" t="s">
        <v>1388</v>
      </c>
      <c r="B39" s="1528"/>
      <c r="C39" s="1528"/>
      <c r="D39" s="1528"/>
      <c r="E39" s="1528"/>
      <c r="F39" s="1528"/>
      <c r="G39" s="1529"/>
      <c r="H39" s="182"/>
      <c r="I39" s="1528" t="s">
        <v>1388</v>
      </c>
      <c r="J39" s="1528"/>
      <c r="K39" s="1528"/>
      <c r="L39" s="1528"/>
      <c r="M39" s="1528"/>
      <c r="N39" s="1528"/>
      <c r="O39" s="1529"/>
    </row>
    <row r="40" spans="1:15" x14ac:dyDescent="0.2">
      <c r="A40" s="1530" t="s">
        <v>1389</v>
      </c>
      <c r="B40" s="1528"/>
      <c r="C40" s="1528"/>
      <c r="D40" s="1528"/>
      <c r="E40" s="1528"/>
      <c r="F40" s="1528"/>
      <c r="G40" s="1529"/>
      <c r="H40" s="182"/>
      <c r="I40" s="1530" t="s">
        <v>1389</v>
      </c>
      <c r="J40" s="1528"/>
      <c r="K40" s="1528"/>
      <c r="L40" s="1528"/>
      <c r="M40" s="1528"/>
      <c r="N40" s="1528"/>
      <c r="O40" s="1529"/>
    </row>
    <row r="41" spans="1:15" x14ac:dyDescent="0.2">
      <c r="A41" s="1531" t="s">
        <v>1390</v>
      </c>
      <c r="B41" s="1290"/>
      <c r="C41" s="1290"/>
      <c r="D41" s="1290"/>
      <c r="E41" s="1290"/>
      <c r="F41" s="1290"/>
      <c r="G41" s="182"/>
      <c r="H41" s="182"/>
      <c r="I41" s="1848" t="s">
        <v>1390</v>
      </c>
      <c r="J41" s="1290"/>
      <c r="K41" s="1290"/>
      <c r="L41" s="1290"/>
      <c r="M41" s="1290"/>
      <c r="N41" s="1290"/>
      <c r="O41" s="182"/>
    </row>
    <row r="42" spans="1:15" ht="13.5" x14ac:dyDescent="0.25">
      <c r="G42" s="50"/>
      <c r="O42" s="50"/>
    </row>
    <row r="43" spans="1:15" ht="13.5" x14ac:dyDescent="0.25">
      <c r="G43" s="50"/>
      <c r="O43" s="50"/>
    </row>
    <row r="44" spans="1:15" ht="13.5" customHeight="1" x14ac:dyDescent="0.2">
      <c r="H44" s="182"/>
    </row>
    <row r="45" spans="1:15" ht="13.5" customHeight="1" x14ac:dyDescent="0.2">
      <c r="B45" s="1290"/>
      <c r="F45" s="167"/>
      <c r="H45" s="182"/>
      <c r="J45" s="1290"/>
      <c r="N45" s="167"/>
    </row>
    <row r="46" spans="1:15" ht="13.5" customHeight="1" thickBot="1" x14ac:dyDescent="0.25">
      <c r="B46" s="397" t="s">
        <v>2172</v>
      </c>
      <c r="C46" s="397" t="s">
        <v>2173</v>
      </c>
      <c r="D46" s="397" t="s">
        <v>2174</v>
      </c>
      <c r="E46" s="397" t="s">
        <v>2175</v>
      </c>
      <c r="F46" s="397" t="s">
        <v>988</v>
      </c>
      <c r="H46" s="182"/>
      <c r="J46" s="397" t="s">
        <v>2172</v>
      </c>
      <c r="K46" s="397" t="s">
        <v>2173</v>
      </c>
      <c r="L46" s="397" t="s">
        <v>2174</v>
      </c>
      <c r="M46" s="397" t="s">
        <v>2175</v>
      </c>
      <c r="N46" s="397" t="s">
        <v>988</v>
      </c>
    </row>
    <row r="47" spans="1:15" ht="13.5" customHeight="1" x14ac:dyDescent="0.2">
      <c r="A47" s="1289"/>
      <c r="B47" s="1532" t="s">
        <v>1976</v>
      </c>
      <c r="C47" s="1533" t="s">
        <v>189</v>
      </c>
      <c r="D47" s="1534" t="s">
        <v>190</v>
      </c>
      <c r="E47" s="1535" t="s">
        <v>743</v>
      </c>
      <c r="F47" s="1534" t="s">
        <v>989</v>
      </c>
      <c r="H47" s="182"/>
      <c r="I47" s="1289"/>
      <c r="J47" s="1532" t="s">
        <v>1976</v>
      </c>
      <c r="K47" s="1533" t="s">
        <v>189</v>
      </c>
      <c r="L47" s="1534" t="s">
        <v>190</v>
      </c>
      <c r="M47" s="1535" t="s">
        <v>743</v>
      </c>
      <c r="N47" s="1534" t="s">
        <v>989</v>
      </c>
    </row>
    <row r="48" spans="1:15" ht="13.5" customHeight="1" thickBot="1" x14ac:dyDescent="0.25">
      <c r="A48" s="1289"/>
      <c r="B48" s="1536" t="s">
        <v>862</v>
      </c>
      <c r="C48" s="1540" t="s">
        <v>863</v>
      </c>
      <c r="D48" s="904" t="s">
        <v>866</v>
      </c>
      <c r="E48" s="1538" t="s">
        <v>192</v>
      </c>
      <c r="F48" s="904" t="s">
        <v>990</v>
      </c>
      <c r="H48" s="182"/>
      <c r="I48" s="1289"/>
      <c r="J48" s="1536" t="s">
        <v>862</v>
      </c>
      <c r="K48" s="1540" t="s">
        <v>863</v>
      </c>
      <c r="L48" s="904" t="s">
        <v>866</v>
      </c>
      <c r="M48" s="1538" t="s">
        <v>192</v>
      </c>
      <c r="N48" s="904" t="s">
        <v>990</v>
      </c>
    </row>
    <row r="49" spans="1:15" ht="13.5" customHeight="1" thickBot="1" x14ac:dyDescent="0.25">
      <c r="A49" s="1289"/>
      <c r="B49" s="1539"/>
      <c r="C49" s="1540" t="s">
        <v>864</v>
      </c>
      <c r="D49" s="1541" t="s">
        <v>867</v>
      </c>
      <c r="E49" s="1538" t="s">
        <v>193</v>
      </c>
      <c r="F49" s="1542" t="s">
        <v>991</v>
      </c>
      <c r="H49" s="182"/>
      <c r="I49" s="1289"/>
      <c r="J49" s="1539"/>
      <c r="K49" s="1540" t="s">
        <v>864</v>
      </c>
      <c r="L49" s="1541" t="s">
        <v>867</v>
      </c>
      <c r="M49" s="1538" t="s">
        <v>193</v>
      </c>
      <c r="N49" s="1542" t="s">
        <v>991</v>
      </c>
    </row>
    <row r="50" spans="1:15" ht="13.5" customHeight="1" thickBot="1" x14ac:dyDescent="0.25">
      <c r="A50" s="1289"/>
      <c r="C50" s="1537" t="s">
        <v>194</v>
      </c>
      <c r="D50" s="904" t="s">
        <v>196</v>
      </c>
      <c r="E50" s="1544" t="s">
        <v>992</v>
      </c>
      <c r="F50" s="937" t="s">
        <v>255</v>
      </c>
      <c r="H50" s="182"/>
      <c r="I50" s="1289"/>
      <c r="K50" s="1537" t="s">
        <v>194</v>
      </c>
      <c r="L50" s="904" t="s">
        <v>196</v>
      </c>
      <c r="M50" s="1544" t="s">
        <v>992</v>
      </c>
      <c r="N50" s="937" t="s">
        <v>255</v>
      </c>
    </row>
    <row r="51" spans="1:15" ht="13.5" customHeight="1" x14ac:dyDescent="0.2">
      <c r="A51" s="1289"/>
      <c r="B51" s="1543"/>
      <c r="C51" s="1537" t="s">
        <v>195</v>
      </c>
      <c r="D51" s="904" t="s">
        <v>197</v>
      </c>
      <c r="E51" s="1535" t="s">
        <v>993</v>
      </c>
      <c r="F51" s="904" t="s">
        <v>256</v>
      </c>
      <c r="H51" s="182"/>
      <c r="I51" s="1289"/>
      <c r="J51" s="1543"/>
      <c r="K51" s="1537" t="s">
        <v>195</v>
      </c>
      <c r="L51" s="904" t="s">
        <v>197</v>
      </c>
      <c r="M51" s="1535" t="s">
        <v>993</v>
      </c>
      <c r="N51" s="904" t="s">
        <v>256</v>
      </c>
    </row>
    <row r="52" spans="1:15" ht="13.5" customHeight="1" thickBot="1" x14ac:dyDescent="0.25">
      <c r="A52" s="1289"/>
      <c r="B52" s="1545"/>
      <c r="C52" s="1540" t="s">
        <v>865</v>
      </c>
      <c r="D52" s="904" t="s">
        <v>869</v>
      </c>
      <c r="E52" s="1538" t="s">
        <v>994</v>
      </c>
      <c r="F52" s="905" t="s">
        <v>257</v>
      </c>
      <c r="H52" s="182"/>
      <c r="I52" s="1289"/>
      <c r="J52" s="1545"/>
      <c r="K52" s="1540" t="s">
        <v>865</v>
      </c>
      <c r="L52" s="904" t="s">
        <v>869</v>
      </c>
      <c r="M52" s="1538" t="s">
        <v>994</v>
      </c>
      <c r="N52" s="905" t="s">
        <v>257</v>
      </c>
    </row>
    <row r="53" spans="1:15" ht="13.5" customHeight="1" thickBot="1" x14ac:dyDescent="0.25">
      <c r="A53" s="1290"/>
      <c r="B53" s="1545"/>
      <c r="C53" s="1540" t="s">
        <v>749</v>
      </c>
      <c r="D53" s="1462"/>
      <c r="E53" s="1538" t="s">
        <v>995</v>
      </c>
      <c r="F53" s="1546" t="s">
        <v>258</v>
      </c>
      <c r="G53" s="1547" t="s">
        <v>245</v>
      </c>
      <c r="H53" s="182"/>
      <c r="I53" s="1290"/>
      <c r="J53" s="1545"/>
      <c r="K53" s="1540" t="s">
        <v>749</v>
      </c>
      <c r="L53" s="1462"/>
      <c r="M53" s="1538" t="s">
        <v>995</v>
      </c>
      <c r="N53" s="1546" t="s">
        <v>258</v>
      </c>
      <c r="O53" s="1547" t="s">
        <v>245</v>
      </c>
    </row>
    <row r="54" spans="1:15" ht="13.5" customHeight="1" x14ac:dyDescent="0.2">
      <c r="A54" s="1290"/>
      <c r="B54" s="1545"/>
      <c r="C54" s="1540" t="s">
        <v>868</v>
      </c>
      <c r="D54" s="1462"/>
      <c r="E54" s="1538" t="s">
        <v>996</v>
      </c>
      <c r="F54" s="1548" t="s">
        <v>1391</v>
      </c>
      <c r="H54" s="182"/>
      <c r="I54" s="1290"/>
      <c r="J54" s="1545"/>
      <c r="K54" s="1540" t="s">
        <v>868</v>
      </c>
      <c r="L54" s="1462"/>
      <c r="M54" s="1538" t="s">
        <v>996</v>
      </c>
      <c r="N54" s="1548" t="s">
        <v>1456</v>
      </c>
    </row>
    <row r="55" spans="1:15" ht="13.5" customHeight="1" x14ac:dyDescent="0.2">
      <c r="A55" s="1290"/>
      <c r="B55" s="1545"/>
      <c r="C55" s="1551" t="s">
        <v>998</v>
      </c>
      <c r="D55" s="1549"/>
      <c r="E55" s="1544" t="s">
        <v>997</v>
      </c>
      <c r="F55" s="1550" t="s">
        <v>1392</v>
      </c>
      <c r="H55" s="182"/>
      <c r="I55" s="1290"/>
      <c r="J55" s="1545"/>
      <c r="K55" s="1551" t="s">
        <v>998</v>
      </c>
      <c r="L55" s="1549"/>
      <c r="M55" s="1544" t="s">
        <v>997</v>
      </c>
      <c r="N55" s="1550" t="s">
        <v>1457</v>
      </c>
    </row>
    <row r="56" spans="1:15" ht="13.5" customHeight="1" x14ac:dyDescent="0.2">
      <c r="A56" s="1290"/>
      <c r="B56" s="1545"/>
      <c r="C56" s="1551"/>
      <c r="D56" s="1552"/>
      <c r="E56" s="1544"/>
      <c r="F56" s="1550" t="s">
        <v>1393</v>
      </c>
      <c r="H56" s="182"/>
      <c r="I56" s="1290"/>
      <c r="J56" s="1545"/>
      <c r="K56" s="1551"/>
      <c r="L56" s="1552"/>
      <c r="M56" s="1544"/>
      <c r="N56" s="1550" t="s">
        <v>1458</v>
      </c>
    </row>
    <row r="57" spans="1:15" ht="13.5" customHeight="1" thickBot="1" x14ac:dyDescent="0.25">
      <c r="A57" s="1290"/>
      <c r="B57" s="1545"/>
      <c r="C57" s="1553"/>
      <c r="D57" s="1463"/>
      <c r="E57" s="1554"/>
      <c r="F57" s="1555" t="s">
        <v>1394</v>
      </c>
      <c r="G57" s="276"/>
      <c r="H57" s="182"/>
      <c r="I57" s="1290"/>
      <c r="J57" s="1545"/>
      <c r="K57" s="1553"/>
      <c r="L57" s="1463"/>
      <c r="M57" s="1554"/>
      <c r="N57" s="1555" t="s">
        <v>1459</v>
      </c>
      <c r="O57" s="276"/>
    </row>
    <row r="58" spans="1:15" ht="13.5" customHeight="1" thickBot="1" x14ac:dyDescent="0.25">
      <c r="A58" s="1289"/>
      <c r="B58" s="1545"/>
      <c r="D58" s="182"/>
      <c r="E58" s="182"/>
      <c r="F58" s="182"/>
      <c r="G58" s="182"/>
      <c r="I58" s="1289"/>
      <c r="J58" s="1545"/>
      <c r="L58" s="182"/>
      <c r="M58" s="182"/>
      <c r="N58" s="182"/>
      <c r="O58" s="182"/>
    </row>
    <row r="59" spans="1:15" ht="13.5" customHeight="1" thickBot="1" x14ac:dyDescent="0.3">
      <c r="A59" s="1289"/>
      <c r="B59" s="1545"/>
      <c r="D59" s="680" t="s">
        <v>198</v>
      </c>
      <c r="E59" s="680" t="s">
        <v>198</v>
      </c>
      <c r="F59" s="1543"/>
      <c r="I59" s="1289"/>
      <c r="J59" s="1545"/>
      <c r="L59" s="680" t="s">
        <v>198</v>
      </c>
      <c r="M59" s="680" t="s">
        <v>198</v>
      </c>
      <c r="N59" s="1543"/>
    </row>
    <row r="60" spans="1:15" ht="13.5" customHeight="1" x14ac:dyDescent="0.2">
      <c r="A60" s="1289"/>
      <c r="B60" s="182"/>
      <c r="C60" s="182"/>
      <c r="D60" s="1556" t="s">
        <v>199</v>
      </c>
      <c r="E60" s="904" t="s">
        <v>1785</v>
      </c>
      <c r="F60" s="1543"/>
      <c r="I60" s="1289"/>
      <c r="J60" s="182"/>
      <c r="K60" s="182"/>
      <c r="L60" s="1556" t="s">
        <v>199</v>
      </c>
      <c r="M60" s="904" t="s">
        <v>1785</v>
      </c>
      <c r="N60" s="1543"/>
    </row>
    <row r="61" spans="1:15" ht="13.5" customHeight="1" x14ac:dyDescent="0.2">
      <c r="A61" s="1289"/>
      <c r="B61" s="182"/>
      <c r="C61" s="182"/>
      <c r="D61" s="1557" t="s">
        <v>200</v>
      </c>
      <c r="E61" s="904" t="s">
        <v>1786</v>
      </c>
      <c r="F61" s="1498"/>
      <c r="I61" s="1289"/>
      <c r="J61" s="182"/>
      <c r="K61" s="182"/>
      <c r="L61" s="1557" t="s">
        <v>200</v>
      </c>
      <c r="M61" s="904" t="s">
        <v>1786</v>
      </c>
      <c r="N61" s="1498"/>
    </row>
    <row r="62" spans="1:15" ht="13.5" customHeight="1" x14ac:dyDescent="0.2">
      <c r="A62" s="1289"/>
      <c r="B62" s="182"/>
      <c r="C62" s="182"/>
      <c r="D62" s="1541" t="s">
        <v>1796</v>
      </c>
      <c r="E62" s="904" t="s">
        <v>1787</v>
      </c>
      <c r="I62" s="1289"/>
      <c r="J62" s="182"/>
      <c r="K62" s="182"/>
      <c r="L62" s="1541" t="s">
        <v>1796</v>
      </c>
      <c r="M62" s="904" t="s">
        <v>1787</v>
      </c>
    </row>
    <row r="63" spans="1:15" ht="13.5" customHeight="1" x14ac:dyDescent="0.2">
      <c r="A63" s="1289"/>
      <c r="B63" s="182"/>
      <c r="C63" s="182"/>
      <c r="D63" s="1541" t="s">
        <v>1492</v>
      </c>
      <c r="E63" s="904" t="s">
        <v>1788</v>
      </c>
      <c r="H63" s="182"/>
      <c r="I63" s="1289"/>
      <c r="J63" s="182"/>
      <c r="K63" s="182"/>
      <c r="L63" s="1541" t="s">
        <v>1492</v>
      </c>
      <c r="M63" s="904" t="s">
        <v>1788</v>
      </c>
    </row>
    <row r="64" spans="1:15" ht="13.5" customHeight="1" x14ac:dyDescent="0.2">
      <c r="A64" s="1289"/>
      <c r="B64" s="182"/>
      <c r="C64" s="182"/>
      <c r="D64" s="1541" t="s">
        <v>79</v>
      </c>
      <c r="E64" s="904" t="s">
        <v>999</v>
      </c>
      <c r="H64" s="182"/>
      <c r="I64" s="1289"/>
      <c r="J64" s="182"/>
      <c r="K64" s="182"/>
      <c r="L64" s="1541" t="s">
        <v>79</v>
      </c>
      <c r="M64" s="904" t="s">
        <v>999</v>
      </c>
    </row>
    <row r="65" spans="1:14" ht="13.5" customHeight="1" x14ac:dyDescent="0.2">
      <c r="A65" s="1289"/>
      <c r="B65" s="182"/>
      <c r="C65" s="182"/>
      <c r="D65" s="1541" t="s">
        <v>80</v>
      </c>
      <c r="E65" s="904" t="s">
        <v>1000</v>
      </c>
      <c r="H65" s="182"/>
      <c r="I65" s="1289"/>
      <c r="J65" s="182"/>
      <c r="K65" s="182"/>
      <c r="L65" s="1541" t="s">
        <v>80</v>
      </c>
      <c r="M65" s="904" t="s">
        <v>1000</v>
      </c>
    </row>
    <row r="66" spans="1:14" ht="13.5" customHeight="1" x14ac:dyDescent="0.2">
      <c r="A66" s="1289"/>
      <c r="B66" s="182"/>
      <c r="C66" s="182"/>
      <c r="D66" s="1541" t="s">
        <v>1491</v>
      </c>
      <c r="E66" s="904" t="s">
        <v>1001</v>
      </c>
      <c r="H66" s="182"/>
      <c r="I66" s="1289"/>
      <c r="J66" s="182"/>
      <c r="K66" s="182"/>
      <c r="L66" s="1541" t="s">
        <v>1491</v>
      </c>
      <c r="M66" s="904" t="s">
        <v>1001</v>
      </c>
    </row>
    <row r="67" spans="1:14" ht="13.5" customHeight="1" x14ac:dyDescent="0.2">
      <c r="A67" s="1289"/>
      <c r="B67" s="182"/>
      <c r="C67" s="182"/>
      <c r="D67" s="1558" t="s">
        <v>201</v>
      </c>
      <c r="E67" s="904" t="s">
        <v>1086</v>
      </c>
      <c r="H67" s="182"/>
      <c r="I67" s="1289"/>
      <c r="J67" s="182"/>
      <c r="K67" s="182"/>
      <c r="L67" s="904" t="s">
        <v>201</v>
      </c>
      <c r="M67" s="904" t="s">
        <v>1086</v>
      </c>
    </row>
    <row r="68" spans="1:14" ht="13.5" customHeight="1" x14ac:dyDescent="0.2">
      <c r="A68" s="1289"/>
      <c r="B68" s="182"/>
      <c r="C68" s="182"/>
      <c r="D68" s="1558" t="s">
        <v>204</v>
      </c>
      <c r="E68" s="904" t="s">
        <v>1085</v>
      </c>
      <c r="H68" s="182"/>
      <c r="I68" s="1289"/>
      <c r="J68" s="182"/>
      <c r="K68" s="182"/>
      <c r="L68" s="904" t="s">
        <v>204</v>
      </c>
      <c r="M68" s="904" t="s">
        <v>1085</v>
      </c>
    </row>
    <row r="69" spans="1:14" ht="13.5" customHeight="1" thickBot="1" x14ac:dyDescent="0.25">
      <c r="A69" s="1289"/>
      <c r="B69" s="182"/>
      <c r="C69" s="182"/>
      <c r="D69" s="1559" t="s">
        <v>1412</v>
      </c>
      <c r="E69" s="905" t="s">
        <v>1002</v>
      </c>
      <c r="H69" s="182"/>
      <c r="I69" s="1289"/>
      <c r="J69" s="182"/>
      <c r="K69" s="182"/>
      <c r="L69" s="1541" t="s">
        <v>1412</v>
      </c>
      <c r="M69" s="905" t="s">
        <v>1002</v>
      </c>
    </row>
    <row r="70" spans="1:14" ht="13.5" customHeight="1" x14ac:dyDescent="0.2">
      <c r="B70" s="182"/>
      <c r="C70" s="182"/>
      <c r="D70" s="1557" t="s">
        <v>202</v>
      </c>
      <c r="H70" s="182"/>
      <c r="J70" s="182"/>
      <c r="K70" s="182"/>
      <c r="L70" s="1557" t="s">
        <v>202</v>
      </c>
    </row>
    <row r="71" spans="1:14" ht="13.5" customHeight="1" x14ac:dyDescent="0.2">
      <c r="B71" s="182"/>
      <c r="C71" s="182"/>
      <c r="D71" s="1557" t="s">
        <v>203</v>
      </c>
      <c r="F71" s="1290"/>
      <c r="H71" s="182"/>
      <c r="J71" s="182"/>
      <c r="K71" s="182"/>
      <c r="L71" s="1557" t="s">
        <v>203</v>
      </c>
      <c r="N71" s="1290"/>
    </row>
    <row r="72" spans="1:14" ht="13.5" customHeight="1" x14ac:dyDescent="0.2">
      <c r="B72" s="182"/>
      <c r="C72" s="182"/>
      <c r="D72" s="1541" t="s">
        <v>1490</v>
      </c>
      <c r="F72" s="1290"/>
      <c r="H72" s="182"/>
      <c r="J72" s="182"/>
      <c r="K72" s="182"/>
      <c r="L72" s="1541" t="s">
        <v>1490</v>
      </c>
      <c r="N72" s="1290"/>
    </row>
    <row r="73" spans="1:14" ht="13.5" customHeight="1" thickBot="1" x14ac:dyDescent="0.25">
      <c r="A73" s="402"/>
      <c r="B73" s="182"/>
      <c r="C73" s="182"/>
      <c r="D73" s="1560" t="s">
        <v>81</v>
      </c>
      <c r="F73" s="1290"/>
      <c r="H73" s="182"/>
      <c r="I73" s="402"/>
      <c r="J73" s="182"/>
      <c r="K73" s="182"/>
      <c r="L73" s="1560" t="s">
        <v>81</v>
      </c>
      <c r="N73" s="1290"/>
    </row>
    <row r="74" spans="1:14" ht="13.5" customHeight="1" x14ac:dyDescent="0.2">
      <c r="B74" s="182"/>
      <c r="C74" s="182"/>
      <c r="D74" s="182"/>
      <c r="E74" s="1561"/>
      <c r="F74" s="1290"/>
      <c r="H74" s="182"/>
      <c r="J74" s="182"/>
      <c r="K74" s="182"/>
      <c r="L74" s="182"/>
      <c r="M74" s="1561"/>
      <c r="N74" s="1290"/>
    </row>
    <row r="75" spans="1:14" ht="13.5" customHeight="1" x14ac:dyDescent="0.2">
      <c r="B75" s="182"/>
      <c r="C75" s="182"/>
      <c r="D75" s="182"/>
      <c r="E75" s="1561"/>
      <c r="F75" s="1290"/>
      <c r="H75" s="182"/>
      <c r="J75" s="182"/>
      <c r="K75" s="182"/>
      <c r="L75" s="182"/>
      <c r="M75" s="1561"/>
      <c r="N75" s="1290"/>
    </row>
    <row r="76" spans="1:14" ht="13.5" customHeight="1" x14ac:dyDescent="0.2">
      <c r="B76" s="182"/>
      <c r="C76" s="182"/>
      <c r="D76" s="182"/>
      <c r="E76" s="1561"/>
      <c r="F76" s="1290"/>
      <c r="H76" s="182"/>
      <c r="J76" s="182"/>
      <c r="K76" s="182"/>
      <c r="L76" s="182"/>
      <c r="M76" s="1561"/>
      <c r="N76" s="1290"/>
    </row>
    <row r="77" spans="1:14" ht="13.5" customHeight="1" x14ac:dyDescent="0.2">
      <c r="A77" s="402"/>
      <c r="B77" s="1561"/>
      <c r="C77" s="1561"/>
      <c r="E77" s="1561"/>
      <c r="F77" s="1290"/>
      <c r="H77" s="182"/>
      <c r="I77" s="402"/>
      <c r="J77" s="1561"/>
      <c r="K77" s="1561"/>
      <c r="M77" s="1561"/>
      <c r="N77" s="1290"/>
    </row>
    <row r="78" spans="1:14" ht="13.5" customHeight="1" x14ac:dyDescent="0.2">
      <c r="A78" s="402"/>
      <c r="B78" s="1561"/>
      <c r="C78" s="1561"/>
      <c r="E78" s="1561"/>
      <c r="F78" s="1290"/>
      <c r="H78" s="182"/>
      <c r="I78" s="402"/>
      <c r="J78" s="1561"/>
      <c r="K78" s="1561"/>
      <c r="M78" s="1561"/>
      <c r="N78" s="1290"/>
    </row>
    <row r="79" spans="1:14" ht="13.5" customHeight="1" x14ac:dyDescent="0.25">
      <c r="A79" s="683"/>
      <c r="B79" s="404"/>
      <c r="C79" s="404"/>
      <c r="E79" s="404"/>
      <c r="F79" s="1290"/>
      <c r="H79" s="182"/>
      <c r="I79" s="683"/>
      <c r="J79" s="404"/>
      <c r="K79" s="404"/>
      <c r="M79" s="404"/>
      <c r="N79" s="1290"/>
    </row>
    <row r="80" spans="1:14" ht="13.5" customHeight="1" x14ac:dyDescent="0.25">
      <c r="A80" s="684"/>
      <c r="B80" s="396"/>
      <c r="C80" s="396"/>
      <c r="E80" s="396"/>
      <c r="H80" s="182"/>
      <c r="I80" s="684"/>
      <c r="J80" s="396"/>
      <c r="K80" s="396"/>
      <c r="M80" s="396"/>
    </row>
    <row r="81" spans="1:15" ht="13.5" customHeight="1" x14ac:dyDescent="0.25">
      <c r="A81" s="684"/>
      <c r="B81" s="396"/>
      <c r="C81" s="396"/>
      <c r="E81" s="396"/>
      <c r="H81" s="182"/>
      <c r="I81" s="684"/>
      <c r="J81" s="396"/>
      <c r="K81" s="396"/>
      <c r="M81" s="396"/>
    </row>
    <row r="82" spans="1:15" ht="13.5" customHeight="1" x14ac:dyDescent="0.25">
      <c r="A82" s="685"/>
      <c r="B82" s="396"/>
      <c r="C82" s="396"/>
      <c r="E82" s="396"/>
      <c r="H82" s="182"/>
      <c r="I82" s="685"/>
      <c r="J82" s="396"/>
      <c r="K82" s="396"/>
      <c r="M82" s="396"/>
    </row>
    <row r="83" spans="1:15" ht="13.5" customHeight="1" x14ac:dyDescent="0.2">
      <c r="A83" s="403"/>
      <c r="B83" s="396"/>
      <c r="C83" s="396"/>
      <c r="E83" s="396"/>
      <c r="I83" s="403"/>
      <c r="J83" s="396"/>
      <c r="K83" s="396"/>
      <c r="M83" s="396"/>
    </row>
    <row r="84" spans="1:15" ht="13.5" customHeight="1" x14ac:dyDescent="0.2">
      <c r="A84" s="403"/>
      <c r="B84" s="396"/>
      <c r="C84" s="396"/>
      <c r="E84" s="396"/>
      <c r="I84" s="403"/>
      <c r="J84" s="396"/>
      <c r="K84" s="396"/>
      <c r="M84" s="396"/>
    </row>
    <row r="85" spans="1:15" ht="15" x14ac:dyDescent="0.25">
      <c r="A85" s="681" t="s">
        <v>532</v>
      </c>
      <c r="B85" s="1562"/>
      <c r="C85" s="1562"/>
      <c r="D85" s="1562"/>
      <c r="E85" s="1562"/>
      <c r="F85" s="1562"/>
      <c r="I85" s="681" t="s">
        <v>532</v>
      </c>
      <c r="J85" s="1562"/>
      <c r="K85" s="1562"/>
      <c r="L85" s="1562"/>
      <c r="M85" s="1562"/>
      <c r="N85" s="1562"/>
    </row>
    <row r="86" spans="1:15" x14ac:dyDescent="0.2">
      <c r="A86" s="682" t="s">
        <v>531</v>
      </c>
      <c r="B86" s="1562"/>
      <c r="C86" s="1562"/>
      <c r="D86" s="1562"/>
      <c r="E86" s="1562"/>
      <c r="F86" s="1562"/>
      <c r="I86" s="682" t="s">
        <v>531</v>
      </c>
      <c r="J86" s="1562"/>
      <c r="K86" s="1562"/>
      <c r="L86" s="1562"/>
      <c r="M86" s="1562"/>
      <c r="N86" s="1562"/>
    </row>
    <row r="87" spans="1:15" x14ac:dyDescent="0.2">
      <c r="A87" s="405"/>
      <c r="I87" s="405"/>
    </row>
    <row r="88" spans="1:15" x14ac:dyDescent="0.2">
      <c r="A88" s="1484"/>
      <c r="I88" s="1484"/>
    </row>
    <row r="89" spans="1:15" ht="15" x14ac:dyDescent="0.25">
      <c r="A89" s="681" t="s">
        <v>546</v>
      </c>
      <c r="B89" s="1562"/>
      <c r="C89" s="1562"/>
      <c r="D89" s="1562"/>
      <c r="E89" s="1562"/>
      <c r="F89" s="1562"/>
      <c r="I89" s="681" t="s">
        <v>546</v>
      </c>
      <c r="J89" s="1562"/>
      <c r="K89" s="1562"/>
      <c r="L89" s="1562"/>
      <c r="M89" s="1562"/>
      <c r="N89" s="1562"/>
    </row>
    <row r="90" spans="1:15" ht="15" x14ac:dyDescent="0.25">
      <c r="A90" s="681" t="s">
        <v>1395</v>
      </c>
      <c r="B90" s="1562"/>
      <c r="C90" s="1562"/>
      <c r="D90" s="1562"/>
      <c r="E90" s="1562"/>
      <c r="F90" s="1562"/>
      <c r="G90" s="192"/>
      <c r="I90" s="681" t="s">
        <v>1395</v>
      </c>
      <c r="J90" s="1562"/>
      <c r="K90" s="1562"/>
      <c r="L90" s="1562"/>
      <c r="M90" s="1562"/>
      <c r="N90" s="1562"/>
      <c r="O90" s="192"/>
    </row>
    <row r="91" spans="1:15" x14ac:dyDescent="0.2">
      <c r="A91" s="682" t="s">
        <v>1396</v>
      </c>
      <c r="B91" s="1562"/>
      <c r="C91" s="1562"/>
      <c r="D91" s="1562"/>
      <c r="E91" s="1562"/>
      <c r="F91" s="1562"/>
      <c r="I91" s="682" t="s">
        <v>1396</v>
      </c>
      <c r="J91" s="1562"/>
      <c r="K91" s="1562"/>
      <c r="L91" s="1562"/>
      <c r="M91" s="1562"/>
      <c r="N91" s="1562"/>
    </row>
    <row r="92" spans="1:15" x14ac:dyDescent="0.2">
      <c r="A92" s="785" t="s">
        <v>547</v>
      </c>
      <c r="B92" s="1562"/>
      <c r="C92" s="1562"/>
      <c r="D92" s="1562"/>
      <c r="E92" s="1562"/>
      <c r="F92" s="1562"/>
      <c r="I92" s="785" t="s">
        <v>547</v>
      </c>
      <c r="J92" s="1562"/>
      <c r="K92" s="1562"/>
      <c r="L92" s="1562"/>
      <c r="M92" s="1562"/>
      <c r="N92" s="1562"/>
    </row>
    <row r="93" spans="1:15" x14ac:dyDescent="0.2">
      <c r="A93" s="682" t="s">
        <v>1397</v>
      </c>
      <c r="B93" s="1562"/>
      <c r="C93" s="1562"/>
      <c r="D93" s="1562"/>
      <c r="E93" s="1562"/>
      <c r="F93" s="1562"/>
      <c r="I93" s="682" t="s">
        <v>1397</v>
      </c>
      <c r="J93" s="1562"/>
      <c r="K93" s="1562"/>
      <c r="L93" s="1562"/>
      <c r="M93" s="1562"/>
      <c r="N93" s="1562"/>
    </row>
    <row r="94" spans="1:15" ht="8.25" customHeight="1" x14ac:dyDescent="0.2">
      <c r="A94" s="1484"/>
      <c r="I94" s="1484"/>
    </row>
    <row r="95" spans="1:15" ht="15" x14ac:dyDescent="0.25">
      <c r="A95" s="681" t="s">
        <v>1398</v>
      </c>
      <c r="B95" s="1562"/>
      <c r="C95" s="1562"/>
      <c r="D95" s="1562"/>
      <c r="E95" s="1562"/>
      <c r="F95" s="1562"/>
      <c r="I95" s="681" t="s">
        <v>1398</v>
      </c>
      <c r="J95" s="1562"/>
      <c r="K95" s="1562"/>
      <c r="L95" s="1562"/>
      <c r="M95" s="1562"/>
      <c r="N95" s="1562"/>
    </row>
    <row r="96" spans="1:15" x14ac:dyDescent="0.2">
      <c r="A96" s="682" t="s">
        <v>2184</v>
      </c>
      <c r="B96" s="1562"/>
      <c r="C96" s="1562"/>
      <c r="D96" s="1562"/>
      <c r="E96" s="1562"/>
      <c r="F96" s="1562"/>
      <c r="I96" s="682" t="s">
        <v>2184</v>
      </c>
      <c r="J96" s="1562"/>
      <c r="K96" s="1562"/>
      <c r="L96" s="1562"/>
      <c r="M96" s="1562"/>
      <c r="N96" s="1562"/>
    </row>
    <row r="97" spans="1:15" x14ac:dyDescent="0.2">
      <c r="A97" s="682" t="s">
        <v>647</v>
      </c>
      <c r="B97" s="1562"/>
      <c r="C97" s="1562"/>
      <c r="D97" s="1562"/>
      <c r="E97" s="1562"/>
      <c r="F97" s="1562"/>
      <c r="I97" s="682" t="s">
        <v>647</v>
      </c>
      <c r="J97" s="1562"/>
      <c r="K97" s="1562"/>
      <c r="L97" s="1562"/>
      <c r="M97" s="1562"/>
      <c r="N97" s="1562"/>
    </row>
    <row r="98" spans="1:15" x14ac:dyDescent="0.2">
      <c r="A98" s="786" t="s">
        <v>1399</v>
      </c>
      <c r="B98" s="1486"/>
      <c r="C98" s="1486"/>
      <c r="D98" s="1486"/>
      <c r="E98" s="1486"/>
      <c r="F98" s="1486"/>
      <c r="I98" s="786" t="s">
        <v>1399</v>
      </c>
      <c r="J98" s="1486"/>
      <c r="K98" s="1486"/>
      <c r="L98" s="1486"/>
      <c r="M98" s="1486"/>
      <c r="N98" s="1486"/>
    </row>
    <row r="99" spans="1:15" x14ac:dyDescent="0.2">
      <c r="A99" s="682" t="s">
        <v>2185</v>
      </c>
      <c r="B99" s="1562"/>
      <c r="C99" s="1562"/>
      <c r="D99" s="1562"/>
      <c r="E99" s="1562"/>
      <c r="F99" s="1562"/>
      <c r="I99" s="682" t="s">
        <v>2185</v>
      </c>
      <c r="J99" s="1562"/>
      <c r="K99" s="1562"/>
      <c r="L99" s="1562"/>
      <c r="M99" s="1562"/>
      <c r="N99" s="1562"/>
    </row>
    <row r="100" spans="1:15" x14ac:dyDescent="0.2">
      <c r="A100" s="682" t="s">
        <v>3</v>
      </c>
      <c r="B100" s="1562"/>
      <c r="C100" s="1562"/>
      <c r="D100" s="1562"/>
      <c r="E100" s="1562"/>
      <c r="F100" s="1562"/>
      <c r="G100" s="182"/>
      <c r="H100" s="182"/>
      <c r="I100" s="682" t="s">
        <v>3</v>
      </c>
      <c r="J100" s="1562"/>
      <c r="K100" s="1562"/>
      <c r="L100" s="1562"/>
      <c r="M100" s="1562"/>
      <c r="N100" s="1562"/>
      <c r="O100" s="182"/>
    </row>
    <row r="101" spans="1:15" ht="7.5" customHeight="1" x14ac:dyDescent="0.2">
      <c r="A101" s="405"/>
      <c r="G101" s="182"/>
      <c r="H101" s="182"/>
      <c r="I101" s="405"/>
      <c r="O101" s="182"/>
    </row>
    <row r="102" spans="1:15" ht="15" x14ac:dyDescent="0.25">
      <c r="A102" s="605" t="s">
        <v>1400</v>
      </c>
      <c r="B102" s="1563"/>
      <c r="C102" s="1563"/>
      <c r="D102" s="1563"/>
      <c r="E102" s="1563"/>
      <c r="F102" s="1563"/>
      <c r="G102" s="182"/>
      <c r="H102" s="182"/>
      <c r="I102" s="605" t="s">
        <v>1400</v>
      </c>
      <c r="J102" s="1563"/>
      <c r="K102" s="1563"/>
      <c r="L102" s="1563"/>
      <c r="M102" s="1563"/>
      <c r="N102" s="1563"/>
      <c r="O102" s="182"/>
    </row>
    <row r="103" spans="1:15" ht="9" customHeight="1" x14ac:dyDescent="0.2">
      <c r="A103" s="606" t="s">
        <v>2159</v>
      </c>
      <c r="B103" s="1563"/>
      <c r="C103" s="1563"/>
      <c r="D103" s="1563"/>
      <c r="E103" s="1563"/>
      <c r="F103" s="1563"/>
      <c r="G103" s="182"/>
      <c r="H103" s="182"/>
      <c r="I103" s="606" t="s">
        <v>2159</v>
      </c>
      <c r="J103" s="1563"/>
      <c r="K103" s="1563"/>
      <c r="L103" s="1563"/>
      <c r="M103" s="1563"/>
      <c r="N103" s="1563"/>
      <c r="O103" s="182"/>
    </row>
    <row r="104" spans="1:15" x14ac:dyDescent="0.2">
      <c r="A104" s="606" t="s">
        <v>2160</v>
      </c>
      <c r="B104" s="1563"/>
      <c r="C104" s="1563"/>
      <c r="D104" s="1563"/>
      <c r="E104" s="1563"/>
      <c r="F104" s="1563"/>
      <c r="G104" s="182"/>
      <c r="H104" s="182"/>
      <c r="I104" s="606" t="s">
        <v>2160</v>
      </c>
      <c r="J104" s="1563"/>
      <c r="K104" s="1563"/>
      <c r="L104" s="1563"/>
      <c r="M104" s="1563"/>
      <c r="N104" s="1563"/>
      <c r="O104" s="182"/>
    </row>
    <row r="105" spans="1:15" x14ac:dyDescent="0.2">
      <c r="A105" s="606" t="s">
        <v>2161</v>
      </c>
      <c r="B105" s="1563"/>
      <c r="C105" s="1563"/>
      <c r="D105" s="1563"/>
      <c r="E105" s="1563"/>
      <c r="F105" s="1563"/>
      <c r="G105" s="182"/>
      <c r="H105" s="182"/>
      <c r="I105" s="606" t="s">
        <v>2161</v>
      </c>
      <c r="J105" s="1563"/>
      <c r="K105" s="1563"/>
      <c r="L105" s="1563"/>
      <c r="M105" s="1563"/>
      <c r="N105" s="1563"/>
      <c r="O105" s="182"/>
    </row>
    <row r="106" spans="1:15" x14ac:dyDescent="0.2">
      <c r="A106" s="606" t="s">
        <v>2162</v>
      </c>
      <c r="B106" s="1563"/>
      <c r="C106" s="1563"/>
      <c r="D106" s="1563"/>
      <c r="E106" s="1563"/>
      <c r="F106" s="1563"/>
      <c r="G106" s="182"/>
      <c r="H106" s="182"/>
      <c r="I106" s="606" t="s">
        <v>2162</v>
      </c>
      <c r="J106" s="1563"/>
      <c r="K106" s="1563"/>
      <c r="L106" s="1563"/>
      <c r="M106" s="1563"/>
      <c r="N106" s="1563"/>
      <c r="O106" s="182"/>
    </row>
    <row r="107" spans="1:15" ht="8.25" customHeight="1" x14ac:dyDescent="0.2">
      <c r="A107" s="405"/>
      <c r="G107" s="182"/>
      <c r="H107" s="182"/>
      <c r="I107" s="405"/>
      <c r="O107" s="182"/>
    </row>
    <row r="108" spans="1:15" x14ac:dyDescent="0.2">
      <c r="A108" s="193" t="s">
        <v>874</v>
      </c>
      <c r="D108" s="182"/>
      <c r="E108" s="277" t="s">
        <v>1401</v>
      </c>
      <c r="F108" s="182"/>
      <c r="G108" s="182"/>
      <c r="H108" s="182"/>
      <c r="I108" s="193" t="s">
        <v>874</v>
      </c>
      <c r="L108" s="182"/>
      <c r="M108" s="277" t="s">
        <v>1401</v>
      </c>
      <c r="N108" s="182"/>
      <c r="O108" s="182"/>
    </row>
    <row r="109" spans="1:15" x14ac:dyDescent="0.2">
      <c r="A109" s="1564" t="s">
        <v>875</v>
      </c>
      <c r="B109" s="1019">
        <v>2</v>
      </c>
      <c r="C109" s="1019" t="s">
        <v>1147</v>
      </c>
      <c r="D109" s="182"/>
      <c r="E109" s="919" t="s">
        <v>1537</v>
      </c>
      <c r="F109" s="182"/>
      <c r="G109" s="182"/>
      <c r="H109" s="182"/>
      <c r="I109" s="1564" t="s">
        <v>875</v>
      </c>
      <c r="J109" s="1019">
        <f>B109*заглавие!$K$1</f>
        <v>2</v>
      </c>
      <c r="K109" s="1019" t="s">
        <v>1147</v>
      </c>
      <c r="L109" s="182"/>
      <c r="M109" s="919" t="s">
        <v>1537</v>
      </c>
      <c r="N109" s="182"/>
      <c r="O109" s="182"/>
    </row>
    <row r="110" spans="1:15" x14ac:dyDescent="0.2">
      <c r="A110" s="1565" t="s">
        <v>876</v>
      </c>
      <c r="B110" s="1019">
        <v>2</v>
      </c>
      <c r="C110" s="1019" t="s">
        <v>1147</v>
      </c>
      <c r="D110" s="182"/>
      <c r="E110" s="920" t="s">
        <v>629</v>
      </c>
      <c r="F110" s="182"/>
      <c r="G110" s="182"/>
      <c r="H110" s="182"/>
      <c r="I110" s="1565" t="s">
        <v>876</v>
      </c>
      <c r="J110" s="1019">
        <f>B110*заглавие!$K$1</f>
        <v>2</v>
      </c>
      <c r="K110" s="1019" t="s">
        <v>1147</v>
      </c>
      <c r="L110" s="182"/>
      <c r="M110" s="920" t="s">
        <v>629</v>
      </c>
      <c r="N110" s="182"/>
      <c r="O110" s="182"/>
    </row>
    <row r="111" spans="1:15" x14ac:dyDescent="0.2">
      <c r="A111" s="906" t="s">
        <v>1402</v>
      </c>
      <c r="B111" s="1019">
        <v>6</v>
      </c>
      <c r="C111" s="1019" t="s">
        <v>1147</v>
      </c>
      <c r="D111" s="182"/>
      <c r="E111" s="920" t="s">
        <v>630</v>
      </c>
      <c r="F111" s="182"/>
      <c r="G111" s="182"/>
      <c r="H111" s="182"/>
      <c r="I111" s="906" t="s">
        <v>1402</v>
      </c>
      <c r="J111" s="1019">
        <f>B111*заглавие!$K$1</f>
        <v>6</v>
      </c>
      <c r="K111" s="1019" t="s">
        <v>1147</v>
      </c>
      <c r="L111" s="182"/>
      <c r="M111" s="920" t="s">
        <v>630</v>
      </c>
      <c r="N111" s="182"/>
      <c r="O111" s="182"/>
    </row>
    <row r="112" spans="1:15" x14ac:dyDescent="0.2">
      <c r="A112" s="907" t="s">
        <v>1403</v>
      </c>
      <c r="B112" s="1019">
        <v>12</v>
      </c>
      <c r="C112" s="1019" t="s">
        <v>1147</v>
      </c>
      <c r="D112" s="182"/>
      <c r="E112" s="920" t="s">
        <v>2164</v>
      </c>
      <c r="F112" s="182"/>
      <c r="G112" s="182"/>
      <c r="H112" s="182"/>
      <c r="I112" s="907" t="s">
        <v>1403</v>
      </c>
      <c r="J112" s="1019">
        <f>B112*заглавие!$K$1</f>
        <v>12</v>
      </c>
      <c r="K112" s="1019" t="s">
        <v>1147</v>
      </c>
      <c r="L112" s="182"/>
      <c r="M112" s="920" t="s">
        <v>2164</v>
      </c>
      <c r="N112" s="182"/>
      <c r="O112" s="182"/>
    </row>
    <row r="113" spans="1:15" x14ac:dyDescent="0.2">
      <c r="A113" s="1566" t="s">
        <v>1448</v>
      </c>
      <c r="B113" s="1019">
        <v>12</v>
      </c>
      <c r="C113" s="1019" t="s">
        <v>1147</v>
      </c>
      <c r="D113" s="182"/>
      <c r="E113" s="1567" t="s">
        <v>1449</v>
      </c>
      <c r="F113" s="182"/>
      <c r="G113" s="182"/>
      <c r="H113" s="182"/>
      <c r="I113" s="1566" t="s">
        <v>1448</v>
      </c>
      <c r="J113" s="1019">
        <f>B113*заглавие!$K$1</f>
        <v>12</v>
      </c>
      <c r="K113" s="1019" t="s">
        <v>1147</v>
      </c>
      <c r="L113" s="182"/>
      <c r="M113" s="1567" t="s">
        <v>1449</v>
      </c>
      <c r="N113" s="182"/>
      <c r="O113" s="182"/>
    </row>
    <row r="114" spans="1:15" x14ac:dyDescent="0.2">
      <c r="D114" s="182"/>
      <c r="E114" s="920" t="s">
        <v>253</v>
      </c>
      <c r="G114" s="182"/>
      <c r="H114" s="182"/>
      <c r="L114" s="182"/>
      <c r="M114" s="920" t="s">
        <v>253</v>
      </c>
      <c r="O114" s="182"/>
    </row>
    <row r="115" spans="1:15" x14ac:dyDescent="0.2">
      <c r="A115" s="277" t="s">
        <v>1450</v>
      </c>
      <c r="B115" s="1290"/>
      <c r="C115" s="1290"/>
      <c r="D115" s="182"/>
      <c r="E115" s="920" t="s">
        <v>2163</v>
      </c>
      <c r="G115" s="182"/>
      <c r="H115" s="182"/>
      <c r="I115" s="277" t="s">
        <v>1450</v>
      </c>
      <c r="J115" s="1290"/>
      <c r="K115" s="1290"/>
      <c r="L115" s="182"/>
      <c r="M115" s="920" t="s">
        <v>2163</v>
      </c>
      <c r="O115" s="182"/>
    </row>
    <row r="116" spans="1:15" x14ac:dyDescent="0.2">
      <c r="A116" s="1568" t="s">
        <v>4</v>
      </c>
      <c r="B116" s="1569">
        <v>2</v>
      </c>
      <c r="C116" s="1570" t="s">
        <v>1451</v>
      </c>
      <c r="E116" s="920" t="s">
        <v>1452</v>
      </c>
      <c r="H116" s="182"/>
      <c r="I116" s="1568" t="s">
        <v>4</v>
      </c>
      <c r="J116" s="1569">
        <f>B116*заглавие!$K$1</f>
        <v>2</v>
      </c>
      <c r="K116" s="1570" t="s">
        <v>1451</v>
      </c>
      <c r="M116" s="920" t="s">
        <v>1452</v>
      </c>
    </row>
    <row r="117" spans="1:15" x14ac:dyDescent="0.2">
      <c r="A117" s="1571" t="s">
        <v>5</v>
      </c>
      <c r="B117" s="1569">
        <v>7</v>
      </c>
      <c r="C117" s="1570" t="s">
        <v>1451</v>
      </c>
      <c r="E117" s="277" t="s">
        <v>1453</v>
      </c>
      <c r="H117" s="182"/>
      <c r="I117" s="1571" t="s">
        <v>5</v>
      </c>
      <c r="J117" s="1569">
        <f>B117*заглавие!$K$1</f>
        <v>7</v>
      </c>
      <c r="K117" s="1570" t="s">
        <v>1451</v>
      </c>
      <c r="M117" s="277" t="s">
        <v>1453</v>
      </c>
    </row>
    <row r="118" spans="1:15" x14ac:dyDescent="0.2">
      <c r="A118" s="936" t="s">
        <v>6</v>
      </c>
      <c r="B118" s="1572">
        <v>5</v>
      </c>
      <c r="C118" s="1570" t="s">
        <v>1451</v>
      </c>
      <c r="E118" s="920" t="s">
        <v>483</v>
      </c>
      <c r="H118" s="182"/>
      <c r="I118" s="936" t="s">
        <v>6</v>
      </c>
      <c r="J118" s="1572">
        <f>B118*заглавие!$K$1</f>
        <v>5</v>
      </c>
      <c r="K118" s="1570" t="s">
        <v>1451</v>
      </c>
      <c r="M118" s="920" t="s">
        <v>483</v>
      </c>
    </row>
    <row r="119" spans="1:15" x14ac:dyDescent="0.2">
      <c r="A119" s="936" t="s">
        <v>2034</v>
      </c>
      <c r="B119" s="1572">
        <v>5</v>
      </c>
      <c r="C119" s="1570" t="s">
        <v>1451</v>
      </c>
      <c r="E119" s="920" t="s">
        <v>1657</v>
      </c>
      <c r="H119" s="182"/>
      <c r="I119" s="936" t="s">
        <v>2034</v>
      </c>
      <c r="J119" s="1572">
        <f>B119*заглавие!$K$1</f>
        <v>5</v>
      </c>
      <c r="K119" s="1570" t="s">
        <v>1451</v>
      </c>
      <c r="M119" s="920" t="s">
        <v>1657</v>
      </c>
    </row>
    <row r="120" spans="1:15" x14ac:dyDescent="0.2">
      <c r="A120" s="936" t="s">
        <v>1194</v>
      </c>
      <c r="B120" s="1572">
        <v>11</v>
      </c>
      <c r="C120" s="1570" t="s">
        <v>1451</v>
      </c>
      <c r="E120" s="920" t="s">
        <v>1073</v>
      </c>
      <c r="H120" s="182"/>
      <c r="I120" s="936" t="s">
        <v>1194</v>
      </c>
      <c r="J120" s="1572">
        <f>B120*заглавие!$K$1</f>
        <v>11</v>
      </c>
      <c r="K120" s="1570" t="s">
        <v>1451</v>
      </c>
      <c r="M120" s="920" t="s">
        <v>1073</v>
      </c>
    </row>
    <row r="121" spans="1:15" x14ac:dyDescent="0.2">
      <c r="A121" s="781" t="s">
        <v>2165</v>
      </c>
      <c r="E121" s="1567" t="s">
        <v>1454</v>
      </c>
      <c r="H121" s="182"/>
      <c r="I121" s="182"/>
      <c r="L121" s="781" t="s">
        <v>2165</v>
      </c>
      <c r="M121" s="1567" t="s">
        <v>1454</v>
      </c>
      <c r="N121" s="1573"/>
    </row>
    <row r="122" spans="1:15" x14ac:dyDescent="0.2">
      <c r="A122" s="782" t="s">
        <v>2166</v>
      </c>
      <c r="E122" s="182"/>
      <c r="H122" s="182"/>
      <c r="I122" s="182"/>
      <c r="M122" s="182"/>
    </row>
    <row r="123" spans="1:15" x14ac:dyDescent="0.2">
      <c r="A123" s="1484"/>
      <c r="E123" s="193" t="s">
        <v>1455</v>
      </c>
      <c r="H123" s="182"/>
      <c r="I123" s="1484" t="s">
        <v>2166</v>
      </c>
      <c r="M123" s="193" t="s">
        <v>1455</v>
      </c>
    </row>
    <row r="124" spans="1:15" x14ac:dyDescent="0.2">
      <c r="A124" s="1019" t="s">
        <v>1145</v>
      </c>
      <c r="B124" s="1019">
        <v>10</v>
      </c>
      <c r="C124" s="1019" t="s">
        <v>1147</v>
      </c>
      <c r="E124" s="920" t="s">
        <v>1537</v>
      </c>
      <c r="H124" s="182"/>
      <c r="I124" s="1019" t="s">
        <v>1145</v>
      </c>
      <c r="J124" s="1019">
        <f>B124*заглавие!$K$1</f>
        <v>10</v>
      </c>
      <c r="K124" s="1019" t="s">
        <v>1147</v>
      </c>
      <c r="M124" s="920" t="s">
        <v>1537</v>
      </c>
    </row>
    <row r="125" spans="1:15" x14ac:dyDescent="0.2">
      <c r="A125" s="1019" t="s">
        <v>2167</v>
      </c>
      <c r="B125" s="1019">
        <v>10</v>
      </c>
      <c r="C125" s="1019" t="s">
        <v>1147</v>
      </c>
      <c r="E125" s="920" t="s">
        <v>629</v>
      </c>
      <c r="H125" s="182"/>
      <c r="I125" s="1019" t="s">
        <v>2167</v>
      </c>
      <c r="J125" s="1019">
        <f>B125*заглавие!$K$1</f>
        <v>10</v>
      </c>
      <c r="K125" s="1019" t="s">
        <v>1147</v>
      </c>
      <c r="M125" s="920" t="s">
        <v>629</v>
      </c>
    </row>
    <row r="126" spans="1:15" x14ac:dyDescent="0.2">
      <c r="A126" s="1019" t="s">
        <v>2168</v>
      </c>
      <c r="B126" s="1019">
        <v>10</v>
      </c>
      <c r="C126" s="1019" t="s">
        <v>1147</v>
      </c>
      <c r="E126" s="920" t="s">
        <v>630</v>
      </c>
      <c r="H126" s="182"/>
      <c r="I126" s="1019" t="s">
        <v>2168</v>
      </c>
      <c r="J126" s="1019">
        <f>B126*заглавие!$K$1</f>
        <v>10</v>
      </c>
      <c r="K126" s="1019" t="s">
        <v>1147</v>
      </c>
      <c r="M126" s="920" t="s">
        <v>630</v>
      </c>
    </row>
    <row r="127" spans="1:15" x14ac:dyDescent="0.2">
      <c r="A127" s="1019" t="s">
        <v>1146</v>
      </c>
      <c r="B127" s="1019">
        <v>10</v>
      </c>
      <c r="C127" s="1019" t="s">
        <v>1147</v>
      </c>
      <c r="E127" s="920" t="s">
        <v>2164</v>
      </c>
      <c r="H127" s="182"/>
      <c r="I127" s="1019" t="s">
        <v>1146</v>
      </c>
      <c r="J127" s="1019">
        <f>B127*заглавие!$K$1</f>
        <v>10</v>
      </c>
      <c r="K127" s="1019" t="s">
        <v>1147</v>
      </c>
      <c r="M127" s="920" t="s">
        <v>2164</v>
      </c>
    </row>
    <row r="128" spans="1:15" x14ac:dyDescent="0.2">
      <c r="A128" s="1019" t="s">
        <v>1784</v>
      </c>
      <c r="B128" s="1019">
        <v>35</v>
      </c>
      <c r="C128" s="1019" t="s">
        <v>1148</v>
      </c>
      <c r="E128" s="1567" t="s">
        <v>1449</v>
      </c>
      <c r="H128" s="182"/>
      <c r="I128" s="1019" t="s">
        <v>1784</v>
      </c>
      <c r="J128" s="1019">
        <f>B128*заглавие!$K$1</f>
        <v>35</v>
      </c>
      <c r="K128" s="1019" t="s">
        <v>1148</v>
      </c>
      <c r="M128" s="1567" t="s">
        <v>1449</v>
      </c>
    </row>
    <row r="129" spans="1:15" x14ac:dyDescent="0.2">
      <c r="A129" s="1019" t="s">
        <v>1781</v>
      </c>
      <c r="B129" s="1019">
        <v>22</v>
      </c>
      <c r="C129" s="1019" t="s">
        <v>1148</v>
      </c>
      <c r="E129" s="920" t="s">
        <v>254</v>
      </c>
      <c r="H129" s="182"/>
      <c r="I129" s="1019" t="s">
        <v>1781</v>
      </c>
      <c r="J129" s="1019">
        <f>B129*заглавие!$K$1</f>
        <v>22</v>
      </c>
      <c r="K129" s="1019" t="s">
        <v>1148</v>
      </c>
      <c r="M129" s="920" t="s">
        <v>254</v>
      </c>
    </row>
    <row r="130" spans="1:15" ht="13.5" x14ac:dyDescent="0.25">
      <c r="A130" s="783" t="s">
        <v>2169</v>
      </c>
      <c r="B130" s="1290"/>
      <c r="C130" s="1290"/>
      <c r="D130" s="1290"/>
      <c r="E130" s="182"/>
      <c r="G130" s="50"/>
      <c r="H130" s="182"/>
      <c r="I130" s="783" t="s">
        <v>2169</v>
      </c>
      <c r="J130" s="1290"/>
      <c r="K130" s="1290"/>
      <c r="L130" s="1290"/>
      <c r="M130" s="182"/>
      <c r="O130" s="50"/>
    </row>
    <row r="131" spans="1:15" x14ac:dyDescent="0.2">
      <c r="A131" s="1290"/>
      <c r="B131" s="1290"/>
      <c r="C131" s="1290"/>
      <c r="D131" s="1290"/>
      <c r="E131" s="182"/>
      <c r="H131" s="182"/>
      <c r="I131" s="1290"/>
      <c r="J131" s="1290"/>
      <c r="K131" s="1290"/>
      <c r="L131" s="1290"/>
      <c r="M131" s="182"/>
    </row>
    <row r="132" spans="1:15" x14ac:dyDescent="0.2">
      <c r="A132" s="1290"/>
      <c r="B132" s="1290"/>
      <c r="C132" s="1290"/>
      <c r="D132" s="1290"/>
      <c r="E132" s="1290"/>
      <c r="G132" s="182"/>
      <c r="H132" s="182"/>
      <c r="I132" s="1290"/>
      <c r="J132" s="1290"/>
      <c r="K132" s="1290"/>
      <c r="L132" s="1290"/>
      <c r="M132" s="1290"/>
      <c r="O132" s="182"/>
    </row>
    <row r="133" spans="1:15" x14ac:dyDescent="0.2">
      <c r="A133" s="1"/>
      <c r="B133" s="1"/>
      <c r="C133" s="1"/>
      <c r="D133" s="1"/>
      <c r="E133" s="1290"/>
      <c r="F133" s="1290"/>
      <c r="G133" s="182"/>
      <c r="H133" s="182"/>
      <c r="I133" s="1"/>
      <c r="J133" s="1"/>
      <c r="K133" s="1"/>
      <c r="L133" s="1"/>
      <c r="M133" s="1290"/>
      <c r="N133" s="1290"/>
      <c r="O133" s="182"/>
    </row>
    <row r="134" spans="1:15" x14ac:dyDescent="0.2">
      <c r="A134" s="182"/>
      <c r="B134" s="1"/>
      <c r="C134" s="1"/>
      <c r="D134" s="1"/>
      <c r="E134" s="1290"/>
      <c r="F134" s="1290"/>
      <c r="G134" s="182"/>
      <c r="H134" s="182"/>
      <c r="I134" s="182"/>
      <c r="J134" s="1"/>
      <c r="K134" s="1"/>
      <c r="L134" s="1"/>
      <c r="M134" s="1290"/>
      <c r="N134" s="1290"/>
      <c r="O134" s="182"/>
    </row>
    <row r="135" spans="1:15" x14ac:dyDescent="0.2">
      <c r="A135" s="1289"/>
      <c r="B135" s="1290"/>
      <c r="C135" s="1290"/>
      <c r="D135" s="1290"/>
      <c r="E135" s="1290"/>
      <c r="F135" s="1290"/>
      <c r="G135" s="182"/>
      <c r="H135" s="182"/>
      <c r="I135" s="1289"/>
      <c r="J135" s="1290"/>
      <c r="K135" s="1290"/>
      <c r="L135" s="1290"/>
      <c r="M135" s="1290"/>
      <c r="N135" s="1290"/>
      <c r="O135" s="182"/>
    </row>
    <row r="141" spans="1:15" x14ac:dyDescent="0.2">
      <c r="A141" s="1289"/>
      <c r="B141" s="1290"/>
      <c r="C141" s="1290"/>
      <c r="D141" s="1290"/>
      <c r="E141" s="1290"/>
      <c r="F141" s="1290"/>
      <c r="G141" s="182"/>
      <c r="H141" s="182"/>
      <c r="I141" s="1289"/>
      <c r="J141" s="1290"/>
      <c r="K141" s="1290"/>
      <c r="L141" s="1290"/>
      <c r="M141" s="1290"/>
      <c r="N141" s="1290"/>
      <c r="O141" s="182"/>
    </row>
    <row r="142" spans="1:15" x14ac:dyDescent="0.2">
      <c r="A142" s="1289"/>
      <c r="B142" s="1290"/>
      <c r="C142" s="1290"/>
      <c r="D142" s="1290"/>
      <c r="E142" s="1290"/>
      <c r="F142" s="1290"/>
      <c r="G142" s="182"/>
      <c r="H142" s="182"/>
      <c r="I142" s="1289"/>
      <c r="J142" s="1290"/>
      <c r="K142" s="1290"/>
      <c r="L142" s="1290"/>
      <c r="M142" s="1290"/>
      <c r="N142" s="1290"/>
      <c r="O142" s="182"/>
    </row>
    <row r="143" spans="1:15" x14ac:dyDescent="0.2">
      <c r="A143" s="1289"/>
      <c r="B143" s="1290"/>
      <c r="C143" s="1290"/>
      <c r="D143" s="1290"/>
      <c r="E143" s="1290"/>
      <c r="F143" s="1290"/>
      <c r="G143" s="182"/>
      <c r="H143" s="182"/>
      <c r="I143" s="1289"/>
      <c r="J143" s="1290"/>
      <c r="K143" s="1290"/>
      <c r="L143" s="1290"/>
      <c r="M143" s="1290"/>
      <c r="N143" s="1290"/>
      <c r="O143" s="182"/>
    </row>
    <row r="144" spans="1:15" x14ac:dyDescent="0.2">
      <c r="A144" s="1289"/>
      <c r="B144" s="1290"/>
      <c r="C144" s="1290"/>
      <c r="D144" s="1290"/>
      <c r="E144" s="1290"/>
      <c r="F144" s="1290"/>
      <c r="G144" s="182"/>
      <c r="H144" s="182"/>
      <c r="I144" s="1289"/>
      <c r="J144" s="1290"/>
      <c r="K144" s="1290"/>
      <c r="L144" s="1290"/>
      <c r="M144" s="1290"/>
      <c r="N144" s="1290"/>
      <c r="O144" s="182"/>
    </row>
    <row r="145" spans="1:15" x14ac:dyDescent="0.2">
      <c r="A145" s="1289"/>
      <c r="B145" s="1290"/>
      <c r="C145" s="1290"/>
      <c r="D145" s="1290"/>
      <c r="E145" s="1290"/>
      <c r="F145" s="1290"/>
      <c r="G145" s="182"/>
      <c r="H145" s="182"/>
      <c r="I145" s="1289"/>
      <c r="J145" s="1290"/>
      <c r="K145" s="1290"/>
      <c r="L145" s="1290"/>
      <c r="M145" s="1290"/>
      <c r="N145" s="1290"/>
      <c r="O145" s="182"/>
    </row>
    <row r="146" spans="1:15" x14ac:dyDescent="0.2">
      <c r="A146" s="1289"/>
      <c r="B146" s="1290"/>
      <c r="C146" s="1290"/>
      <c r="D146" s="1290"/>
      <c r="E146" s="1290"/>
      <c r="F146" s="1290"/>
      <c r="G146" s="182"/>
      <c r="H146" s="182"/>
      <c r="I146" s="1289"/>
      <c r="J146" s="1290"/>
      <c r="K146" s="1290"/>
      <c r="L146" s="1290"/>
      <c r="M146" s="1290"/>
      <c r="N146" s="1290"/>
      <c r="O146" s="182"/>
    </row>
    <row r="147" spans="1:15" x14ac:dyDescent="0.2">
      <c r="A147" s="1289"/>
      <c r="B147" s="1290"/>
      <c r="C147" s="1290"/>
      <c r="D147" s="1290"/>
      <c r="E147" s="1290"/>
      <c r="F147" s="1290"/>
      <c r="G147" s="182"/>
      <c r="H147" s="182"/>
      <c r="I147" s="1289"/>
      <c r="J147" s="1290"/>
      <c r="K147" s="1290"/>
      <c r="L147" s="1290"/>
      <c r="M147" s="1290"/>
      <c r="N147" s="1290"/>
      <c r="O147" s="182"/>
    </row>
    <row r="148" spans="1:15" x14ac:dyDescent="0.2">
      <c r="A148" s="1289"/>
      <c r="B148" s="1290"/>
      <c r="C148" s="1290"/>
      <c r="D148" s="1290"/>
      <c r="E148" s="1290"/>
      <c r="F148" s="1290"/>
      <c r="G148" s="182"/>
      <c r="H148" s="182"/>
      <c r="I148" s="1289"/>
      <c r="J148" s="1290"/>
      <c r="K148" s="1290"/>
      <c r="L148" s="1290"/>
      <c r="M148" s="1290"/>
      <c r="N148" s="1290"/>
      <c r="O148" s="182"/>
    </row>
    <row r="149" spans="1:15" x14ac:dyDescent="0.2">
      <c r="A149" s="1289"/>
      <c r="B149" s="1290"/>
      <c r="C149" s="1290"/>
      <c r="D149" s="1290"/>
      <c r="E149" s="1290"/>
      <c r="F149" s="1290"/>
      <c r="G149" s="182"/>
      <c r="H149" s="182"/>
      <c r="I149" s="1289"/>
      <c r="J149" s="1290"/>
      <c r="K149" s="1290"/>
      <c r="L149" s="1290"/>
      <c r="M149" s="1290"/>
      <c r="N149" s="1290"/>
      <c r="O149" s="182"/>
    </row>
    <row r="150" spans="1:15" x14ac:dyDescent="0.2">
      <c r="A150" s="1289"/>
      <c r="B150" s="1290"/>
      <c r="C150" s="1290"/>
      <c r="D150" s="1290"/>
      <c r="E150" s="1290"/>
      <c r="F150" s="1290"/>
      <c r="G150" s="182"/>
      <c r="H150" s="182"/>
      <c r="I150" s="1289"/>
      <c r="J150" s="1290"/>
      <c r="K150" s="1290"/>
      <c r="L150" s="1290"/>
      <c r="M150" s="1290"/>
      <c r="N150" s="1290"/>
      <c r="O150" s="182"/>
    </row>
    <row r="151" spans="1:15" x14ac:dyDescent="0.2">
      <c r="A151" s="1289"/>
      <c r="B151" s="1290"/>
      <c r="C151" s="1290"/>
      <c r="D151" s="1290"/>
      <c r="E151" s="1290"/>
      <c r="F151" s="1290"/>
      <c r="G151" s="182"/>
      <c r="H151" s="182"/>
      <c r="I151" s="1289"/>
      <c r="J151" s="1290"/>
      <c r="K151" s="1290"/>
      <c r="L151" s="1290"/>
      <c r="M151" s="1290"/>
      <c r="N151" s="1290"/>
      <c r="O151" s="182"/>
    </row>
    <row r="152" spans="1:15" x14ac:dyDescent="0.2">
      <c r="A152" s="1289"/>
      <c r="B152" s="1290"/>
      <c r="C152" s="1290"/>
      <c r="D152" s="1290"/>
      <c r="E152" s="1290"/>
      <c r="F152" s="1290"/>
      <c r="G152" s="182"/>
      <c r="H152" s="182"/>
      <c r="I152" s="1289"/>
      <c r="J152" s="1290"/>
      <c r="K152" s="1290"/>
      <c r="L152" s="1290"/>
      <c r="M152" s="1290"/>
      <c r="N152" s="1290"/>
      <c r="O152" s="182"/>
    </row>
    <row r="153" spans="1:15" x14ac:dyDescent="0.2">
      <c r="A153" s="1289"/>
      <c r="B153" s="1290"/>
      <c r="C153" s="1290"/>
      <c r="D153" s="1290"/>
      <c r="E153" s="1290"/>
      <c r="F153" s="1290"/>
      <c r="G153" s="182"/>
      <c r="H153" s="182"/>
      <c r="I153" s="1289"/>
      <c r="J153" s="1290"/>
      <c r="K153" s="1290"/>
      <c r="L153" s="1290"/>
      <c r="M153" s="1290"/>
      <c r="N153" s="1290"/>
      <c r="O153" s="182"/>
    </row>
    <row r="154" spans="1:15" x14ac:dyDescent="0.2">
      <c r="A154" s="1289"/>
      <c r="B154" s="1290"/>
      <c r="C154" s="1290"/>
      <c r="D154" s="1290"/>
      <c r="E154" s="1290"/>
      <c r="F154" s="1290"/>
      <c r="G154" s="182"/>
      <c r="H154" s="182"/>
      <c r="I154" s="1289"/>
      <c r="J154" s="1290"/>
      <c r="K154" s="1290"/>
      <c r="L154" s="1290"/>
      <c r="M154" s="1290"/>
      <c r="N154" s="1290"/>
      <c r="O154" s="182"/>
    </row>
    <row r="155" spans="1:15" x14ac:dyDescent="0.2">
      <c r="A155" s="1289"/>
      <c r="B155" s="1290"/>
      <c r="C155" s="1290"/>
      <c r="D155" s="1290"/>
      <c r="E155" s="1290"/>
      <c r="F155" s="1290"/>
      <c r="G155" s="182"/>
      <c r="H155" s="182"/>
      <c r="I155" s="1289"/>
      <c r="J155" s="1290"/>
      <c r="K155" s="1290"/>
      <c r="L155" s="1290"/>
      <c r="M155" s="1290"/>
      <c r="N155" s="1290"/>
      <c r="O155" s="182"/>
    </row>
    <row r="156" spans="1:15" x14ac:dyDescent="0.2">
      <c r="A156" s="1289"/>
      <c r="B156" s="1290"/>
      <c r="C156" s="1290"/>
      <c r="D156" s="1290"/>
      <c r="E156" s="1290"/>
      <c r="F156" s="1290"/>
      <c r="G156" s="182"/>
      <c r="H156" s="182"/>
      <c r="I156" s="1289"/>
      <c r="J156" s="1290"/>
      <c r="K156" s="1290"/>
      <c r="L156" s="1290"/>
      <c r="M156" s="1290"/>
      <c r="N156" s="1290"/>
      <c r="O156" s="182"/>
    </row>
    <row r="157" spans="1:15" x14ac:dyDescent="0.2">
      <c r="A157" s="1289"/>
      <c r="B157" s="1290"/>
      <c r="C157" s="1290"/>
      <c r="D157" s="1290"/>
      <c r="E157" s="1290"/>
      <c r="F157" s="1290"/>
      <c r="G157" s="182"/>
      <c r="H157" s="182"/>
      <c r="I157" s="1289"/>
      <c r="J157" s="1290"/>
      <c r="K157" s="1290"/>
      <c r="L157" s="1290"/>
      <c r="M157" s="1290"/>
      <c r="N157" s="1290"/>
      <c r="O157" s="182"/>
    </row>
    <row r="158" spans="1:15" x14ac:dyDescent="0.2">
      <c r="A158" s="1289"/>
      <c r="B158" s="1290"/>
      <c r="C158" s="1290"/>
      <c r="D158" s="1290"/>
      <c r="E158" s="1290"/>
      <c r="F158" s="1290"/>
      <c r="G158" s="182"/>
      <c r="H158" s="182"/>
      <c r="I158" s="1289"/>
      <c r="J158" s="1290"/>
      <c r="K158" s="1290"/>
      <c r="L158" s="1290"/>
      <c r="M158" s="1290"/>
      <c r="N158" s="1290"/>
      <c r="O158" s="182"/>
    </row>
    <row r="159" spans="1:15" x14ac:dyDescent="0.2">
      <c r="A159" s="1289"/>
      <c r="B159" s="1290"/>
      <c r="C159" s="1290"/>
      <c r="D159" s="1290"/>
      <c r="E159" s="1290"/>
      <c r="F159" s="1290"/>
      <c r="G159" s="182"/>
      <c r="H159" s="182"/>
      <c r="I159" s="1289"/>
      <c r="J159" s="1290"/>
      <c r="K159" s="1290"/>
      <c r="L159" s="1290"/>
      <c r="M159" s="1290"/>
      <c r="N159" s="1290"/>
      <c r="O159" s="182"/>
    </row>
    <row r="160" spans="1:15" x14ac:dyDescent="0.2">
      <c r="A160" s="1289"/>
      <c r="B160" s="1290"/>
      <c r="C160" s="1290"/>
      <c r="D160" s="1290"/>
      <c r="E160" s="1290"/>
      <c r="F160" s="1290"/>
      <c r="G160" s="182"/>
      <c r="H160" s="182"/>
      <c r="I160" s="1289"/>
      <c r="J160" s="1290"/>
      <c r="K160" s="1290"/>
      <c r="L160" s="1290"/>
      <c r="M160" s="1290"/>
      <c r="N160" s="1290"/>
      <c r="O160" s="182"/>
    </row>
    <row r="161" spans="1:15" x14ac:dyDescent="0.2">
      <c r="A161" s="1289"/>
      <c r="B161" s="1290"/>
      <c r="C161" s="1290"/>
      <c r="D161" s="1290"/>
      <c r="E161" s="1290"/>
      <c r="F161" s="1290"/>
      <c r="G161" s="182"/>
      <c r="H161" s="182"/>
      <c r="I161" s="1289"/>
      <c r="J161" s="1290"/>
      <c r="K161" s="1290"/>
      <c r="L161" s="1290"/>
      <c r="M161" s="1290"/>
      <c r="N161" s="1290"/>
      <c r="O161" s="182"/>
    </row>
    <row r="162" spans="1:15" x14ac:dyDescent="0.2">
      <c r="A162" s="1289"/>
      <c r="B162" s="1290"/>
      <c r="C162" s="1290"/>
      <c r="D162" s="1290"/>
      <c r="E162" s="1290"/>
      <c r="F162" s="1290"/>
      <c r="G162" s="182"/>
      <c r="H162" s="182"/>
      <c r="I162" s="1289"/>
      <c r="J162" s="1290"/>
      <c r="K162" s="1290"/>
      <c r="L162" s="1290"/>
      <c r="M162" s="1290"/>
      <c r="N162" s="1290"/>
      <c r="O162" s="182"/>
    </row>
    <row r="163" spans="1:15" x14ac:dyDescent="0.2">
      <c r="A163" s="1289"/>
      <c r="B163" s="1290"/>
      <c r="C163" s="1290"/>
      <c r="D163" s="1290"/>
      <c r="E163" s="1290"/>
      <c r="F163" s="1290"/>
      <c r="G163" s="182"/>
      <c r="H163" s="182"/>
      <c r="I163" s="1289"/>
      <c r="J163" s="1290"/>
      <c r="K163" s="1290"/>
      <c r="L163" s="1290"/>
      <c r="M163" s="1290"/>
      <c r="N163" s="1290"/>
      <c r="O163" s="182"/>
    </row>
    <row r="164" spans="1:15" x14ac:dyDescent="0.2">
      <c r="A164" s="1289"/>
      <c r="B164" s="1290"/>
      <c r="C164" s="1290"/>
      <c r="D164" s="1290"/>
      <c r="E164" s="1290"/>
      <c r="F164" s="1290"/>
      <c r="G164" s="182"/>
      <c r="H164" s="182"/>
      <c r="I164" s="1289"/>
      <c r="J164" s="1290"/>
      <c r="K164" s="1290"/>
      <c r="L164" s="1290"/>
      <c r="M164" s="1290"/>
      <c r="N164" s="1290"/>
      <c r="O164" s="182"/>
    </row>
    <row r="165" spans="1:15" x14ac:dyDescent="0.2">
      <c r="A165" s="1289"/>
      <c r="B165" s="1290"/>
      <c r="C165" s="1290"/>
      <c r="D165" s="1290"/>
      <c r="E165" s="1290"/>
      <c r="F165" s="1290"/>
      <c r="G165" s="182"/>
      <c r="H165" s="182"/>
      <c r="I165" s="1289"/>
      <c r="J165" s="1290"/>
      <c r="K165" s="1290"/>
      <c r="L165" s="1290"/>
      <c r="M165" s="1290"/>
      <c r="N165" s="1290"/>
      <c r="O165" s="182"/>
    </row>
    <row r="166" spans="1:15" x14ac:dyDescent="0.2">
      <c r="A166" s="1289"/>
      <c r="B166" s="1290"/>
      <c r="C166" s="1290"/>
      <c r="D166" s="1290"/>
      <c r="E166" s="1290"/>
      <c r="F166" s="1290"/>
      <c r="G166" s="182"/>
      <c r="H166" s="182"/>
      <c r="I166" s="1289"/>
      <c r="J166" s="1290"/>
      <c r="K166" s="1290"/>
      <c r="L166" s="1290"/>
      <c r="M166" s="1290"/>
      <c r="N166" s="1290"/>
      <c r="O166" s="182"/>
    </row>
    <row r="167" spans="1:15" x14ac:dyDescent="0.2">
      <c r="A167" s="1289"/>
      <c r="B167" s="1290"/>
      <c r="C167" s="1290"/>
      <c r="D167" s="1290"/>
      <c r="E167" s="1290"/>
      <c r="F167" s="1290"/>
      <c r="G167" s="182"/>
      <c r="H167" s="182"/>
      <c r="I167" s="1289"/>
      <c r="J167" s="1290"/>
      <c r="K167" s="1290"/>
      <c r="L167" s="1290"/>
      <c r="M167" s="1290"/>
      <c r="N167" s="1290"/>
      <c r="O167" s="182"/>
    </row>
    <row r="168" spans="1:15" x14ac:dyDescent="0.2">
      <c r="A168" s="1289"/>
      <c r="B168" s="1290"/>
      <c r="C168" s="1290"/>
      <c r="D168" s="1290"/>
      <c r="E168" s="1290"/>
      <c r="F168" s="1290"/>
      <c r="G168" s="182"/>
      <c r="H168" s="182"/>
      <c r="I168" s="1289"/>
      <c r="J168" s="1290"/>
      <c r="K168" s="1290"/>
      <c r="L168" s="1290"/>
      <c r="M168" s="1290"/>
      <c r="N168" s="1290"/>
      <c r="O168" s="182"/>
    </row>
    <row r="169" spans="1:15" x14ac:dyDescent="0.2">
      <c r="A169" s="1289"/>
      <c r="B169" s="1290"/>
      <c r="C169" s="1290"/>
      <c r="D169" s="1290"/>
      <c r="E169" s="1290"/>
      <c r="F169" s="1290"/>
      <c r="G169" s="182"/>
      <c r="H169" s="182"/>
      <c r="I169" s="1289"/>
      <c r="J169" s="1290"/>
      <c r="K169" s="1290"/>
      <c r="L169" s="1290"/>
      <c r="M169" s="1290"/>
      <c r="N169" s="1290"/>
      <c r="O169" s="182"/>
    </row>
    <row r="170" spans="1:15" x14ac:dyDescent="0.2">
      <c r="A170" s="1289"/>
      <c r="B170" s="1290"/>
      <c r="C170" s="1290"/>
      <c r="D170" s="1290"/>
      <c r="E170" s="1290"/>
      <c r="F170" s="1290"/>
      <c r="G170" s="182"/>
      <c r="H170" s="182"/>
      <c r="I170" s="1289"/>
      <c r="J170" s="1290"/>
      <c r="K170" s="1290"/>
      <c r="L170" s="1290"/>
      <c r="M170" s="1290"/>
      <c r="N170" s="1290"/>
      <c r="O170" s="182"/>
    </row>
    <row r="171" spans="1:15" x14ac:dyDescent="0.2">
      <c r="A171" s="1289"/>
      <c r="B171" s="1290"/>
      <c r="C171" s="1290"/>
      <c r="D171" s="1290"/>
      <c r="E171" s="1290"/>
      <c r="F171" s="1290"/>
      <c r="G171" s="182"/>
      <c r="H171" s="182"/>
      <c r="I171" s="1289"/>
      <c r="J171" s="1290"/>
      <c r="K171" s="1290"/>
      <c r="L171" s="1290"/>
      <c r="M171" s="1290"/>
      <c r="N171" s="1290"/>
      <c r="O171" s="182"/>
    </row>
    <row r="172" spans="1:15" x14ac:dyDescent="0.2">
      <c r="A172" s="1289"/>
      <c r="B172" s="1290"/>
      <c r="C172" s="1290"/>
      <c r="D172" s="1290"/>
      <c r="E172" s="1290"/>
      <c r="F172" s="1290"/>
      <c r="G172" s="182"/>
      <c r="H172" s="182"/>
      <c r="I172" s="1289"/>
      <c r="J172" s="1290"/>
      <c r="K172" s="1290"/>
      <c r="L172" s="1290"/>
      <c r="M172" s="1290"/>
      <c r="N172" s="1290"/>
      <c r="O172" s="182"/>
    </row>
    <row r="173" spans="1:15" x14ac:dyDescent="0.2">
      <c r="A173" s="1289"/>
      <c r="B173" s="1290"/>
      <c r="C173" s="1290"/>
      <c r="D173" s="1290"/>
      <c r="E173" s="1290"/>
      <c r="F173" s="1290"/>
      <c r="G173" s="182"/>
      <c r="H173" s="182"/>
      <c r="I173" s="1289"/>
      <c r="J173" s="1290"/>
      <c r="K173" s="1290"/>
      <c r="L173" s="1290"/>
      <c r="M173" s="1290"/>
      <c r="N173" s="1290"/>
      <c r="O173" s="182"/>
    </row>
    <row r="174" spans="1:15" x14ac:dyDescent="0.2">
      <c r="A174" s="1289"/>
      <c r="B174" s="1290"/>
      <c r="C174" s="1290"/>
      <c r="D174" s="1290"/>
      <c r="E174" s="1290"/>
      <c r="F174" s="1290"/>
      <c r="G174" s="182"/>
      <c r="H174" s="182"/>
      <c r="I174" s="1289"/>
      <c r="J174" s="1290"/>
      <c r="K174" s="1290"/>
      <c r="L174" s="1290"/>
      <c r="M174" s="1290"/>
      <c r="N174" s="1290"/>
      <c r="O174" s="182"/>
    </row>
    <row r="175" spans="1:15" x14ac:dyDescent="0.2">
      <c r="A175" s="1289"/>
      <c r="B175" s="1290"/>
      <c r="C175" s="1290"/>
      <c r="D175" s="1290"/>
      <c r="E175" s="1290"/>
      <c r="F175" s="1290"/>
      <c r="G175" s="182"/>
      <c r="H175" s="182"/>
      <c r="I175" s="1289"/>
      <c r="J175" s="1290"/>
      <c r="K175" s="1290"/>
      <c r="L175" s="1290"/>
      <c r="M175" s="1290"/>
      <c r="N175" s="1290"/>
      <c r="O175" s="182"/>
    </row>
    <row r="176" spans="1:15" x14ac:dyDescent="0.2">
      <c r="A176" s="1289"/>
      <c r="B176" s="1290"/>
      <c r="C176" s="1290"/>
      <c r="D176" s="1290"/>
      <c r="E176" s="1290"/>
      <c r="F176" s="1290"/>
      <c r="G176" s="182"/>
      <c r="H176" s="182"/>
      <c r="I176" s="1289"/>
      <c r="J176" s="1290"/>
      <c r="K176" s="1290"/>
      <c r="L176" s="1290"/>
      <c r="M176" s="1290"/>
      <c r="N176" s="1290"/>
      <c r="O176" s="182"/>
    </row>
    <row r="177" spans="1:15" x14ac:dyDescent="0.2">
      <c r="A177" s="1289"/>
      <c r="B177" s="1290"/>
      <c r="C177" s="1290"/>
      <c r="D177" s="1290"/>
      <c r="E177" s="1290"/>
      <c r="F177" s="1290"/>
      <c r="G177" s="182"/>
      <c r="H177" s="182"/>
      <c r="I177" s="1289"/>
      <c r="J177" s="1290"/>
      <c r="K177" s="1290"/>
      <c r="L177" s="1290"/>
      <c r="M177" s="1290"/>
      <c r="N177" s="1290"/>
      <c r="O177" s="182"/>
    </row>
    <row r="178" spans="1:15" x14ac:dyDescent="0.2">
      <c r="A178" s="1289"/>
      <c r="B178" s="1290"/>
      <c r="C178" s="1290"/>
      <c r="D178" s="1290"/>
      <c r="E178" s="1290"/>
      <c r="F178" s="1290"/>
      <c r="G178" s="182"/>
      <c r="H178" s="182"/>
      <c r="I178" s="1289"/>
      <c r="J178" s="1290"/>
      <c r="K178" s="1290"/>
      <c r="L178" s="1290"/>
      <c r="M178" s="1290"/>
      <c r="N178" s="1290"/>
      <c r="O178" s="182"/>
    </row>
    <row r="179" spans="1:15" x14ac:dyDescent="0.2">
      <c r="A179" s="1289"/>
      <c r="B179" s="1290"/>
      <c r="C179" s="1290"/>
      <c r="D179" s="1290"/>
      <c r="E179" s="1290"/>
      <c r="F179" s="1290"/>
      <c r="G179" s="182"/>
      <c r="H179" s="182"/>
      <c r="I179" s="1289"/>
      <c r="J179" s="1290"/>
      <c r="K179" s="1290"/>
      <c r="L179" s="1290"/>
      <c r="M179" s="1290"/>
      <c r="N179" s="1290"/>
      <c r="O179" s="182"/>
    </row>
    <row r="180" spans="1:15" x14ac:dyDescent="0.2">
      <c r="A180" s="1289"/>
      <c r="B180" s="1290"/>
      <c r="C180" s="1290"/>
      <c r="D180" s="1290"/>
      <c r="E180" s="1290"/>
      <c r="F180" s="1290"/>
      <c r="G180" s="182"/>
      <c r="H180" s="182"/>
      <c r="I180" s="1289"/>
      <c r="J180" s="1290"/>
      <c r="K180" s="1290"/>
      <c r="L180" s="1290"/>
      <c r="M180" s="1290"/>
      <c r="N180" s="1290"/>
      <c r="O180" s="182"/>
    </row>
    <row r="181" spans="1:15" x14ac:dyDescent="0.2">
      <c r="A181" s="1289"/>
      <c r="B181" s="1290"/>
      <c r="C181" s="1290"/>
      <c r="D181" s="1290"/>
      <c r="E181" s="1290"/>
      <c r="F181" s="1290"/>
      <c r="G181" s="182"/>
      <c r="H181" s="182"/>
      <c r="I181" s="1289"/>
      <c r="J181" s="1290"/>
      <c r="K181" s="1290"/>
      <c r="L181" s="1290"/>
      <c r="M181" s="1290"/>
      <c r="N181" s="1290"/>
      <c r="O181" s="182"/>
    </row>
    <row r="182" spans="1:15" x14ac:dyDescent="0.2">
      <c r="A182" s="1289"/>
      <c r="B182" s="1290"/>
      <c r="C182" s="1290"/>
      <c r="D182" s="1290"/>
      <c r="E182" s="1290"/>
      <c r="F182" s="1290"/>
      <c r="G182" s="182"/>
      <c r="H182" s="182"/>
      <c r="I182" s="1289"/>
      <c r="J182" s="1290"/>
      <c r="K182" s="1290"/>
      <c r="L182" s="1290"/>
      <c r="M182" s="1290"/>
      <c r="N182" s="1290"/>
      <c r="O182" s="182"/>
    </row>
    <row r="183" spans="1:15" x14ac:dyDescent="0.2">
      <c r="A183" s="1289"/>
      <c r="B183" s="1290"/>
      <c r="C183" s="1290"/>
      <c r="D183" s="1290"/>
      <c r="E183" s="1290"/>
      <c r="F183" s="1290"/>
      <c r="G183" s="182"/>
      <c r="H183" s="182"/>
      <c r="I183" s="1289"/>
      <c r="J183" s="1290"/>
      <c r="K183" s="1290"/>
      <c r="L183" s="1290"/>
      <c r="M183" s="1290"/>
      <c r="N183" s="1290"/>
      <c r="O183" s="182"/>
    </row>
    <row r="184" spans="1:15" x14ac:dyDescent="0.2">
      <c r="A184" s="1289"/>
      <c r="B184" s="1290"/>
      <c r="C184" s="1290"/>
      <c r="D184" s="1290"/>
      <c r="E184" s="1290"/>
      <c r="F184" s="1290"/>
      <c r="G184" s="182"/>
      <c r="H184" s="182"/>
      <c r="I184" s="1289"/>
      <c r="J184" s="1290"/>
      <c r="K184" s="1290"/>
      <c r="L184" s="1290"/>
      <c r="M184" s="1290"/>
      <c r="N184" s="1290"/>
      <c r="O184" s="182"/>
    </row>
    <row r="185" spans="1:15" x14ac:dyDescent="0.2">
      <c r="A185" s="1289"/>
      <c r="B185" s="1290"/>
      <c r="C185" s="1290"/>
      <c r="D185" s="1290"/>
      <c r="E185" s="1290"/>
      <c r="F185" s="1290"/>
      <c r="G185" s="182"/>
      <c r="H185" s="182"/>
      <c r="I185" s="1289"/>
      <c r="J185" s="1290"/>
      <c r="K185" s="1290"/>
      <c r="L185" s="1290"/>
      <c r="M185" s="1290"/>
      <c r="N185" s="1290"/>
      <c r="O185" s="182"/>
    </row>
    <row r="186" spans="1:15" x14ac:dyDescent="0.2">
      <c r="A186" s="1289"/>
      <c r="B186" s="1290"/>
      <c r="C186" s="1290"/>
      <c r="D186" s="1290"/>
      <c r="E186" s="1290"/>
      <c r="F186" s="1290"/>
      <c r="G186" s="182"/>
      <c r="H186" s="182"/>
      <c r="I186" s="1289"/>
      <c r="J186" s="1290"/>
      <c r="K186" s="1290"/>
      <c r="L186" s="1290"/>
      <c r="M186" s="1290"/>
      <c r="N186" s="1290"/>
      <c r="O186" s="182"/>
    </row>
    <row r="187" spans="1:15" x14ac:dyDescent="0.2">
      <c r="A187" s="1289"/>
      <c r="B187" s="1290"/>
      <c r="C187" s="1290"/>
      <c r="D187" s="1290"/>
      <c r="E187" s="1290"/>
      <c r="F187" s="1290"/>
      <c r="G187" s="182"/>
      <c r="H187" s="182"/>
      <c r="I187" s="1289"/>
      <c r="J187" s="1290"/>
      <c r="K187" s="1290"/>
      <c r="L187" s="1290"/>
      <c r="M187" s="1290"/>
      <c r="N187" s="1290"/>
      <c r="O187" s="182"/>
    </row>
    <row r="188" spans="1:15" x14ac:dyDescent="0.2">
      <c r="A188" s="1289"/>
      <c r="B188" s="1290"/>
      <c r="C188" s="1290"/>
      <c r="D188" s="1290"/>
      <c r="E188" s="1290"/>
      <c r="F188" s="1290"/>
      <c r="G188" s="182"/>
      <c r="H188" s="182"/>
      <c r="I188" s="1289"/>
      <c r="J188" s="1290"/>
      <c r="K188" s="1290"/>
      <c r="L188" s="1290"/>
      <c r="M188" s="1290"/>
      <c r="N188" s="1290"/>
      <c r="O188" s="182"/>
    </row>
    <row r="189" spans="1:15" x14ac:dyDescent="0.2">
      <c r="A189" s="1289"/>
      <c r="B189" s="1290"/>
      <c r="C189" s="1290"/>
      <c r="D189" s="1290"/>
      <c r="E189" s="1290"/>
      <c r="F189" s="1290"/>
      <c r="G189" s="182"/>
      <c r="H189" s="182"/>
      <c r="I189" s="1289"/>
      <c r="J189" s="1290"/>
      <c r="K189" s="1290"/>
      <c r="L189" s="1290"/>
      <c r="M189" s="1290"/>
      <c r="N189" s="1290"/>
      <c r="O189" s="182"/>
    </row>
    <row r="190" spans="1:15" x14ac:dyDescent="0.2">
      <c r="A190" s="1289"/>
      <c r="B190" s="1290"/>
      <c r="C190" s="1290"/>
      <c r="D190" s="1290"/>
      <c r="E190" s="1290"/>
      <c r="F190" s="1290"/>
      <c r="G190" s="182"/>
      <c r="H190" s="182"/>
      <c r="I190" s="1289"/>
      <c r="J190" s="1290"/>
      <c r="K190" s="1290"/>
      <c r="L190" s="1290"/>
      <c r="M190" s="1290"/>
      <c r="N190" s="1290"/>
      <c r="O190" s="182"/>
    </row>
    <row r="191" spans="1:15" x14ac:dyDescent="0.2">
      <c r="A191" s="1289"/>
      <c r="B191" s="1290"/>
      <c r="C191" s="1290"/>
      <c r="D191" s="1290"/>
      <c r="E191" s="1290"/>
      <c r="F191" s="1290"/>
      <c r="G191" s="182"/>
      <c r="H191" s="182"/>
      <c r="I191" s="1289"/>
      <c r="J191" s="1290"/>
      <c r="K191" s="1290"/>
      <c r="L191" s="1290"/>
      <c r="M191" s="1290"/>
      <c r="N191" s="1290"/>
      <c r="O191" s="182"/>
    </row>
    <row r="192" spans="1:15" x14ac:dyDescent="0.2">
      <c r="A192" s="1289"/>
      <c r="B192" s="1290"/>
      <c r="C192" s="1290"/>
      <c r="D192" s="1290"/>
      <c r="E192" s="1290"/>
      <c r="F192" s="1290"/>
      <c r="G192" s="182"/>
      <c r="H192" s="182"/>
      <c r="I192" s="1289"/>
      <c r="J192" s="1290"/>
      <c r="K192" s="1290"/>
      <c r="L192" s="1290"/>
      <c r="M192" s="1290"/>
      <c r="N192" s="1290"/>
      <c r="O192" s="182"/>
    </row>
    <row r="193" spans="1:15" x14ac:dyDescent="0.2">
      <c r="A193" s="1289"/>
      <c r="B193" s="1290"/>
      <c r="C193" s="1290"/>
      <c r="D193" s="1290"/>
      <c r="E193" s="1290"/>
      <c r="F193" s="1290"/>
      <c r="G193" s="182"/>
      <c r="H193" s="182"/>
      <c r="I193" s="1289"/>
      <c r="J193" s="1290"/>
      <c r="K193" s="1290"/>
      <c r="L193" s="1290"/>
      <c r="M193" s="1290"/>
      <c r="N193" s="1290"/>
      <c r="O193" s="182"/>
    </row>
    <row r="194" spans="1:15" x14ac:dyDescent="0.2">
      <c r="A194" s="1289"/>
      <c r="B194" s="1290"/>
      <c r="C194" s="1290"/>
      <c r="D194" s="1290"/>
      <c r="E194" s="1290"/>
      <c r="F194" s="1290"/>
      <c r="G194" s="182"/>
      <c r="H194" s="182"/>
      <c r="I194" s="1289"/>
      <c r="J194" s="1290"/>
      <c r="K194" s="1290"/>
      <c r="L194" s="1290"/>
      <c r="M194" s="1290"/>
      <c r="N194" s="1290"/>
      <c r="O194" s="182"/>
    </row>
    <row r="195" spans="1:15" x14ac:dyDescent="0.2">
      <c r="A195" s="1289"/>
      <c r="B195" s="1290"/>
      <c r="C195" s="1290"/>
      <c r="D195" s="1290"/>
      <c r="E195" s="1290"/>
      <c r="F195" s="1290"/>
      <c r="G195" s="182"/>
      <c r="H195" s="182"/>
      <c r="I195" s="1289"/>
      <c r="J195" s="1290"/>
      <c r="K195" s="1290"/>
      <c r="L195" s="1290"/>
      <c r="M195" s="1290"/>
      <c r="N195" s="1290"/>
      <c r="O195" s="182"/>
    </row>
    <row r="196" spans="1:15" x14ac:dyDescent="0.2">
      <c r="A196" s="1289"/>
      <c r="B196" s="1290"/>
      <c r="C196" s="1290"/>
      <c r="D196" s="1290"/>
      <c r="E196" s="1290"/>
      <c r="F196" s="1290"/>
      <c r="G196" s="182"/>
      <c r="H196" s="182"/>
      <c r="I196" s="1289"/>
      <c r="J196" s="1290"/>
      <c r="K196" s="1290"/>
      <c r="L196" s="1290"/>
      <c r="M196" s="1290"/>
      <c r="N196" s="1290"/>
      <c r="O196" s="182"/>
    </row>
    <row r="197" spans="1:15" x14ac:dyDescent="0.2">
      <c r="A197" s="1289"/>
      <c r="B197" s="1290"/>
      <c r="C197" s="1290"/>
      <c r="D197" s="1290"/>
      <c r="E197" s="1290"/>
      <c r="F197" s="1290"/>
      <c r="G197" s="182"/>
      <c r="H197" s="182"/>
      <c r="I197" s="1289"/>
      <c r="J197" s="1290"/>
      <c r="K197" s="1290"/>
      <c r="L197" s="1290"/>
      <c r="M197" s="1290"/>
      <c r="N197" s="1290"/>
      <c r="O197" s="182"/>
    </row>
    <row r="198" spans="1:15" x14ac:dyDescent="0.2">
      <c r="A198" s="1289"/>
      <c r="B198" s="1290"/>
      <c r="C198" s="1290"/>
      <c r="D198" s="1290"/>
      <c r="E198" s="1290"/>
      <c r="F198" s="1290"/>
      <c r="G198" s="182"/>
      <c r="H198" s="182"/>
      <c r="I198" s="1289"/>
      <c r="J198" s="1290"/>
      <c r="K198" s="1290"/>
      <c r="L198" s="1290"/>
      <c r="M198" s="1290"/>
      <c r="N198" s="1290"/>
      <c r="O198" s="182"/>
    </row>
    <row r="199" spans="1:15" x14ac:dyDescent="0.2">
      <c r="A199" s="1289"/>
      <c r="B199" s="1290"/>
      <c r="C199" s="1290"/>
      <c r="D199" s="1290"/>
      <c r="E199" s="1290"/>
      <c r="F199" s="1290"/>
      <c r="G199" s="182"/>
      <c r="H199" s="182"/>
      <c r="I199" s="1289"/>
      <c r="J199" s="1290"/>
      <c r="K199" s="1290"/>
      <c r="L199" s="1290"/>
      <c r="M199" s="1290"/>
      <c r="N199" s="1290"/>
      <c r="O199" s="182"/>
    </row>
    <row r="200" spans="1:15" x14ac:dyDescent="0.2">
      <c r="A200" s="1289"/>
      <c r="B200" s="1290"/>
      <c r="C200" s="1290"/>
      <c r="D200" s="1290"/>
      <c r="E200" s="1290"/>
      <c r="F200" s="1290"/>
      <c r="G200" s="182"/>
      <c r="H200" s="182"/>
      <c r="I200" s="1289"/>
      <c r="J200" s="1290"/>
      <c r="K200" s="1290"/>
      <c r="L200" s="1290"/>
      <c r="M200" s="1290"/>
      <c r="N200" s="1290"/>
      <c r="O200" s="182"/>
    </row>
    <row r="201" spans="1:15" x14ac:dyDescent="0.2">
      <c r="A201" s="1289"/>
      <c r="B201" s="1290"/>
      <c r="C201" s="1290"/>
      <c r="D201" s="1290"/>
      <c r="E201" s="1290"/>
      <c r="F201" s="1290"/>
      <c r="G201" s="182"/>
      <c r="H201" s="182"/>
      <c r="I201" s="1289"/>
      <c r="J201" s="1290"/>
      <c r="K201" s="1290"/>
      <c r="L201" s="1290"/>
      <c r="M201" s="1290"/>
      <c r="N201" s="1290"/>
      <c r="O201" s="182"/>
    </row>
    <row r="202" spans="1:15" x14ac:dyDescent="0.2">
      <c r="A202" s="1289"/>
      <c r="B202" s="1290"/>
      <c r="C202" s="1290"/>
      <c r="D202" s="1290"/>
      <c r="E202" s="1290"/>
      <c r="F202" s="1290"/>
      <c r="G202" s="182"/>
      <c r="H202" s="182"/>
      <c r="I202" s="1289"/>
      <c r="J202" s="1290"/>
      <c r="K202" s="1290"/>
      <c r="L202" s="1290"/>
      <c r="M202" s="1290"/>
      <c r="N202" s="1290"/>
      <c r="O202" s="182"/>
    </row>
    <row r="203" spans="1:15" x14ac:dyDescent="0.2">
      <c r="A203" s="1289"/>
      <c r="B203" s="1290"/>
      <c r="C203" s="1290"/>
      <c r="D203" s="1290"/>
      <c r="E203" s="1290"/>
      <c r="F203" s="1290"/>
      <c r="G203" s="182"/>
      <c r="H203" s="182"/>
      <c r="I203" s="1289"/>
      <c r="J203" s="1290"/>
      <c r="K203" s="1290"/>
      <c r="L203" s="1290"/>
      <c r="M203" s="1290"/>
      <c r="N203" s="1290"/>
      <c r="O203" s="182"/>
    </row>
    <row r="204" spans="1:15" x14ac:dyDescent="0.2">
      <c r="A204" s="1289"/>
      <c r="B204" s="1290"/>
      <c r="C204" s="1290"/>
      <c r="D204" s="1290"/>
      <c r="E204" s="1290"/>
      <c r="F204" s="1290"/>
      <c r="G204" s="182"/>
      <c r="H204" s="182"/>
      <c r="I204" s="1289"/>
      <c r="J204" s="1290"/>
      <c r="K204" s="1290"/>
      <c r="L204" s="1290"/>
      <c r="M204" s="1290"/>
      <c r="N204" s="1290"/>
      <c r="O204" s="182"/>
    </row>
    <row r="205" spans="1:15" x14ac:dyDescent="0.2">
      <c r="A205" s="1289"/>
      <c r="B205" s="1290"/>
      <c r="C205" s="1290"/>
      <c r="D205" s="1290"/>
      <c r="E205" s="1290"/>
      <c r="F205" s="1290"/>
      <c r="G205" s="182"/>
      <c r="H205" s="182"/>
      <c r="I205" s="1289"/>
      <c r="J205" s="1290"/>
      <c r="K205" s="1290"/>
      <c r="L205" s="1290"/>
      <c r="M205" s="1290"/>
      <c r="N205" s="1290"/>
      <c r="O205" s="182"/>
    </row>
    <row r="206" spans="1:15" x14ac:dyDescent="0.2">
      <c r="A206" s="1289"/>
      <c r="B206" s="1290"/>
      <c r="C206" s="1290"/>
      <c r="D206" s="1290"/>
      <c r="E206" s="1290"/>
      <c r="F206" s="1290"/>
      <c r="G206" s="182"/>
      <c r="H206" s="182"/>
      <c r="I206" s="1289"/>
      <c r="J206" s="1290"/>
      <c r="K206" s="1290"/>
      <c r="L206" s="1290"/>
      <c r="M206" s="1290"/>
      <c r="N206" s="1290"/>
      <c r="O206" s="182"/>
    </row>
    <row r="207" spans="1:15" x14ac:dyDescent="0.2">
      <c r="A207" s="1289"/>
      <c r="B207" s="1290"/>
      <c r="C207" s="1290"/>
      <c r="D207" s="1290"/>
      <c r="E207" s="1290"/>
      <c r="F207" s="1290"/>
      <c r="G207" s="182"/>
      <c r="H207" s="182"/>
      <c r="I207" s="1289"/>
      <c r="J207" s="1290"/>
      <c r="K207" s="1290"/>
      <c r="L207" s="1290"/>
      <c r="M207" s="1290"/>
      <c r="N207" s="1290"/>
      <c r="O207" s="182"/>
    </row>
    <row r="208" spans="1:15" x14ac:dyDescent="0.2">
      <c r="A208" s="1289"/>
      <c r="B208" s="1290"/>
      <c r="C208" s="1290"/>
      <c r="D208" s="1290"/>
      <c r="E208" s="1290"/>
      <c r="F208" s="1290"/>
      <c r="G208" s="182"/>
      <c r="H208" s="182"/>
      <c r="I208" s="1289"/>
      <c r="J208" s="1290"/>
      <c r="K208" s="1290"/>
      <c r="L208" s="1290"/>
      <c r="M208" s="1290"/>
      <c r="N208" s="1290"/>
      <c r="O208" s="182"/>
    </row>
    <row r="209" spans="1:15" x14ac:dyDescent="0.2">
      <c r="A209" s="1289"/>
      <c r="B209" s="1290"/>
      <c r="C209" s="1290"/>
      <c r="D209" s="1290"/>
      <c r="E209" s="1290"/>
      <c r="F209" s="1290"/>
      <c r="G209" s="182"/>
      <c r="H209" s="182"/>
      <c r="I209" s="1289"/>
      <c r="J209" s="1290"/>
      <c r="K209" s="1290"/>
      <c r="L209" s="1290"/>
      <c r="M209" s="1290"/>
      <c r="N209" s="1290"/>
      <c r="O209" s="182"/>
    </row>
    <row r="210" spans="1:15" x14ac:dyDescent="0.2">
      <c r="A210" s="1289"/>
      <c r="B210" s="1290"/>
      <c r="C210" s="1290"/>
      <c r="D210" s="1290"/>
      <c r="E210" s="1290"/>
      <c r="F210" s="1290"/>
      <c r="G210" s="182"/>
      <c r="H210" s="182"/>
      <c r="I210" s="1289"/>
      <c r="J210" s="1290"/>
      <c r="K210" s="1290"/>
      <c r="L210" s="1290"/>
      <c r="M210" s="1290"/>
      <c r="N210" s="1290"/>
      <c r="O210" s="182"/>
    </row>
    <row r="211" spans="1:15" x14ac:dyDescent="0.2">
      <c r="A211" s="1289"/>
      <c r="B211" s="1290"/>
      <c r="C211" s="1290"/>
      <c r="D211" s="1290"/>
      <c r="E211" s="1290"/>
      <c r="F211" s="1290"/>
      <c r="G211" s="182"/>
      <c r="H211" s="182"/>
      <c r="I211" s="1289"/>
      <c r="J211" s="1290"/>
      <c r="K211" s="1290"/>
      <c r="L211" s="1290"/>
      <c r="M211" s="1290"/>
      <c r="N211" s="1290"/>
      <c r="O211" s="182"/>
    </row>
    <row r="212" spans="1:15" x14ac:dyDescent="0.2">
      <c r="A212" s="1289"/>
      <c r="B212" s="1290"/>
      <c r="C212" s="1290"/>
      <c r="D212" s="1290"/>
      <c r="E212" s="1290"/>
      <c r="F212" s="1290"/>
      <c r="G212" s="182"/>
      <c r="H212" s="182"/>
      <c r="I212" s="1289"/>
      <c r="J212" s="1290"/>
      <c r="K212" s="1290"/>
      <c r="L212" s="1290"/>
      <c r="M212" s="1290"/>
      <c r="N212" s="1290"/>
      <c r="O212" s="182"/>
    </row>
    <row r="213" spans="1:15" x14ac:dyDescent="0.2">
      <c r="A213" s="1289"/>
      <c r="B213" s="1290"/>
      <c r="C213" s="1290"/>
      <c r="D213" s="1290"/>
      <c r="E213" s="1290"/>
      <c r="F213" s="1290"/>
      <c r="G213" s="182"/>
      <c r="H213" s="182"/>
      <c r="I213" s="1289"/>
      <c r="J213" s="1290"/>
      <c r="K213" s="1290"/>
      <c r="L213" s="1290"/>
      <c r="M213" s="1290"/>
      <c r="N213" s="1290"/>
      <c r="O213" s="182"/>
    </row>
    <row r="214" spans="1:15" x14ac:dyDescent="0.2">
      <c r="A214" s="1289"/>
      <c r="B214" s="1290"/>
      <c r="C214" s="1290"/>
      <c r="D214" s="1290"/>
      <c r="E214" s="1290"/>
      <c r="F214" s="1290"/>
      <c r="G214" s="182"/>
      <c r="H214" s="182"/>
      <c r="I214" s="1289"/>
      <c r="J214" s="1290"/>
      <c r="K214" s="1290"/>
      <c r="L214" s="1290"/>
      <c r="M214" s="1290"/>
      <c r="N214" s="1290"/>
      <c r="O214" s="182"/>
    </row>
    <row r="215" spans="1:15" x14ac:dyDescent="0.2">
      <c r="A215" s="1289"/>
      <c r="B215" s="1290"/>
      <c r="C215" s="1290"/>
      <c r="D215" s="1290"/>
      <c r="E215" s="1290"/>
      <c r="F215" s="1290"/>
      <c r="G215" s="182"/>
      <c r="H215" s="182"/>
      <c r="I215" s="1289"/>
      <c r="J215" s="1290"/>
      <c r="K215" s="1290"/>
      <c r="L215" s="1290"/>
      <c r="M215" s="1290"/>
      <c r="N215" s="1290"/>
      <c r="O215" s="182"/>
    </row>
    <row r="216" spans="1:15" x14ac:dyDescent="0.2">
      <c r="A216" s="1289"/>
      <c r="B216" s="1290"/>
      <c r="C216" s="1290"/>
      <c r="D216" s="1290"/>
      <c r="E216" s="1290"/>
      <c r="F216" s="1290"/>
      <c r="G216" s="182"/>
      <c r="H216" s="182"/>
      <c r="I216" s="1289"/>
      <c r="J216" s="1290"/>
      <c r="K216" s="1290"/>
      <c r="L216" s="1290"/>
      <c r="M216" s="1290"/>
      <c r="N216" s="1290"/>
      <c r="O216" s="182"/>
    </row>
    <row r="217" spans="1:15" x14ac:dyDescent="0.2">
      <c r="A217" s="1289"/>
      <c r="B217" s="1290"/>
      <c r="C217" s="1290"/>
      <c r="D217" s="1290"/>
      <c r="E217" s="1290"/>
      <c r="F217" s="1290"/>
      <c r="G217" s="182"/>
      <c r="H217" s="182"/>
      <c r="I217" s="1289"/>
      <c r="J217" s="1290"/>
      <c r="K217" s="1290"/>
      <c r="L217" s="1290"/>
      <c r="M217" s="1290"/>
      <c r="N217" s="1290"/>
      <c r="O217" s="182"/>
    </row>
    <row r="218" spans="1:15" x14ac:dyDescent="0.2">
      <c r="A218" s="1289"/>
      <c r="B218" s="1290"/>
      <c r="C218" s="1290"/>
      <c r="D218" s="1290"/>
      <c r="E218" s="1290"/>
      <c r="F218" s="1290"/>
      <c r="G218" s="182"/>
      <c r="H218" s="182"/>
      <c r="I218" s="1289"/>
      <c r="J218" s="1290"/>
      <c r="K218" s="1290"/>
      <c r="L218" s="1290"/>
      <c r="M218" s="1290"/>
      <c r="N218" s="1290"/>
      <c r="O218" s="182"/>
    </row>
    <row r="219" spans="1:15" x14ac:dyDescent="0.2">
      <c r="A219" s="1289"/>
      <c r="B219" s="1290"/>
      <c r="C219" s="1290"/>
      <c r="D219" s="1290"/>
      <c r="E219" s="1290"/>
      <c r="F219" s="1290"/>
      <c r="G219" s="182"/>
      <c r="H219" s="182"/>
      <c r="I219" s="1289"/>
      <c r="J219" s="1290"/>
      <c r="K219" s="1290"/>
      <c r="L219" s="1290"/>
      <c r="M219" s="1290"/>
      <c r="N219" s="1290"/>
      <c r="O219" s="182"/>
    </row>
    <row r="220" spans="1:15" x14ac:dyDescent="0.2">
      <c r="A220" s="1289"/>
      <c r="B220" s="1290"/>
      <c r="C220" s="1290"/>
      <c r="D220" s="1290"/>
      <c r="E220" s="1290"/>
      <c r="F220" s="1290"/>
      <c r="G220" s="182"/>
      <c r="H220" s="182"/>
      <c r="I220" s="1289"/>
      <c r="J220" s="1290"/>
      <c r="K220" s="1290"/>
      <c r="L220" s="1290"/>
      <c r="M220" s="1290"/>
      <c r="N220" s="1290"/>
      <c r="O220" s="182"/>
    </row>
    <row r="221" spans="1:15" x14ac:dyDescent="0.2">
      <c r="A221" s="1289"/>
      <c r="B221" s="1290"/>
      <c r="C221" s="1290"/>
      <c r="D221" s="1290"/>
      <c r="E221" s="1290"/>
      <c r="F221" s="1290"/>
      <c r="G221" s="182"/>
      <c r="H221" s="182"/>
      <c r="I221" s="1289"/>
      <c r="J221" s="1290"/>
      <c r="K221" s="1290"/>
      <c r="L221" s="1290"/>
      <c r="M221" s="1290"/>
      <c r="N221" s="1290"/>
      <c r="O221" s="182"/>
    </row>
    <row r="222" spans="1:15" x14ac:dyDescent="0.2">
      <c r="A222" s="1289"/>
      <c r="B222" s="1290"/>
      <c r="C222" s="1290"/>
      <c r="D222" s="1290"/>
      <c r="E222" s="1290"/>
      <c r="F222" s="1290"/>
      <c r="G222" s="182"/>
      <c r="H222" s="182"/>
      <c r="I222" s="1289"/>
      <c r="J222" s="1290"/>
      <c r="K222" s="1290"/>
      <c r="L222" s="1290"/>
      <c r="M222" s="1290"/>
      <c r="N222" s="1290"/>
      <c r="O222" s="182"/>
    </row>
    <row r="223" spans="1:15" x14ac:dyDescent="0.2">
      <c r="A223" s="1289"/>
      <c r="B223" s="1290"/>
      <c r="C223" s="1290"/>
      <c r="D223" s="1290"/>
      <c r="E223" s="1290"/>
      <c r="F223" s="1290"/>
      <c r="G223" s="182"/>
      <c r="H223" s="182"/>
      <c r="I223" s="1289"/>
      <c r="J223" s="1290"/>
      <c r="K223" s="1290"/>
      <c r="L223" s="1290"/>
      <c r="M223" s="1290"/>
      <c r="N223" s="1290"/>
      <c r="O223" s="182"/>
    </row>
    <row r="224" spans="1:15" x14ac:dyDescent="0.2">
      <c r="A224" s="1289"/>
      <c r="B224" s="1290"/>
      <c r="C224" s="1290"/>
      <c r="D224" s="1290"/>
      <c r="E224" s="1290"/>
      <c r="F224" s="1290"/>
      <c r="G224" s="182"/>
      <c r="H224" s="182"/>
      <c r="I224" s="1289"/>
      <c r="J224" s="1290"/>
      <c r="K224" s="1290"/>
      <c r="L224" s="1290"/>
      <c r="M224" s="1290"/>
      <c r="N224" s="1290"/>
      <c r="O224" s="182"/>
    </row>
    <row r="225" spans="1:15" x14ac:dyDescent="0.2">
      <c r="A225" s="1289"/>
      <c r="B225" s="1290"/>
      <c r="C225" s="1290"/>
      <c r="D225" s="1290"/>
      <c r="E225" s="1290"/>
      <c r="F225" s="1290"/>
      <c r="G225" s="182"/>
      <c r="H225" s="182"/>
      <c r="I225" s="1289"/>
      <c r="J225" s="1290"/>
      <c r="K225" s="1290"/>
      <c r="L225" s="1290"/>
      <c r="M225" s="1290"/>
      <c r="N225" s="1290"/>
      <c r="O225" s="182"/>
    </row>
    <row r="226" spans="1:15" x14ac:dyDescent="0.2">
      <c r="A226" s="1289"/>
      <c r="B226" s="1290"/>
      <c r="C226" s="1290"/>
      <c r="D226" s="1290"/>
      <c r="E226" s="1290"/>
      <c r="F226" s="1290"/>
      <c r="G226" s="182"/>
      <c r="H226" s="182"/>
      <c r="I226" s="1289"/>
      <c r="J226" s="1290"/>
      <c r="K226" s="1290"/>
      <c r="L226" s="1290"/>
      <c r="M226" s="1290"/>
      <c r="N226" s="1290"/>
      <c r="O226" s="182"/>
    </row>
    <row r="227" spans="1:15" x14ac:dyDescent="0.2">
      <c r="A227" s="1289"/>
      <c r="B227" s="1290"/>
      <c r="C227" s="1290"/>
      <c r="D227" s="1290"/>
      <c r="E227" s="1290"/>
      <c r="F227" s="1290"/>
      <c r="G227" s="182"/>
      <c r="H227" s="182"/>
      <c r="I227" s="1289"/>
      <c r="J227" s="1290"/>
      <c r="K227" s="1290"/>
      <c r="L227" s="1290"/>
      <c r="M227" s="1290"/>
      <c r="N227" s="1290"/>
      <c r="O227" s="182"/>
    </row>
    <row r="228" spans="1:15" x14ac:dyDescent="0.2">
      <c r="A228" s="1289"/>
      <c r="B228" s="1290"/>
      <c r="C228" s="1290"/>
      <c r="D228" s="1290"/>
      <c r="E228" s="1290"/>
      <c r="F228" s="1290"/>
      <c r="G228" s="182"/>
      <c r="H228" s="182"/>
      <c r="I228" s="1289"/>
      <c r="J228" s="1290"/>
      <c r="K228" s="1290"/>
      <c r="L228" s="1290"/>
      <c r="M228" s="1290"/>
      <c r="N228" s="1290"/>
      <c r="O228" s="182"/>
    </row>
    <row r="229" spans="1:15" x14ac:dyDescent="0.2">
      <c r="A229" s="1289"/>
      <c r="B229" s="1290"/>
      <c r="C229" s="1290"/>
      <c r="D229" s="1290"/>
      <c r="E229" s="1290"/>
      <c r="F229" s="1290"/>
      <c r="G229" s="182"/>
      <c r="H229" s="182"/>
      <c r="I229" s="1289"/>
      <c r="J229" s="1290"/>
      <c r="K229" s="1290"/>
      <c r="L229" s="1290"/>
      <c r="M229" s="1290"/>
      <c r="N229" s="1290"/>
      <c r="O229" s="182"/>
    </row>
    <row r="230" spans="1:15" x14ac:dyDescent="0.2">
      <c r="A230" s="1289"/>
      <c r="B230" s="1290"/>
      <c r="C230" s="1290"/>
      <c r="D230" s="1290"/>
      <c r="E230" s="1290"/>
      <c r="F230" s="1290"/>
      <c r="G230" s="182"/>
      <c r="H230" s="182"/>
      <c r="I230" s="1289"/>
      <c r="J230" s="1290"/>
      <c r="K230" s="1290"/>
      <c r="L230" s="1290"/>
      <c r="M230" s="1290"/>
      <c r="N230" s="1290"/>
      <c r="O230" s="182"/>
    </row>
    <row r="231" spans="1:15" x14ac:dyDescent="0.2">
      <c r="A231" s="1289"/>
      <c r="B231" s="1290"/>
      <c r="C231" s="1290"/>
      <c r="D231" s="1290"/>
      <c r="E231" s="1290"/>
      <c r="F231" s="1290"/>
      <c r="G231" s="182"/>
      <c r="H231" s="182"/>
      <c r="I231" s="1289"/>
      <c r="J231" s="1290"/>
      <c r="K231" s="1290"/>
      <c r="L231" s="1290"/>
      <c r="M231" s="1290"/>
      <c r="N231" s="1290"/>
      <c r="O231" s="182"/>
    </row>
    <row r="232" spans="1:15" x14ac:dyDescent="0.2">
      <c r="A232" s="1289"/>
      <c r="B232" s="1290"/>
      <c r="C232" s="1290"/>
      <c r="D232" s="1290"/>
      <c r="E232" s="1290"/>
      <c r="F232" s="1290"/>
      <c r="G232" s="182"/>
      <c r="H232" s="182"/>
      <c r="I232" s="1289"/>
      <c r="J232" s="1290"/>
      <c r="K232" s="1290"/>
      <c r="L232" s="1290"/>
      <c r="M232" s="1290"/>
      <c r="N232" s="1290"/>
      <c r="O232" s="182"/>
    </row>
    <row r="233" spans="1:15" x14ac:dyDescent="0.2">
      <c r="A233" s="1289"/>
      <c r="B233" s="1290"/>
      <c r="C233" s="1290"/>
      <c r="D233" s="1290"/>
      <c r="E233" s="1290"/>
      <c r="F233" s="1290"/>
      <c r="G233" s="182"/>
      <c r="H233" s="182"/>
      <c r="I233" s="1289"/>
      <c r="J233" s="1290"/>
      <c r="K233" s="1290"/>
      <c r="L233" s="1290"/>
      <c r="M233" s="1290"/>
      <c r="N233" s="1290"/>
      <c r="O233" s="182"/>
    </row>
    <row r="234" spans="1:15" x14ac:dyDescent="0.2">
      <c r="A234" s="1289"/>
      <c r="B234" s="1290"/>
      <c r="C234" s="1290"/>
      <c r="D234" s="1290"/>
      <c r="E234" s="1290"/>
      <c r="F234" s="1290"/>
      <c r="G234" s="182"/>
      <c r="H234" s="182"/>
      <c r="I234" s="1289"/>
      <c r="J234" s="1290"/>
      <c r="K234" s="1290"/>
      <c r="L234" s="1290"/>
      <c r="M234" s="1290"/>
      <c r="N234" s="1290"/>
      <c r="O234" s="182"/>
    </row>
    <row r="235" spans="1:15" x14ac:dyDescent="0.2">
      <c r="A235" s="1289"/>
      <c r="B235" s="1290"/>
      <c r="C235" s="1290"/>
      <c r="D235" s="1290"/>
      <c r="E235" s="1290"/>
      <c r="F235" s="1290"/>
      <c r="G235" s="182"/>
      <c r="H235" s="182"/>
      <c r="I235" s="1289"/>
      <c r="J235" s="1290"/>
      <c r="K235" s="1290"/>
      <c r="L235" s="1290"/>
      <c r="M235" s="1290"/>
      <c r="N235" s="1290"/>
      <c r="O235" s="182"/>
    </row>
    <row r="236" spans="1:15" x14ac:dyDescent="0.2">
      <c r="A236" s="1289"/>
      <c r="B236" s="1290"/>
      <c r="C236" s="1290"/>
      <c r="D236" s="1290"/>
      <c r="E236" s="1290"/>
      <c r="F236" s="1290"/>
      <c r="G236" s="182"/>
      <c r="H236" s="182"/>
      <c r="I236" s="1289"/>
      <c r="J236" s="1290"/>
      <c r="K236" s="1290"/>
      <c r="L236" s="1290"/>
      <c r="M236" s="1290"/>
      <c r="N236" s="1290"/>
      <c r="O236" s="182"/>
    </row>
    <row r="237" spans="1:15" x14ac:dyDescent="0.2">
      <c r="A237" s="1289"/>
      <c r="B237" s="1290"/>
      <c r="C237" s="1290"/>
      <c r="D237" s="1290"/>
      <c r="E237" s="1290"/>
      <c r="F237" s="1290"/>
      <c r="G237" s="182"/>
      <c r="H237" s="182"/>
      <c r="I237" s="1289"/>
      <c r="J237" s="1290"/>
      <c r="K237" s="1290"/>
      <c r="L237" s="1290"/>
      <c r="M237" s="1290"/>
      <c r="N237" s="1290"/>
      <c r="O237" s="182"/>
    </row>
    <row r="238" spans="1:15" x14ac:dyDescent="0.2">
      <c r="A238" s="1289"/>
      <c r="B238" s="1290"/>
      <c r="C238" s="1290"/>
      <c r="D238" s="1290"/>
      <c r="E238" s="1290"/>
      <c r="F238" s="1290"/>
      <c r="G238" s="182"/>
      <c r="H238" s="182"/>
      <c r="I238" s="1289"/>
      <c r="J238" s="1290"/>
      <c r="K238" s="1290"/>
      <c r="L238" s="1290"/>
      <c r="M238" s="1290"/>
      <c r="N238" s="1290"/>
      <c r="O238" s="182"/>
    </row>
    <row r="239" spans="1:15" x14ac:dyDescent="0.2">
      <c r="A239" s="1289"/>
      <c r="B239" s="1290"/>
      <c r="C239" s="1290"/>
      <c r="D239" s="1290"/>
      <c r="E239" s="1290"/>
      <c r="F239" s="1290"/>
      <c r="G239" s="182"/>
      <c r="H239" s="182"/>
      <c r="I239" s="1289"/>
      <c r="J239" s="1290"/>
      <c r="K239" s="1290"/>
      <c r="L239" s="1290"/>
      <c r="M239" s="1290"/>
      <c r="N239" s="1290"/>
      <c r="O239" s="182"/>
    </row>
    <row r="240" spans="1:15" x14ac:dyDescent="0.2">
      <c r="A240" s="1289"/>
      <c r="B240" s="1290"/>
      <c r="C240" s="1290"/>
      <c r="D240" s="1290"/>
      <c r="E240" s="1290"/>
      <c r="F240" s="1290"/>
      <c r="G240" s="182"/>
      <c r="H240" s="182"/>
      <c r="I240" s="1289"/>
      <c r="J240" s="1290"/>
      <c r="K240" s="1290"/>
      <c r="L240" s="1290"/>
      <c r="M240" s="1290"/>
      <c r="N240" s="1290"/>
      <c r="O240" s="182"/>
    </row>
  </sheetData>
  <phoneticPr fontId="3" type="noConversion"/>
  <pageMargins left="0.39370078740157483" right="0.19685039370078741" top="3.937007874015748E-2" bottom="3.937007874015748E-2" header="0.51181102362204722" footer="0.51181102362204722"/>
  <pageSetup paperSize="9" orientation="landscape" verticalDpi="0" r:id="rId1"/>
  <headerFooter alignWithMargins="0"/>
  <rowBreaks count="1" manualBreakCount="1">
    <brk id="41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view="pageBreakPreview" topLeftCell="K1" workbookViewId="0"/>
  </sheetViews>
  <sheetFormatPr defaultRowHeight="12.75" x14ac:dyDescent="0.2"/>
  <cols>
    <col min="1" max="2" width="9.140625" style="1" hidden="1" customWidth="1"/>
    <col min="3" max="3" width="24.5703125" style="1" hidden="1" customWidth="1"/>
    <col min="4" max="4" width="34.42578125" style="1" hidden="1" customWidth="1"/>
    <col min="5" max="5" width="12.140625" style="1" hidden="1" customWidth="1"/>
    <col min="6" max="6" width="14.42578125" style="1" hidden="1" customWidth="1"/>
    <col min="7" max="7" width="29.140625" style="1" hidden="1" customWidth="1"/>
    <col min="8" max="8" width="13.85546875" style="1" hidden="1" customWidth="1"/>
    <col min="9" max="9" width="9.140625" style="596" hidden="1" customWidth="1"/>
    <col min="10" max="10" width="9.140625" style="1" hidden="1" customWidth="1"/>
    <col min="11" max="11" width="9.140625" style="1"/>
    <col min="12" max="12" width="24.5703125" style="1" customWidth="1"/>
    <col min="13" max="13" width="34.42578125" style="1" customWidth="1"/>
    <col min="14" max="14" width="12.140625" style="1" customWidth="1"/>
    <col min="15" max="15" width="14.42578125" style="1" customWidth="1"/>
    <col min="16" max="16" width="29.140625" style="1" customWidth="1"/>
    <col min="17" max="17" width="13.85546875" style="1" customWidth="1"/>
    <col min="18" max="16384" width="9.140625" style="1"/>
  </cols>
  <sheetData>
    <row r="1" spans="2:17" ht="18.75" x14ac:dyDescent="0.3">
      <c r="B1" s="1653" t="s">
        <v>1934</v>
      </c>
      <c r="K1" s="1653" t="s">
        <v>1562</v>
      </c>
      <c r="L1" s="732"/>
    </row>
    <row r="2" spans="2:17" ht="20.25" x14ac:dyDescent="0.3">
      <c r="B2" s="729" t="s">
        <v>2000</v>
      </c>
      <c r="K2" s="729"/>
    </row>
    <row r="3" spans="2:17" ht="18.75" x14ac:dyDescent="0.3">
      <c r="B3" s="730" t="s">
        <v>259</v>
      </c>
      <c r="K3" s="730" t="s">
        <v>1925</v>
      </c>
    </row>
    <row r="4" spans="2:17" ht="18.75" x14ac:dyDescent="0.3">
      <c r="B4" s="730" t="s">
        <v>2001</v>
      </c>
      <c r="K4" s="730" t="s">
        <v>2001</v>
      </c>
    </row>
    <row r="5" spans="2:17" ht="15.75" x14ac:dyDescent="0.25">
      <c r="B5" s="287"/>
      <c r="K5" s="287"/>
    </row>
    <row r="6" spans="2:17" ht="15.75" x14ac:dyDescent="0.25">
      <c r="B6" s="731" t="s">
        <v>260</v>
      </c>
      <c r="C6" s="732"/>
      <c r="D6" s="732"/>
      <c r="E6" s="732"/>
      <c r="F6" s="732"/>
      <c r="G6" s="732"/>
      <c r="K6" s="731" t="s">
        <v>260</v>
      </c>
      <c r="L6" s="732"/>
      <c r="M6" s="732"/>
      <c r="N6" s="732"/>
      <c r="O6" s="732"/>
      <c r="P6" s="732"/>
    </row>
    <row r="7" spans="2:17" ht="16.5" thickBot="1" x14ac:dyDescent="0.3">
      <c r="B7" s="287"/>
      <c r="K7" s="287"/>
    </row>
    <row r="8" spans="2:17" ht="16.5" thickBot="1" x14ac:dyDescent="0.3">
      <c r="B8" s="287"/>
      <c r="C8" s="2111" t="s">
        <v>2002</v>
      </c>
      <c r="D8" s="2112"/>
      <c r="E8" s="2112"/>
      <c r="F8" s="2113"/>
      <c r="K8" s="287"/>
      <c r="L8" s="2111" t="s">
        <v>2002</v>
      </c>
      <c r="M8" s="2112"/>
      <c r="N8" s="2112"/>
      <c r="O8" s="2113"/>
    </row>
    <row r="9" spans="2:17" ht="15.75" x14ac:dyDescent="0.25">
      <c r="B9" s="287"/>
      <c r="C9" s="1826" t="s">
        <v>2003</v>
      </c>
      <c r="D9" s="226"/>
      <c r="E9" s="226"/>
      <c r="F9" s="55"/>
      <c r="K9" s="287"/>
      <c r="L9" s="1826" t="s">
        <v>2003</v>
      </c>
      <c r="M9" s="226"/>
      <c r="N9" s="226"/>
      <c r="O9" s="55"/>
    </row>
    <row r="10" spans="2:17" ht="15.75" x14ac:dyDescent="0.25">
      <c r="B10" s="287"/>
      <c r="C10" s="1863" t="s">
        <v>2004</v>
      </c>
      <c r="D10" s="181"/>
      <c r="E10" s="181"/>
      <c r="F10" s="54"/>
      <c r="K10" s="287"/>
      <c r="L10" s="1863" t="s">
        <v>2004</v>
      </c>
      <c r="M10" s="181"/>
      <c r="N10" s="181"/>
      <c r="O10" s="54"/>
    </row>
    <row r="11" spans="2:17" ht="15.75" x14ac:dyDescent="0.25">
      <c r="B11" s="287"/>
      <c r="C11" s="1826" t="s">
        <v>2005</v>
      </c>
      <c r="D11" s="226"/>
      <c r="E11" s="226"/>
      <c r="F11" s="55"/>
      <c r="H11" s="21"/>
      <c r="I11" s="359"/>
      <c r="K11" s="287"/>
      <c r="L11" s="1826" t="s">
        <v>2005</v>
      </c>
      <c r="M11" s="226"/>
      <c r="N11" s="226"/>
      <c r="O11" s="55"/>
      <c r="Q11" s="21"/>
    </row>
    <row r="12" spans="2:17" ht="16.5" thickBot="1" x14ac:dyDescent="0.3">
      <c r="B12" s="287"/>
      <c r="C12" s="1129" t="s">
        <v>2006</v>
      </c>
      <c r="D12" s="211"/>
      <c r="E12" s="211"/>
      <c r="F12" s="62"/>
      <c r="H12" s="21"/>
      <c r="I12" s="359"/>
      <c r="K12" s="287"/>
      <c r="L12" s="1129" t="s">
        <v>2006</v>
      </c>
      <c r="M12" s="211"/>
      <c r="N12" s="211"/>
      <c r="O12" s="62"/>
      <c r="Q12" s="21"/>
    </row>
    <row r="13" spans="2:17" ht="15.75" x14ac:dyDescent="0.25">
      <c r="B13" s="287"/>
      <c r="H13" s="21"/>
      <c r="I13" s="359"/>
      <c r="K13" s="287"/>
      <c r="Q13" s="21"/>
    </row>
    <row r="14" spans="2:17" ht="25.5" x14ac:dyDescent="0.35">
      <c r="B14" s="287"/>
      <c r="C14" s="733" t="s">
        <v>2007</v>
      </c>
      <c r="D14" s="732"/>
      <c r="H14" s="921"/>
      <c r="I14" s="922"/>
      <c r="K14" s="287"/>
      <c r="L14" s="733" t="s">
        <v>2007</v>
      </c>
      <c r="M14" s="732"/>
      <c r="Q14" s="921"/>
    </row>
    <row r="15" spans="2:17" ht="23.25" x14ac:dyDescent="0.35">
      <c r="B15" s="287"/>
      <c r="C15" s="923" t="s">
        <v>1172</v>
      </c>
      <c r="D15" s="924"/>
      <c r="E15" s="924"/>
      <c r="F15" s="924"/>
      <c r="G15" s="924"/>
      <c r="H15" s="21"/>
      <c r="I15" s="359"/>
      <c r="K15" s="287"/>
      <c r="L15" s="923" t="s">
        <v>1172</v>
      </c>
      <c r="M15" s="924"/>
      <c r="N15" s="924"/>
      <c r="O15" s="924"/>
      <c r="P15" s="924"/>
      <c r="Q15" s="21"/>
    </row>
    <row r="16" spans="2:17" ht="15.75" x14ac:dyDescent="0.25">
      <c r="B16" s="287"/>
      <c r="C16" s="160" t="s">
        <v>1173</v>
      </c>
      <c r="H16" s="21"/>
      <c r="I16" s="359"/>
      <c r="K16" s="287"/>
      <c r="L16" s="160" t="s">
        <v>1173</v>
      </c>
      <c r="Q16" s="21"/>
    </row>
    <row r="17" spans="2:17" ht="18.75" x14ac:dyDescent="0.3">
      <c r="B17" s="287"/>
      <c r="C17" s="925" t="s">
        <v>1174</v>
      </c>
      <c r="H17" s="21"/>
      <c r="I17" s="359"/>
      <c r="K17" s="287"/>
      <c r="L17" s="925" t="s">
        <v>1174</v>
      </c>
      <c r="Q17" s="21"/>
    </row>
    <row r="18" spans="2:17" ht="15.75" x14ac:dyDescent="0.25">
      <c r="B18" s="287"/>
      <c r="C18" s="160"/>
      <c r="H18" s="21"/>
      <c r="I18" s="359"/>
      <c r="K18" s="287"/>
      <c r="L18" s="160"/>
      <c r="Q18" s="21"/>
    </row>
    <row r="20" spans="2:17" ht="18.75" x14ac:dyDescent="0.3">
      <c r="D20" s="734" t="s">
        <v>2008</v>
      </c>
      <c r="M20" s="734" t="s">
        <v>2008</v>
      </c>
    </row>
    <row r="21" spans="2:17" ht="18.75" x14ac:dyDescent="0.3">
      <c r="D21" s="734" t="s">
        <v>2009</v>
      </c>
      <c r="M21" s="734" t="s">
        <v>2009</v>
      </c>
    </row>
    <row r="23" spans="2:17" ht="15.75" x14ac:dyDescent="0.25">
      <c r="C23" s="287" t="s">
        <v>2010</v>
      </c>
      <c r="L23" s="287" t="s">
        <v>2010</v>
      </c>
    </row>
    <row r="24" spans="2:17" ht="15.75" x14ac:dyDescent="0.25">
      <c r="C24" s="287" t="s">
        <v>2011</v>
      </c>
      <c r="L24" s="287" t="s">
        <v>2011</v>
      </c>
    </row>
    <row r="25" spans="2:17" ht="15.75" x14ac:dyDescent="0.25">
      <c r="C25" s="287" t="s">
        <v>2012</v>
      </c>
      <c r="L25" s="287" t="s">
        <v>2012</v>
      </c>
    </row>
    <row r="26" spans="2:17" ht="15.75" x14ac:dyDescent="0.25">
      <c r="C26" s="287" t="s">
        <v>2013</v>
      </c>
      <c r="L26" s="287" t="s">
        <v>2013</v>
      </c>
    </row>
    <row r="27" spans="2:17" ht="15.75" x14ac:dyDescent="0.25">
      <c r="C27" s="287" t="s">
        <v>2014</v>
      </c>
      <c r="L27" s="287" t="s">
        <v>2014</v>
      </c>
    </row>
    <row r="28" spans="2:17" ht="15.75" x14ac:dyDescent="0.25">
      <c r="C28" s="287"/>
      <c r="L28" s="287"/>
    </row>
    <row r="29" spans="2:17" ht="18.75" x14ac:dyDescent="0.3">
      <c r="C29" s="464" t="s">
        <v>2015</v>
      </c>
      <c r="L29" s="464" t="s">
        <v>2015</v>
      </c>
    </row>
    <row r="30" spans="2:17" x14ac:dyDescent="0.2">
      <c r="C30" s="735" t="s">
        <v>1175</v>
      </c>
      <c r="L30" s="735" t="s">
        <v>1175</v>
      </c>
    </row>
    <row r="31" spans="2:17" x14ac:dyDescent="0.2">
      <c r="C31" s="735" t="s">
        <v>2016</v>
      </c>
      <c r="L31" s="735" t="s">
        <v>2016</v>
      </c>
    </row>
    <row r="32" spans="2:17" x14ac:dyDescent="0.2">
      <c r="C32" s="735" t="s">
        <v>2017</v>
      </c>
      <c r="L32" s="735" t="s">
        <v>2017</v>
      </c>
    </row>
    <row r="33" spans="2:17" ht="15.75" x14ac:dyDescent="0.25">
      <c r="C33" s="736"/>
      <c r="L33" s="736"/>
    </row>
    <row r="34" spans="2:17" ht="18.75" x14ac:dyDescent="0.3">
      <c r="C34" s="464" t="s">
        <v>2018</v>
      </c>
      <c r="L34" s="464" t="s">
        <v>2018</v>
      </c>
    </row>
    <row r="35" spans="2:17" ht="18.75" x14ac:dyDescent="0.3">
      <c r="C35" s="464"/>
      <c r="L35" s="464"/>
    </row>
    <row r="36" spans="2:17" ht="23.25" x14ac:dyDescent="0.35">
      <c r="B36" s="926" t="s">
        <v>1176</v>
      </c>
      <c r="K36" s="926" t="s">
        <v>1176</v>
      </c>
    </row>
    <row r="38" spans="2:17" ht="15.75" x14ac:dyDescent="0.25">
      <c r="B38" s="737" t="s">
        <v>216</v>
      </c>
      <c r="C38" s="737" t="s">
        <v>2019</v>
      </c>
      <c r="D38" s="2110" t="s">
        <v>2020</v>
      </c>
      <c r="E38" s="738" t="s">
        <v>2021</v>
      </c>
      <c r="F38" s="2114"/>
      <c r="G38" s="2115"/>
      <c r="H38" s="2110" t="s">
        <v>2022</v>
      </c>
      <c r="K38" s="737" t="s">
        <v>216</v>
      </c>
      <c r="L38" s="737" t="s">
        <v>2019</v>
      </c>
      <c r="M38" s="2110" t="s">
        <v>2020</v>
      </c>
      <c r="N38" s="738" t="s">
        <v>2021</v>
      </c>
      <c r="O38" s="2114"/>
      <c r="P38" s="2115"/>
      <c r="Q38" s="2110" t="s">
        <v>2022</v>
      </c>
    </row>
    <row r="39" spans="2:17" ht="15.75" x14ac:dyDescent="0.25">
      <c r="B39" s="737" t="s">
        <v>2023</v>
      </c>
      <c r="C39" s="737" t="s">
        <v>2024</v>
      </c>
      <c r="D39" s="2110"/>
      <c r="E39" s="738" t="s">
        <v>2025</v>
      </c>
      <c r="F39" s="2115"/>
      <c r="G39" s="2115"/>
      <c r="H39" s="2110"/>
      <c r="K39" s="737" t="s">
        <v>2023</v>
      </c>
      <c r="L39" s="737" t="s">
        <v>2024</v>
      </c>
      <c r="M39" s="2110"/>
      <c r="N39" s="738" t="s">
        <v>2025</v>
      </c>
      <c r="O39" s="2115"/>
      <c r="P39" s="2115"/>
      <c r="Q39" s="2110"/>
    </row>
    <row r="40" spans="2:17" ht="18.75" x14ac:dyDescent="0.25">
      <c r="B40" s="2102">
        <v>1</v>
      </c>
      <c r="C40" s="918" t="s">
        <v>2026</v>
      </c>
      <c r="D40" s="2101"/>
      <c r="E40" s="2104">
        <v>16.2</v>
      </c>
      <c r="F40" s="2107"/>
      <c r="G40" s="2107"/>
      <c r="H40" s="739"/>
      <c r="K40" s="2102">
        <v>1</v>
      </c>
      <c r="L40" s="918" t="s">
        <v>2026</v>
      </c>
      <c r="M40" s="2101"/>
      <c r="N40" s="2104">
        <v>16.2</v>
      </c>
      <c r="O40" s="2107"/>
      <c r="P40" s="2107"/>
      <c r="Q40" s="739"/>
    </row>
    <row r="41" spans="2:17" ht="18.75" x14ac:dyDescent="0.25">
      <c r="B41" s="2102"/>
      <c r="C41" s="740" t="s">
        <v>2027</v>
      </c>
      <c r="D41" s="2101"/>
      <c r="E41" s="2104"/>
      <c r="F41" s="2100" t="s">
        <v>2028</v>
      </c>
      <c r="G41" s="2100"/>
      <c r="H41" s="927">
        <v>88</v>
      </c>
      <c r="I41" s="928" t="s">
        <v>2001</v>
      </c>
      <c r="K41" s="2102"/>
      <c r="L41" s="740" t="s">
        <v>2027</v>
      </c>
      <c r="M41" s="2101"/>
      <c r="N41" s="2104"/>
      <c r="O41" s="2100" t="s">
        <v>2028</v>
      </c>
      <c r="P41" s="2100"/>
      <c r="Q41" s="927">
        <f>H41*заглавие!$K$1</f>
        <v>88</v>
      </c>
    </row>
    <row r="42" spans="2:17" ht="18.75" customHeight="1" x14ac:dyDescent="0.3">
      <c r="B42" s="2102"/>
      <c r="C42" s="918" t="s">
        <v>1903</v>
      </c>
      <c r="D42" s="2101"/>
      <c r="E42" s="2104"/>
      <c r="F42" s="2105" t="s">
        <v>769</v>
      </c>
      <c r="G42" s="2106"/>
      <c r="H42" s="929"/>
      <c r="K42" s="2102"/>
      <c r="L42" s="918" t="s">
        <v>1903</v>
      </c>
      <c r="M42" s="2101"/>
      <c r="N42" s="2104"/>
      <c r="O42" s="2105" t="s">
        <v>769</v>
      </c>
      <c r="P42" s="2106"/>
      <c r="Q42" s="929"/>
    </row>
    <row r="43" spans="2:17" ht="18.75" customHeight="1" x14ac:dyDescent="0.3">
      <c r="B43" s="2102"/>
      <c r="C43" s="918" t="s">
        <v>1904</v>
      </c>
      <c r="D43" s="2101"/>
      <c r="E43" s="2104"/>
      <c r="F43" s="2108"/>
      <c r="G43" s="2108"/>
      <c r="H43" s="741"/>
      <c r="I43" s="930"/>
      <c r="K43" s="2102"/>
      <c r="L43" s="918" t="s">
        <v>1904</v>
      </c>
      <c r="M43" s="2101"/>
      <c r="N43" s="2104"/>
      <c r="O43" s="2108"/>
      <c r="P43" s="2108"/>
      <c r="Q43" s="741"/>
    </row>
    <row r="44" spans="2:17" ht="23.25" customHeight="1" x14ac:dyDescent="0.25">
      <c r="B44" s="2102"/>
      <c r="C44" s="918" t="s">
        <v>1905</v>
      </c>
      <c r="D44" s="2101"/>
      <c r="E44" s="2104"/>
      <c r="F44" s="2103"/>
      <c r="G44" s="2103"/>
      <c r="H44" s="741"/>
      <c r="K44" s="2102"/>
      <c r="L44" s="918" t="s">
        <v>1905</v>
      </c>
      <c r="M44" s="2101"/>
      <c r="N44" s="2104"/>
      <c r="O44" s="2103"/>
      <c r="P44" s="2103"/>
      <c r="Q44" s="741"/>
    </row>
    <row r="45" spans="2:17" ht="18.75" x14ac:dyDescent="0.2">
      <c r="B45" s="2109"/>
      <c r="C45" s="2109"/>
      <c r="D45" s="2109"/>
      <c r="E45" s="2109"/>
      <c r="F45" s="2109"/>
      <c r="G45" s="2109"/>
      <c r="H45" s="2109"/>
      <c r="K45" s="2109"/>
      <c r="L45" s="2109"/>
      <c r="M45" s="2109"/>
      <c r="N45" s="2109"/>
      <c r="O45" s="2109"/>
      <c r="P45" s="2109"/>
      <c r="Q45" s="2109"/>
    </row>
    <row r="46" spans="2:17" ht="18.75" x14ac:dyDescent="0.25">
      <c r="B46" s="2102">
        <v>2</v>
      </c>
      <c r="C46" s="918" t="s">
        <v>1694</v>
      </c>
      <c r="D46" s="2101"/>
      <c r="E46" s="2104">
        <v>22.5</v>
      </c>
      <c r="F46" s="2107"/>
      <c r="G46" s="2107"/>
      <c r="H46" s="739"/>
      <c r="K46" s="2102">
        <v>2</v>
      </c>
      <c r="L46" s="918" t="s">
        <v>1694</v>
      </c>
      <c r="M46" s="2101"/>
      <c r="N46" s="2104">
        <v>22.5</v>
      </c>
      <c r="O46" s="2107"/>
      <c r="P46" s="2107"/>
      <c r="Q46" s="739"/>
    </row>
    <row r="47" spans="2:17" ht="18.75" x14ac:dyDescent="0.25">
      <c r="B47" s="2102"/>
      <c r="C47" s="740" t="s">
        <v>1695</v>
      </c>
      <c r="D47" s="2101"/>
      <c r="E47" s="2104"/>
      <c r="F47" s="2100" t="s">
        <v>2028</v>
      </c>
      <c r="G47" s="2100"/>
      <c r="H47" s="927">
        <v>112</v>
      </c>
      <c r="I47" s="928" t="s">
        <v>2001</v>
      </c>
      <c r="K47" s="2102"/>
      <c r="L47" s="740" t="s">
        <v>1695</v>
      </c>
      <c r="M47" s="2101"/>
      <c r="N47" s="2104"/>
      <c r="O47" s="2100" t="s">
        <v>2028</v>
      </c>
      <c r="P47" s="2100"/>
      <c r="Q47" s="927">
        <f>H47*заглавие!$K$1</f>
        <v>112</v>
      </c>
    </row>
    <row r="48" spans="2:17" ht="18.75" x14ac:dyDescent="0.3">
      <c r="B48" s="2102"/>
      <c r="C48" s="918" t="s">
        <v>1906</v>
      </c>
      <c r="D48" s="2101"/>
      <c r="E48" s="2104"/>
      <c r="F48" s="2105"/>
      <c r="G48" s="2106"/>
      <c r="H48" s="929"/>
      <c r="K48" s="2102"/>
      <c r="L48" s="918" t="s">
        <v>1906</v>
      </c>
      <c r="M48" s="2101"/>
      <c r="N48" s="2104"/>
      <c r="O48" s="2105"/>
      <c r="P48" s="2106"/>
      <c r="Q48" s="929"/>
    </row>
    <row r="49" spans="2:17" ht="18.75" x14ac:dyDescent="0.3">
      <c r="B49" s="2102"/>
      <c r="C49" s="918" t="s">
        <v>1907</v>
      </c>
      <c r="D49" s="2101"/>
      <c r="E49" s="2104"/>
      <c r="F49" s="2108"/>
      <c r="G49" s="2108"/>
      <c r="H49" s="741"/>
      <c r="I49" s="930"/>
      <c r="K49" s="2102"/>
      <c r="L49" s="918" t="s">
        <v>1907</v>
      </c>
      <c r="M49" s="2101"/>
      <c r="N49" s="2104"/>
      <c r="O49" s="2108"/>
      <c r="P49" s="2108"/>
      <c r="Q49" s="741"/>
    </row>
    <row r="50" spans="2:17" ht="18.75" x14ac:dyDescent="0.25">
      <c r="B50" s="2102"/>
      <c r="C50" s="918" t="s">
        <v>1908</v>
      </c>
      <c r="D50" s="2101"/>
      <c r="E50" s="2104"/>
      <c r="F50" s="2103"/>
      <c r="G50" s="2103"/>
      <c r="H50" s="741"/>
      <c r="K50" s="2102"/>
      <c r="L50" s="918" t="s">
        <v>1908</v>
      </c>
      <c r="M50" s="2101"/>
      <c r="N50" s="2104"/>
      <c r="O50" s="2103"/>
      <c r="P50" s="2103"/>
      <c r="Q50" s="741"/>
    </row>
    <row r="51" spans="2:17" ht="18.75" x14ac:dyDescent="0.2">
      <c r="B51" s="2109"/>
      <c r="C51" s="2109"/>
      <c r="D51" s="2109"/>
      <c r="E51" s="2109"/>
      <c r="F51" s="2109"/>
      <c r="G51" s="2109"/>
      <c r="H51" s="2109"/>
      <c r="K51" s="2109"/>
      <c r="L51" s="2109"/>
      <c r="M51" s="2109"/>
      <c r="N51" s="2109"/>
      <c r="O51" s="2109"/>
      <c r="P51" s="2109"/>
      <c r="Q51" s="2109"/>
    </row>
    <row r="52" spans="2:17" ht="18.75" x14ac:dyDescent="0.25">
      <c r="B52" s="2102">
        <v>3</v>
      </c>
      <c r="C52" s="918" t="s">
        <v>2029</v>
      </c>
      <c r="D52" s="2101"/>
      <c r="E52" s="2104">
        <v>11.2</v>
      </c>
      <c r="F52" s="2107"/>
      <c r="G52" s="2107"/>
      <c r="H52" s="739"/>
      <c r="K52" s="2102">
        <v>3</v>
      </c>
      <c r="L52" s="918" t="s">
        <v>2029</v>
      </c>
      <c r="M52" s="2101"/>
      <c r="N52" s="2104">
        <v>11.2</v>
      </c>
      <c r="O52" s="2107"/>
      <c r="P52" s="2107"/>
      <c r="Q52" s="739"/>
    </row>
    <row r="53" spans="2:17" ht="18.75" x14ac:dyDescent="0.25">
      <c r="B53" s="2102"/>
      <c r="C53" s="740" t="s">
        <v>2030</v>
      </c>
      <c r="D53" s="2101"/>
      <c r="E53" s="2104"/>
      <c r="F53" s="2100" t="s">
        <v>2028</v>
      </c>
      <c r="G53" s="2100"/>
      <c r="H53" s="927">
        <v>54</v>
      </c>
      <c r="I53" s="928" t="s">
        <v>2001</v>
      </c>
      <c r="K53" s="2102"/>
      <c r="L53" s="740" t="s">
        <v>2030</v>
      </c>
      <c r="M53" s="2101"/>
      <c r="N53" s="2104"/>
      <c r="O53" s="2100" t="s">
        <v>2028</v>
      </c>
      <c r="P53" s="2100"/>
      <c r="Q53" s="927">
        <f>H53*заглавие!$K$1</f>
        <v>54</v>
      </c>
    </row>
    <row r="54" spans="2:17" ht="18.75" x14ac:dyDescent="0.3">
      <c r="B54" s="2102"/>
      <c r="C54" s="918" t="s">
        <v>1909</v>
      </c>
      <c r="D54" s="2101"/>
      <c r="E54" s="2104"/>
      <c r="F54" s="2105"/>
      <c r="G54" s="2106"/>
      <c r="H54" s="929"/>
      <c r="K54" s="2102"/>
      <c r="L54" s="918" t="s">
        <v>1909</v>
      </c>
      <c r="M54" s="2101"/>
      <c r="N54" s="2104"/>
      <c r="O54" s="2105"/>
      <c r="P54" s="2106"/>
      <c r="Q54" s="929"/>
    </row>
    <row r="55" spans="2:17" ht="18.75" x14ac:dyDescent="0.3">
      <c r="B55" s="2102"/>
      <c r="C55" s="918" t="s">
        <v>1904</v>
      </c>
      <c r="D55" s="2101"/>
      <c r="E55" s="2104"/>
      <c r="F55" s="2108"/>
      <c r="G55" s="2108"/>
      <c r="H55" s="741"/>
      <c r="I55" s="930"/>
      <c r="K55" s="2102"/>
      <c r="L55" s="918" t="s">
        <v>1904</v>
      </c>
      <c r="M55" s="2101"/>
      <c r="N55" s="2104"/>
      <c r="O55" s="2108"/>
      <c r="P55" s="2108"/>
      <c r="Q55" s="741"/>
    </row>
    <row r="56" spans="2:17" ht="18.75" x14ac:dyDescent="0.25">
      <c r="B56" s="2102"/>
      <c r="C56" s="918" t="s">
        <v>1910</v>
      </c>
      <c r="D56" s="2101"/>
      <c r="E56" s="2104"/>
      <c r="F56" s="2103"/>
      <c r="G56" s="2103"/>
      <c r="H56" s="741"/>
      <c r="K56" s="2102"/>
      <c r="L56" s="918" t="s">
        <v>1910</v>
      </c>
      <c r="M56" s="2101"/>
      <c r="N56" s="2104"/>
      <c r="O56" s="2103"/>
      <c r="P56" s="2103"/>
      <c r="Q56" s="741"/>
    </row>
    <row r="57" spans="2:17" ht="18.75" x14ac:dyDescent="0.2">
      <c r="B57" s="2109"/>
      <c r="C57" s="2109"/>
      <c r="D57" s="2109"/>
      <c r="E57" s="2109"/>
      <c r="F57" s="2109"/>
      <c r="G57" s="2109"/>
      <c r="H57" s="2109"/>
      <c r="K57" s="2109"/>
      <c r="L57" s="2109"/>
      <c r="M57" s="2109"/>
      <c r="N57" s="2109"/>
      <c r="O57" s="2109"/>
      <c r="P57" s="2109"/>
      <c r="Q57" s="2109"/>
    </row>
    <row r="58" spans="2:17" ht="18.75" x14ac:dyDescent="0.25">
      <c r="B58" s="2102">
        <v>4</v>
      </c>
      <c r="C58" s="918" t="s">
        <v>2031</v>
      </c>
      <c r="D58" s="2101"/>
      <c r="E58" s="2104">
        <v>12.4</v>
      </c>
      <c r="F58" s="2107"/>
      <c r="G58" s="2107"/>
      <c r="H58" s="739"/>
      <c r="K58" s="2102">
        <v>4</v>
      </c>
      <c r="L58" s="918" t="s">
        <v>2031</v>
      </c>
      <c r="M58" s="2101"/>
      <c r="N58" s="2104">
        <v>12.4</v>
      </c>
      <c r="O58" s="2107"/>
      <c r="P58" s="2107"/>
      <c r="Q58" s="739"/>
    </row>
    <row r="59" spans="2:17" ht="18.75" x14ac:dyDescent="0.25">
      <c r="B59" s="2102"/>
      <c r="C59" s="740" t="s">
        <v>2032</v>
      </c>
      <c r="D59" s="2101"/>
      <c r="E59" s="2104"/>
      <c r="F59" s="2100" t="s">
        <v>2028</v>
      </c>
      <c r="G59" s="2100"/>
      <c r="H59" s="927">
        <v>63</v>
      </c>
      <c r="I59" s="928" t="s">
        <v>2001</v>
      </c>
      <c r="K59" s="2102"/>
      <c r="L59" s="740" t="s">
        <v>2032</v>
      </c>
      <c r="M59" s="2101"/>
      <c r="N59" s="2104"/>
      <c r="O59" s="2100" t="s">
        <v>2028</v>
      </c>
      <c r="P59" s="2100"/>
      <c r="Q59" s="927">
        <f>H59*заглавие!$K$1</f>
        <v>63</v>
      </c>
    </row>
    <row r="60" spans="2:17" ht="18.75" x14ac:dyDescent="0.3">
      <c r="B60" s="2102"/>
      <c r="C60" s="918" t="s">
        <v>1911</v>
      </c>
      <c r="D60" s="2101"/>
      <c r="E60" s="2104"/>
      <c r="F60" s="2105"/>
      <c r="G60" s="2106"/>
      <c r="H60" s="929"/>
      <c r="K60" s="2102"/>
      <c r="L60" s="918" t="s">
        <v>1911</v>
      </c>
      <c r="M60" s="2101"/>
      <c r="N60" s="2104"/>
      <c r="O60" s="2105"/>
      <c r="P60" s="2106"/>
      <c r="Q60" s="929"/>
    </row>
    <row r="61" spans="2:17" ht="18.75" x14ac:dyDescent="0.3">
      <c r="B61" s="2102"/>
      <c r="C61" s="918" t="s">
        <v>1912</v>
      </c>
      <c r="D61" s="2101"/>
      <c r="E61" s="2104"/>
      <c r="F61" s="2108"/>
      <c r="G61" s="2108"/>
      <c r="H61" s="741"/>
      <c r="I61" s="930"/>
      <c r="K61" s="2102"/>
      <c r="L61" s="918" t="s">
        <v>1912</v>
      </c>
      <c r="M61" s="2101"/>
      <c r="N61" s="2104"/>
      <c r="O61" s="2108"/>
      <c r="P61" s="2108"/>
      <c r="Q61" s="741"/>
    </row>
    <row r="62" spans="2:17" ht="18.75" x14ac:dyDescent="0.25">
      <c r="B62" s="2102"/>
      <c r="C62" s="918" t="s">
        <v>1913</v>
      </c>
      <c r="D62" s="2101"/>
      <c r="E62" s="2104"/>
      <c r="F62" s="2103"/>
      <c r="G62" s="2103"/>
      <c r="H62" s="741"/>
      <c r="K62" s="2102"/>
      <c r="L62" s="918" t="s">
        <v>1913</v>
      </c>
      <c r="M62" s="2101"/>
      <c r="N62" s="2104"/>
      <c r="O62" s="2103"/>
      <c r="P62" s="2103"/>
      <c r="Q62" s="741"/>
    </row>
    <row r="63" spans="2:17" ht="18.75" x14ac:dyDescent="0.2">
      <c r="B63" s="2109"/>
      <c r="C63" s="2109"/>
      <c r="D63" s="2109"/>
      <c r="E63" s="2109"/>
      <c r="F63" s="2109"/>
      <c r="G63" s="2109"/>
      <c r="H63" s="2109"/>
      <c r="K63" s="2109"/>
      <c r="L63" s="2109"/>
      <c r="M63" s="2109"/>
      <c r="N63" s="2109"/>
      <c r="O63" s="2109"/>
      <c r="P63" s="2109"/>
      <c r="Q63" s="2109"/>
    </row>
    <row r="64" spans="2:17" ht="18.75" x14ac:dyDescent="0.25">
      <c r="B64" s="2102">
        <v>5</v>
      </c>
      <c r="C64" s="918" t="s">
        <v>1692</v>
      </c>
      <c r="D64" s="2101"/>
      <c r="E64" s="2104">
        <v>22.8</v>
      </c>
      <c r="F64" s="2107"/>
      <c r="G64" s="2107"/>
      <c r="H64" s="739"/>
      <c r="K64" s="2102">
        <v>5</v>
      </c>
      <c r="L64" s="918" t="s">
        <v>1692</v>
      </c>
      <c r="M64" s="2101"/>
      <c r="N64" s="2104">
        <v>22.8</v>
      </c>
      <c r="O64" s="2107"/>
      <c r="P64" s="2107"/>
      <c r="Q64" s="739"/>
    </row>
    <row r="65" spans="2:17" ht="18.75" x14ac:dyDescent="0.25">
      <c r="B65" s="2102"/>
      <c r="C65" s="740" t="s">
        <v>1693</v>
      </c>
      <c r="D65" s="2101"/>
      <c r="E65" s="2104"/>
      <c r="F65" s="2100" t="s">
        <v>2028</v>
      </c>
      <c r="G65" s="2100"/>
      <c r="H65" s="927">
        <v>117</v>
      </c>
      <c r="I65" s="928" t="s">
        <v>2001</v>
      </c>
      <c r="K65" s="2102"/>
      <c r="L65" s="740" t="s">
        <v>1693</v>
      </c>
      <c r="M65" s="2101"/>
      <c r="N65" s="2104"/>
      <c r="O65" s="2100" t="s">
        <v>2028</v>
      </c>
      <c r="P65" s="2100"/>
      <c r="Q65" s="927">
        <f>H65*заглавие!$K$1</f>
        <v>117</v>
      </c>
    </row>
    <row r="66" spans="2:17" ht="18.75" x14ac:dyDescent="0.3">
      <c r="B66" s="2102"/>
      <c r="C66" s="918" t="s">
        <v>1914</v>
      </c>
      <c r="D66" s="2101"/>
      <c r="E66" s="2104"/>
      <c r="F66" s="2105"/>
      <c r="G66" s="2106"/>
      <c r="H66" s="929"/>
      <c r="K66" s="2102"/>
      <c r="L66" s="918" t="s">
        <v>1914</v>
      </c>
      <c r="M66" s="2101"/>
      <c r="N66" s="2104"/>
      <c r="O66" s="2105"/>
      <c r="P66" s="2106"/>
      <c r="Q66" s="929"/>
    </row>
    <row r="67" spans="2:17" ht="18.75" x14ac:dyDescent="0.3">
      <c r="B67" s="2102"/>
      <c r="C67" s="918" t="s">
        <v>1915</v>
      </c>
      <c r="D67" s="2101"/>
      <c r="E67" s="2104"/>
      <c r="F67" s="2108"/>
      <c r="G67" s="2108"/>
      <c r="H67" s="741"/>
      <c r="I67" s="930"/>
      <c r="K67" s="2102"/>
      <c r="L67" s="918" t="s">
        <v>1915</v>
      </c>
      <c r="M67" s="2101"/>
      <c r="N67" s="2104"/>
      <c r="O67" s="2108"/>
      <c r="P67" s="2108"/>
      <c r="Q67" s="741"/>
    </row>
    <row r="68" spans="2:17" ht="27.75" customHeight="1" x14ac:dyDescent="0.25">
      <c r="B68" s="2102"/>
      <c r="C68" s="918" t="s">
        <v>1916</v>
      </c>
      <c r="D68" s="2101"/>
      <c r="E68" s="2104"/>
      <c r="F68" s="2103"/>
      <c r="G68" s="2103"/>
      <c r="H68" s="741"/>
      <c r="K68" s="2102"/>
      <c r="L68" s="918" t="s">
        <v>1916</v>
      </c>
      <c r="M68" s="2101"/>
      <c r="N68" s="2104"/>
      <c r="O68" s="2103"/>
      <c r="P68" s="2103"/>
      <c r="Q68" s="741"/>
    </row>
    <row r="69" spans="2:17" ht="18.75" x14ac:dyDescent="0.2">
      <c r="B69" s="2109"/>
      <c r="C69" s="2109"/>
      <c r="D69" s="2109"/>
      <c r="E69" s="2109"/>
      <c r="F69" s="2109"/>
      <c r="G69" s="2109"/>
      <c r="H69" s="2109"/>
      <c r="K69" s="2109"/>
      <c r="L69" s="2109"/>
      <c r="M69" s="2109"/>
      <c r="N69" s="2109"/>
      <c r="O69" s="2109"/>
      <c r="P69" s="2109"/>
      <c r="Q69" s="2109"/>
    </row>
    <row r="70" spans="2:17" ht="18.75" x14ac:dyDescent="0.25">
      <c r="B70" s="2102">
        <v>6</v>
      </c>
      <c r="C70" s="918" t="s">
        <v>1696</v>
      </c>
      <c r="D70" s="2101"/>
      <c r="E70" s="2104">
        <v>19.399999999999999</v>
      </c>
      <c r="F70" s="2107"/>
      <c r="G70" s="2107"/>
      <c r="H70" s="739"/>
      <c r="K70" s="2102">
        <v>6</v>
      </c>
      <c r="L70" s="918" t="s">
        <v>1696</v>
      </c>
      <c r="M70" s="2101"/>
      <c r="N70" s="2104">
        <v>19.399999999999999</v>
      </c>
      <c r="O70" s="2107"/>
      <c r="P70" s="2107"/>
      <c r="Q70" s="739"/>
    </row>
    <row r="71" spans="2:17" ht="27.75" customHeight="1" x14ac:dyDescent="0.25">
      <c r="B71" s="2102"/>
      <c r="C71" s="740" t="s">
        <v>1697</v>
      </c>
      <c r="D71" s="2101"/>
      <c r="E71" s="2104"/>
      <c r="F71" s="2100" t="s">
        <v>2028</v>
      </c>
      <c r="G71" s="2100"/>
      <c r="H71" s="927">
        <v>98</v>
      </c>
      <c r="I71" s="928" t="s">
        <v>2001</v>
      </c>
      <c r="K71" s="2102"/>
      <c r="L71" s="740" t="s">
        <v>1697</v>
      </c>
      <c r="M71" s="2101"/>
      <c r="N71" s="2104"/>
      <c r="O71" s="2100" t="s">
        <v>2028</v>
      </c>
      <c r="P71" s="2100"/>
      <c r="Q71" s="927">
        <f>H71*заглавие!$K$1</f>
        <v>98</v>
      </c>
    </row>
    <row r="72" spans="2:17" ht="18.75" x14ac:dyDescent="0.3">
      <c r="B72" s="2102"/>
      <c r="C72" s="918" t="s">
        <v>1917</v>
      </c>
      <c r="D72" s="2101"/>
      <c r="E72" s="2104"/>
      <c r="F72" s="2105"/>
      <c r="G72" s="2106"/>
      <c r="H72" s="929"/>
      <c r="K72" s="2102"/>
      <c r="L72" s="918" t="s">
        <v>1917</v>
      </c>
      <c r="M72" s="2101"/>
      <c r="N72" s="2104"/>
      <c r="O72" s="2105"/>
      <c r="P72" s="2106"/>
      <c r="Q72" s="929"/>
    </row>
    <row r="73" spans="2:17" ht="18.75" x14ac:dyDescent="0.3">
      <c r="B73" s="2102"/>
      <c r="C73" s="918" t="s">
        <v>1918</v>
      </c>
      <c r="D73" s="2101"/>
      <c r="E73" s="2104"/>
      <c r="F73" s="2108"/>
      <c r="G73" s="2108"/>
      <c r="H73" s="741"/>
      <c r="I73" s="930"/>
      <c r="K73" s="2102"/>
      <c r="L73" s="918" t="s">
        <v>1918</v>
      </c>
      <c r="M73" s="2101"/>
      <c r="N73" s="2104"/>
      <c r="O73" s="2108"/>
      <c r="P73" s="2108"/>
      <c r="Q73" s="741"/>
    </row>
    <row r="74" spans="2:17" ht="18.75" x14ac:dyDescent="0.25">
      <c r="B74" s="2102"/>
      <c r="C74" s="918" t="s">
        <v>1919</v>
      </c>
      <c r="D74" s="2101"/>
      <c r="E74" s="2104"/>
      <c r="F74" s="2103"/>
      <c r="G74" s="2103"/>
      <c r="H74" s="741"/>
      <c r="K74" s="2102"/>
      <c r="L74" s="918" t="s">
        <v>1919</v>
      </c>
      <c r="M74" s="2101"/>
      <c r="N74" s="2104"/>
      <c r="O74" s="2103"/>
      <c r="P74" s="2103"/>
      <c r="Q74" s="741"/>
    </row>
    <row r="75" spans="2:17" ht="18.75" x14ac:dyDescent="0.2">
      <c r="B75" s="2109"/>
      <c r="C75" s="2109"/>
      <c r="D75" s="2109"/>
      <c r="E75" s="2109"/>
      <c r="F75" s="2109"/>
      <c r="G75" s="2109"/>
      <c r="H75" s="2109"/>
      <c r="K75" s="2109"/>
      <c r="L75" s="2109"/>
      <c r="M75" s="2109"/>
      <c r="N75" s="2109"/>
      <c r="O75" s="2109"/>
      <c r="P75" s="2109"/>
      <c r="Q75" s="2109"/>
    </row>
    <row r="76" spans="2:17" ht="18.75" x14ac:dyDescent="0.3">
      <c r="B76" s="2102">
        <v>7</v>
      </c>
      <c r="C76" s="918" t="s">
        <v>1698</v>
      </c>
      <c r="D76" s="2101"/>
      <c r="E76" s="2104">
        <v>16.399999999999999</v>
      </c>
      <c r="F76" s="2107"/>
      <c r="G76" s="2107"/>
      <c r="H76" s="742"/>
      <c r="K76" s="2102">
        <v>7</v>
      </c>
      <c r="L76" s="918" t="s">
        <v>1698</v>
      </c>
      <c r="M76" s="2101"/>
      <c r="N76" s="2104">
        <v>16.399999999999999</v>
      </c>
      <c r="O76" s="2107"/>
      <c r="P76" s="2107"/>
      <c r="Q76" s="742"/>
    </row>
    <row r="77" spans="2:17" ht="18.75" x14ac:dyDescent="0.25">
      <c r="B77" s="2102"/>
      <c r="C77" s="740" t="s">
        <v>1699</v>
      </c>
      <c r="D77" s="2101"/>
      <c r="E77" s="2104"/>
      <c r="F77" s="2100" t="s">
        <v>2028</v>
      </c>
      <c r="G77" s="2100"/>
      <c r="H77" s="927">
        <v>83</v>
      </c>
      <c r="I77" s="928" t="s">
        <v>2001</v>
      </c>
      <c r="K77" s="2102"/>
      <c r="L77" s="740" t="s">
        <v>1699</v>
      </c>
      <c r="M77" s="2101"/>
      <c r="N77" s="2104"/>
      <c r="O77" s="2100" t="s">
        <v>2028</v>
      </c>
      <c r="P77" s="2100"/>
      <c r="Q77" s="927">
        <f>H77*заглавие!$K$1</f>
        <v>83</v>
      </c>
    </row>
    <row r="78" spans="2:17" ht="18.75" x14ac:dyDescent="0.3">
      <c r="B78" s="2102"/>
      <c r="C78" s="918" t="s">
        <v>1920</v>
      </c>
      <c r="D78" s="2101"/>
      <c r="E78" s="2104"/>
      <c r="F78" s="2105"/>
      <c r="G78" s="2106"/>
      <c r="H78" s="929"/>
      <c r="K78" s="2102"/>
      <c r="L78" s="918" t="s">
        <v>1920</v>
      </c>
      <c r="M78" s="2101"/>
      <c r="N78" s="2104"/>
      <c r="O78" s="2105"/>
      <c r="P78" s="2106"/>
      <c r="Q78" s="929"/>
    </row>
    <row r="79" spans="2:17" ht="18.75" x14ac:dyDescent="0.3">
      <c r="B79" s="2102"/>
      <c r="C79" s="918" t="s">
        <v>1921</v>
      </c>
      <c r="D79" s="2101"/>
      <c r="E79" s="2104"/>
      <c r="F79" s="2108"/>
      <c r="G79" s="2108"/>
      <c r="H79" s="741"/>
      <c r="I79" s="930"/>
      <c r="K79" s="2102"/>
      <c r="L79" s="918" t="s">
        <v>1921</v>
      </c>
      <c r="M79" s="2101"/>
      <c r="N79" s="2104"/>
      <c r="O79" s="2108"/>
      <c r="P79" s="2108"/>
      <c r="Q79" s="741"/>
    </row>
    <row r="80" spans="2:17" ht="27.75" customHeight="1" x14ac:dyDescent="0.25">
      <c r="B80" s="2102"/>
      <c r="C80" s="918" t="s">
        <v>1922</v>
      </c>
      <c r="D80" s="2101"/>
      <c r="E80" s="2104"/>
      <c r="F80" s="2103"/>
      <c r="G80" s="2103"/>
      <c r="H80" s="741"/>
      <c r="K80" s="2102"/>
      <c r="L80" s="918" t="s">
        <v>1922</v>
      </c>
      <c r="M80" s="2101"/>
      <c r="N80" s="2104"/>
      <c r="O80" s="2103"/>
      <c r="P80" s="2103"/>
      <c r="Q80" s="741"/>
    </row>
    <row r="83" spans="3:16" ht="15.75" x14ac:dyDescent="0.25">
      <c r="C83" s="931" t="s">
        <v>1177</v>
      </c>
      <c r="F83" s="928" t="s">
        <v>1178</v>
      </c>
      <c r="L83" s="931" t="s">
        <v>1177</v>
      </c>
      <c r="O83" s="928" t="s">
        <v>1178</v>
      </c>
    </row>
    <row r="84" spans="3:16" ht="23.25" customHeight="1" x14ac:dyDescent="0.2">
      <c r="E84" s="1" t="s">
        <v>1179</v>
      </c>
      <c r="F84" s="98" t="s">
        <v>1180</v>
      </c>
      <c r="N84" s="1" t="s">
        <v>1179</v>
      </c>
      <c r="O84" s="98" t="s">
        <v>1180</v>
      </c>
    </row>
    <row r="85" spans="3:16" ht="15.75" x14ac:dyDescent="0.25">
      <c r="C85" s="932" t="s">
        <v>1181</v>
      </c>
      <c r="D85" s="12"/>
      <c r="E85" s="12"/>
      <c r="F85" s="12"/>
      <c r="L85" s="932" t="s">
        <v>1181</v>
      </c>
      <c r="M85" s="12"/>
      <c r="N85" s="12"/>
      <c r="O85" s="12"/>
    </row>
    <row r="86" spans="3:16" x14ac:dyDescent="0.2">
      <c r="C86" s="53" t="s">
        <v>1182</v>
      </c>
      <c r="D86" s="53"/>
      <c r="E86" s="53"/>
      <c r="F86" s="53"/>
      <c r="L86" s="53" t="s">
        <v>1182</v>
      </c>
      <c r="M86" s="53"/>
      <c r="N86" s="53"/>
      <c r="O86" s="53"/>
    </row>
    <row r="87" spans="3:16" x14ac:dyDescent="0.2">
      <c r="C87" s="53">
        <v>958</v>
      </c>
      <c r="D87" s="53"/>
      <c r="E87" s="53"/>
      <c r="F87" s="53"/>
      <c r="L87" s="53">
        <v>958</v>
      </c>
      <c r="M87" s="53"/>
      <c r="N87" s="53"/>
      <c r="O87" s="53"/>
    </row>
    <row r="88" spans="3:16" x14ac:dyDescent="0.2">
      <c r="C88" s="53" t="s">
        <v>1183</v>
      </c>
      <c r="D88" s="53"/>
      <c r="E88" s="53"/>
      <c r="F88" s="53"/>
      <c r="L88" s="53" t="s">
        <v>1183</v>
      </c>
      <c r="M88" s="53"/>
      <c r="N88" s="53"/>
      <c r="O88" s="53"/>
    </row>
    <row r="89" spans="3:16" ht="18.75" x14ac:dyDescent="0.3">
      <c r="C89" s="53">
        <v>534</v>
      </c>
      <c r="D89" s="53"/>
      <c r="E89" s="53">
        <v>16.2</v>
      </c>
      <c r="F89" s="933">
        <v>90</v>
      </c>
      <c r="G89" s="596"/>
      <c r="L89" s="53">
        <v>534</v>
      </c>
      <c r="M89" s="53"/>
      <c r="N89" s="53">
        <v>16.2</v>
      </c>
      <c r="O89" s="933">
        <f>F89*заглавие!$K$1</f>
        <v>90</v>
      </c>
      <c r="P89" s="596"/>
    </row>
    <row r="90" spans="3:16" x14ac:dyDescent="0.2">
      <c r="C90" s="53" t="s">
        <v>1184</v>
      </c>
      <c r="D90" s="53"/>
      <c r="E90" s="53"/>
      <c r="F90" s="53"/>
      <c r="L90" s="53" t="s">
        <v>1184</v>
      </c>
      <c r="M90" s="53"/>
      <c r="N90" s="53"/>
      <c r="O90" s="53"/>
    </row>
    <row r="91" spans="3:16" x14ac:dyDescent="0.2">
      <c r="C91" s="53">
        <v>191</v>
      </c>
      <c r="D91" s="53"/>
      <c r="E91" s="53"/>
      <c r="F91" s="53"/>
      <c r="L91" s="53">
        <v>191</v>
      </c>
      <c r="M91" s="53"/>
      <c r="N91" s="53"/>
      <c r="O91" s="53"/>
    </row>
    <row r="92" spans="3:16" x14ac:dyDescent="0.2">
      <c r="C92" s="53" t="s">
        <v>1185</v>
      </c>
      <c r="D92" s="53"/>
      <c r="E92" s="53"/>
      <c r="F92" s="53"/>
      <c r="L92" s="53" t="s">
        <v>1185</v>
      </c>
      <c r="M92" s="53"/>
      <c r="N92" s="53"/>
      <c r="O92" s="53"/>
    </row>
    <row r="93" spans="3:16" x14ac:dyDescent="0.2">
      <c r="C93" s="34"/>
      <c r="D93" s="34"/>
      <c r="E93" s="34"/>
      <c r="F93" s="34"/>
      <c r="L93" s="34"/>
      <c r="M93" s="34"/>
      <c r="N93" s="34"/>
      <c r="O93" s="34"/>
    </row>
    <row r="94" spans="3:16" ht="15.75" x14ac:dyDescent="0.25">
      <c r="C94" s="932" t="s">
        <v>1186</v>
      </c>
      <c r="D94" s="12"/>
      <c r="E94" s="12"/>
      <c r="F94" s="12"/>
      <c r="L94" s="932" t="s">
        <v>1186</v>
      </c>
      <c r="M94" s="12"/>
      <c r="N94" s="12"/>
      <c r="O94" s="12"/>
    </row>
    <row r="95" spans="3:16" x14ac:dyDescent="0.2">
      <c r="C95" s="53"/>
      <c r="D95" s="53"/>
      <c r="E95" s="53"/>
      <c r="F95" s="53"/>
      <c r="L95" s="53"/>
      <c r="M95" s="53"/>
      <c r="N95" s="53"/>
      <c r="O95" s="53"/>
    </row>
    <row r="96" spans="3:16" x14ac:dyDescent="0.2">
      <c r="C96" s="53" t="s">
        <v>1182</v>
      </c>
      <c r="D96" s="53"/>
      <c r="E96" s="53"/>
      <c r="F96" s="53"/>
      <c r="L96" s="53" t="s">
        <v>1182</v>
      </c>
      <c r="M96" s="53"/>
      <c r="N96" s="53"/>
      <c r="O96" s="53"/>
    </row>
    <row r="97" spans="3:16" x14ac:dyDescent="0.2">
      <c r="C97" s="53">
        <v>995</v>
      </c>
      <c r="D97" s="53"/>
      <c r="E97" s="53"/>
      <c r="F97" s="53"/>
      <c r="L97" s="53">
        <v>995</v>
      </c>
      <c r="M97" s="53"/>
      <c r="N97" s="53"/>
      <c r="O97" s="53"/>
    </row>
    <row r="98" spans="3:16" ht="18.75" x14ac:dyDescent="0.3">
      <c r="C98" s="53" t="s">
        <v>1183</v>
      </c>
      <c r="D98" s="53"/>
      <c r="E98" s="53"/>
      <c r="F98" s="933">
        <v>92</v>
      </c>
      <c r="L98" s="53" t="s">
        <v>1183</v>
      </c>
      <c r="M98" s="53"/>
      <c r="N98" s="53"/>
      <c r="O98" s="933">
        <f>F98*заглавие!$K$1</f>
        <v>92</v>
      </c>
    </row>
    <row r="99" spans="3:16" x14ac:dyDescent="0.2">
      <c r="C99" s="53">
        <v>530</v>
      </c>
      <c r="D99" s="53"/>
      <c r="E99" s="53">
        <v>22.5</v>
      </c>
      <c r="F99" s="53"/>
      <c r="G99" s="596"/>
      <c r="L99" s="53">
        <v>530</v>
      </c>
      <c r="M99" s="53"/>
      <c r="N99" s="53">
        <v>22.5</v>
      </c>
      <c r="O99" s="53"/>
      <c r="P99" s="596"/>
    </row>
    <row r="100" spans="3:16" x14ac:dyDescent="0.2">
      <c r="C100" s="53" t="s">
        <v>1184</v>
      </c>
      <c r="D100" s="53"/>
      <c r="E100" s="53"/>
      <c r="F100" s="53"/>
      <c r="L100" s="53" t="s">
        <v>1184</v>
      </c>
      <c r="M100" s="53"/>
      <c r="N100" s="53"/>
      <c r="O100" s="53"/>
    </row>
    <row r="101" spans="3:16" x14ac:dyDescent="0.2">
      <c r="C101" s="53">
        <v>196</v>
      </c>
      <c r="D101" s="53"/>
      <c r="E101" s="53"/>
      <c r="F101" s="53"/>
      <c r="L101" s="53">
        <v>196</v>
      </c>
      <c r="M101" s="53"/>
      <c r="N101" s="53"/>
      <c r="O101" s="53"/>
    </row>
    <row r="102" spans="3:16" ht="13.5" customHeight="1" x14ac:dyDescent="0.2">
      <c r="C102" s="53" t="s">
        <v>1187</v>
      </c>
      <c r="D102" s="53"/>
      <c r="E102" s="53"/>
      <c r="F102" s="53"/>
      <c r="L102" s="53" t="s">
        <v>1187</v>
      </c>
      <c r="M102" s="53"/>
      <c r="N102" s="53"/>
      <c r="O102" s="53"/>
    </row>
    <row r="103" spans="3:16" x14ac:dyDescent="0.2">
      <c r="C103" s="34"/>
      <c r="D103" s="34"/>
      <c r="E103" s="34"/>
      <c r="F103" s="34"/>
      <c r="L103" s="34"/>
      <c r="M103" s="34"/>
      <c r="N103" s="34"/>
      <c r="O103" s="34"/>
    </row>
    <row r="104" spans="3:16" ht="15.75" x14ac:dyDescent="0.25">
      <c r="C104" s="932" t="s">
        <v>1188</v>
      </c>
      <c r="D104" s="12"/>
      <c r="E104" s="12"/>
      <c r="F104" s="12"/>
      <c r="L104" s="932" t="s">
        <v>1188</v>
      </c>
      <c r="M104" s="12"/>
      <c r="N104" s="12"/>
      <c r="O104" s="12"/>
    </row>
    <row r="105" spans="3:16" x14ac:dyDescent="0.2">
      <c r="C105" s="53" t="s">
        <v>1182</v>
      </c>
      <c r="D105" s="53"/>
      <c r="E105" s="53"/>
      <c r="F105" s="53"/>
      <c r="L105" s="53" t="s">
        <v>1182</v>
      </c>
      <c r="M105" s="53"/>
      <c r="N105" s="53"/>
      <c r="O105" s="53"/>
    </row>
    <row r="106" spans="3:16" x14ac:dyDescent="0.2">
      <c r="C106" s="53">
        <v>900</v>
      </c>
      <c r="D106" s="53"/>
      <c r="E106" s="53"/>
      <c r="F106" s="53"/>
      <c r="L106" s="53">
        <v>900</v>
      </c>
      <c r="M106" s="53"/>
      <c r="N106" s="53"/>
      <c r="O106" s="53"/>
    </row>
    <row r="107" spans="3:16" ht="18.75" x14ac:dyDescent="0.3">
      <c r="C107" s="53" t="s">
        <v>1183</v>
      </c>
      <c r="D107" s="53"/>
      <c r="E107" s="53"/>
      <c r="F107" s="933">
        <v>75</v>
      </c>
      <c r="L107" s="53" t="s">
        <v>1183</v>
      </c>
      <c r="M107" s="53"/>
      <c r="N107" s="53"/>
      <c r="O107" s="933">
        <f>F107*заглавие!$K$1</f>
        <v>75</v>
      </c>
    </row>
    <row r="108" spans="3:16" x14ac:dyDescent="0.2">
      <c r="C108" s="53">
        <v>505</v>
      </c>
      <c r="D108" s="53"/>
      <c r="E108" s="53">
        <v>11.2</v>
      </c>
      <c r="F108" s="53"/>
      <c r="G108" s="596"/>
      <c r="L108" s="53">
        <v>505</v>
      </c>
      <c r="M108" s="53"/>
      <c r="N108" s="53">
        <v>11.2</v>
      </c>
      <c r="O108" s="53"/>
      <c r="P108" s="596"/>
    </row>
    <row r="109" spans="3:16" x14ac:dyDescent="0.2">
      <c r="C109" s="53" t="s">
        <v>1184</v>
      </c>
      <c r="D109" s="53"/>
      <c r="E109" s="53"/>
      <c r="F109" s="53"/>
      <c r="L109" s="53" t="s">
        <v>1184</v>
      </c>
      <c r="M109" s="53"/>
      <c r="N109" s="53"/>
      <c r="O109" s="53"/>
    </row>
    <row r="110" spans="3:16" x14ac:dyDescent="0.2">
      <c r="C110" s="53">
        <v>186</v>
      </c>
      <c r="D110" s="53"/>
      <c r="E110" s="53"/>
      <c r="F110" s="53"/>
      <c r="L110" s="53">
        <v>186</v>
      </c>
      <c r="M110" s="53"/>
      <c r="N110" s="53"/>
      <c r="O110" s="53"/>
    </row>
    <row r="111" spans="3:16" x14ac:dyDescent="0.2">
      <c r="C111" s="53" t="s">
        <v>1185</v>
      </c>
      <c r="D111" s="53"/>
      <c r="E111" s="53"/>
      <c r="F111" s="53"/>
      <c r="L111" s="53" t="s">
        <v>1185</v>
      </c>
      <c r="M111" s="53"/>
      <c r="N111" s="53"/>
      <c r="O111" s="53"/>
    </row>
    <row r="112" spans="3:16" ht="12.75" customHeight="1" x14ac:dyDescent="0.2">
      <c r="C112" s="34"/>
      <c r="D112" s="34"/>
      <c r="E112" s="34"/>
      <c r="F112" s="34"/>
      <c r="L112" s="34"/>
      <c r="M112" s="34"/>
      <c r="N112" s="34"/>
      <c r="O112" s="34"/>
    </row>
    <row r="113" spans="3:16" ht="15.75" x14ac:dyDescent="0.25">
      <c r="C113" s="932" t="s">
        <v>1189</v>
      </c>
      <c r="D113" s="12"/>
      <c r="E113" s="12"/>
      <c r="F113" s="12"/>
      <c r="L113" s="932" t="s">
        <v>1189</v>
      </c>
      <c r="M113" s="12"/>
      <c r="N113" s="12"/>
      <c r="O113" s="12"/>
    </row>
    <row r="114" spans="3:16" x14ac:dyDescent="0.2">
      <c r="C114" s="53" t="s">
        <v>1182</v>
      </c>
      <c r="D114" s="53"/>
      <c r="E114" s="53"/>
      <c r="F114" s="53"/>
      <c r="L114" s="53" t="s">
        <v>1182</v>
      </c>
      <c r="M114" s="53"/>
      <c r="N114" s="53"/>
      <c r="O114" s="53"/>
    </row>
    <row r="115" spans="3:16" x14ac:dyDescent="0.2">
      <c r="C115" s="53">
        <v>765</v>
      </c>
      <c r="D115" s="53"/>
      <c r="E115" s="53"/>
      <c r="F115" s="53"/>
      <c r="L115" s="53">
        <v>765</v>
      </c>
      <c r="M115" s="53"/>
      <c r="N115" s="53"/>
      <c r="O115" s="53"/>
    </row>
    <row r="116" spans="3:16" ht="18.75" x14ac:dyDescent="0.3">
      <c r="C116" s="53" t="s">
        <v>1183</v>
      </c>
      <c r="D116" s="53"/>
      <c r="E116" s="53"/>
      <c r="F116" s="933">
        <v>73</v>
      </c>
      <c r="L116" s="53" t="s">
        <v>1183</v>
      </c>
      <c r="M116" s="53"/>
      <c r="N116" s="53"/>
      <c r="O116" s="933">
        <f>F116*заглавие!$K$1</f>
        <v>73</v>
      </c>
    </row>
    <row r="117" spans="3:16" x14ac:dyDescent="0.2">
      <c r="C117" s="53">
        <v>535</v>
      </c>
      <c r="D117" s="53"/>
      <c r="E117" s="53">
        <v>12.4</v>
      </c>
      <c r="F117" s="53"/>
      <c r="G117" s="596"/>
      <c r="L117" s="53">
        <v>535</v>
      </c>
      <c r="M117" s="53"/>
      <c r="N117" s="53">
        <v>12.4</v>
      </c>
      <c r="O117" s="53"/>
      <c r="P117" s="596"/>
    </row>
    <row r="118" spans="3:16" x14ac:dyDescent="0.2">
      <c r="C118" s="53" t="s">
        <v>1184</v>
      </c>
      <c r="D118" s="53"/>
      <c r="E118" s="53"/>
      <c r="F118" s="53"/>
      <c r="L118" s="53" t="s">
        <v>1184</v>
      </c>
      <c r="M118" s="53"/>
      <c r="N118" s="53"/>
      <c r="O118" s="53"/>
    </row>
    <row r="119" spans="3:16" x14ac:dyDescent="0.2">
      <c r="C119" s="53">
        <v>198</v>
      </c>
      <c r="D119" s="53"/>
      <c r="E119" s="53"/>
      <c r="F119" s="53"/>
      <c r="L119" s="53">
        <v>198</v>
      </c>
      <c r="M119" s="53"/>
      <c r="N119" s="53"/>
      <c r="O119" s="53"/>
    </row>
    <row r="120" spans="3:16" x14ac:dyDescent="0.2">
      <c r="C120" s="53" t="s">
        <v>1190</v>
      </c>
      <c r="D120" s="53"/>
      <c r="E120" s="53"/>
      <c r="F120" s="53"/>
      <c r="L120" s="53" t="s">
        <v>1190</v>
      </c>
      <c r="M120" s="53"/>
      <c r="N120" s="53"/>
      <c r="O120" s="53"/>
    </row>
    <row r="121" spans="3:16" ht="13.5" customHeight="1" x14ac:dyDescent="0.2">
      <c r="C121" s="34"/>
      <c r="D121" s="34"/>
      <c r="E121" s="34"/>
      <c r="F121" s="34"/>
      <c r="L121" s="34"/>
      <c r="M121" s="34"/>
      <c r="N121" s="34"/>
      <c r="O121" s="34"/>
    </row>
    <row r="122" spans="3:16" ht="15.75" x14ac:dyDescent="0.25">
      <c r="C122" s="932" t="s">
        <v>1191</v>
      </c>
      <c r="D122" s="12"/>
      <c r="E122" s="12"/>
      <c r="F122" s="12"/>
      <c r="L122" s="932" t="s">
        <v>1191</v>
      </c>
      <c r="M122" s="12"/>
      <c r="N122" s="12"/>
      <c r="O122" s="12"/>
    </row>
    <row r="123" spans="3:16" x14ac:dyDescent="0.2">
      <c r="C123" s="53" t="s">
        <v>1182</v>
      </c>
      <c r="D123" s="53"/>
      <c r="E123" s="53"/>
      <c r="F123" s="53"/>
      <c r="L123" s="53" t="s">
        <v>1182</v>
      </c>
      <c r="M123" s="53"/>
      <c r="N123" s="53"/>
      <c r="O123" s="53"/>
    </row>
    <row r="124" spans="3:16" x14ac:dyDescent="0.2">
      <c r="C124" s="53">
        <v>1050</v>
      </c>
      <c r="D124" s="53"/>
      <c r="E124" s="53"/>
      <c r="F124" s="53"/>
      <c r="L124" s="53">
        <v>1050</v>
      </c>
      <c r="M124" s="53"/>
      <c r="N124" s="53"/>
      <c r="O124" s="53"/>
    </row>
    <row r="125" spans="3:16" ht="18.75" x14ac:dyDescent="0.3">
      <c r="C125" s="53" t="s">
        <v>1183</v>
      </c>
      <c r="D125" s="53"/>
      <c r="E125" s="53"/>
      <c r="F125" s="933">
        <v>85</v>
      </c>
      <c r="L125" s="53" t="s">
        <v>1183</v>
      </c>
      <c r="M125" s="53"/>
      <c r="N125" s="53"/>
      <c r="O125" s="933">
        <f>F125*заглавие!$K$1</f>
        <v>85</v>
      </c>
    </row>
    <row r="126" spans="3:16" x14ac:dyDescent="0.2">
      <c r="C126" s="53">
        <v>560</v>
      </c>
      <c r="D126" s="53"/>
      <c r="E126" s="53">
        <v>22.8</v>
      </c>
      <c r="F126" s="53"/>
      <c r="G126" s="596"/>
      <c r="L126" s="53">
        <v>560</v>
      </c>
      <c r="M126" s="53"/>
      <c r="N126" s="53">
        <v>22.8</v>
      </c>
      <c r="O126" s="53"/>
      <c r="P126" s="596"/>
    </row>
    <row r="127" spans="3:16" x14ac:dyDescent="0.2">
      <c r="C127" s="53" t="s">
        <v>1184</v>
      </c>
      <c r="D127" s="53"/>
      <c r="E127" s="53"/>
      <c r="F127" s="53"/>
      <c r="L127" s="53" t="s">
        <v>1184</v>
      </c>
      <c r="M127" s="53"/>
      <c r="N127" s="53"/>
      <c r="O127" s="53"/>
    </row>
    <row r="128" spans="3:16" x14ac:dyDescent="0.2">
      <c r="C128" s="53">
        <v>182</v>
      </c>
      <c r="D128" s="53"/>
      <c r="E128" s="53"/>
      <c r="F128" s="53"/>
      <c r="L128" s="53">
        <v>182</v>
      </c>
      <c r="M128" s="53"/>
      <c r="N128" s="53"/>
      <c r="O128" s="53"/>
    </row>
    <row r="129" spans="2:16" x14ac:dyDescent="0.2">
      <c r="C129" s="53" t="s">
        <v>1192</v>
      </c>
      <c r="D129" s="53"/>
      <c r="E129" s="53"/>
      <c r="F129" s="53"/>
      <c r="L129" s="53" t="s">
        <v>1192</v>
      </c>
      <c r="M129" s="53"/>
      <c r="N129" s="53"/>
      <c r="O129" s="53"/>
    </row>
    <row r="130" spans="2:16" ht="12" customHeight="1" x14ac:dyDescent="0.2">
      <c r="C130" s="34"/>
      <c r="D130" s="34"/>
      <c r="E130" s="34"/>
      <c r="F130" s="34"/>
      <c r="L130" s="34"/>
      <c r="M130" s="34"/>
      <c r="N130" s="34"/>
      <c r="O130" s="34"/>
    </row>
    <row r="131" spans="2:16" ht="15.75" x14ac:dyDescent="0.25">
      <c r="C131" s="932" t="s">
        <v>1193</v>
      </c>
      <c r="D131" s="12"/>
      <c r="E131" s="12"/>
      <c r="F131" s="12"/>
      <c r="L131" s="932" t="s">
        <v>1193</v>
      </c>
      <c r="M131" s="12"/>
      <c r="N131" s="12"/>
      <c r="O131" s="12"/>
    </row>
    <row r="132" spans="2:16" x14ac:dyDescent="0.2">
      <c r="C132" s="53" t="s">
        <v>1182</v>
      </c>
      <c r="D132" s="53"/>
      <c r="E132" s="53"/>
      <c r="F132" s="53"/>
      <c r="L132" s="53" t="s">
        <v>1182</v>
      </c>
      <c r="M132" s="53"/>
      <c r="N132" s="53"/>
      <c r="O132" s="53"/>
    </row>
    <row r="133" spans="2:16" x14ac:dyDescent="0.2">
      <c r="C133" s="53">
        <v>770</v>
      </c>
      <c r="D133" s="53"/>
      <c r="E133" s="53"/>
      <c r="F133" s="53"/>
      <c r="L133" s="53">
        <v>770</v>
      </c>
      <c r="M133" s="53"/>
      <c r="N133" s="53"/>
      <c r="O133" s="53"/>
    </row>
    <row r="134" spans="2:16" ht="18.75" x14ac:dyDescent="0.3">
      <c r="C134" s="53" t="s">
        <v>1183</v>
      </c>
      <c r="D134" s="53"/>
      <c r="E134" s="53"/>
      <c r="F134" s="933">
        <v>65</v>
      </c>
      <c r="L134" s="53" t="s">
        <v>1183</v>
      </c>
      <c r="M134" s="53"/>
      <c r="N134" s="53"/>
      <c r="O134" s="933">
        <f>F134*заглавие!$K$1</f>
        <v>65</v>
      </c>
    </row>
    <row r="135" spans="2:16" x14ac:dyDescent="0.2">
      <c r="C135" s="53">
        <v>510</v>
      </c>
      <c r="D135" s="53"/>
      <c r="E135" s="53">
        <v>19.399999999999999</v>
      </c>
      <c r="F135" s="53"/>
      <c r="G135" s="596"/>
      <c r="L135" s="53">
        <v>510</v>
      </c>
      <c r="M135" s="53"/>
      <c r="N135" s="53">
        <v>19.399999999999999</v>
      </c>
      <c r="O135" s="53"/>
      <c r="P135" s="596"/>
    </row>
    <row r="136" spans="2:16" x14ac:dyDescent="0.2">
      <c r="C136" s="53" t="s">
        <v>1184</v>
      </c>
      <c r="D136" s="53"/>
      <c r="E136" s="53"/>
      <c r="F136" s="53"/>
      <c r="L136" s="53" t="s">
        <v>1184</v>
      </c>
      <c r="M136" s="53"/>
      <c r="N136" s="53"/>
      <c r="O136" s="53"/>
    </row>
    <row r="137" spans="2:16" x14ac:dyDescent="0.2">
      <c r="C137" s="53">
        <v>180</v>
      </c>
      <c r="D137" s="53"/>
      <c r="E137" s="53"/>
      <c r="F137" s="53"/>
      <c r="L137" s="53">
        <v>180</v>
      </c>
      <c r="M137" s="53"/>
      <c r="N137" s="53"/>
      <c r="O137" s="53"/>
    </row>
    <row r="138" spans="2:16" x14ac:dyDescent="0.2">
      <c r="C138" s="34" t="s">
        <v>1185</v>
      </c>
      <c r="D138" s="34"/>
      <c r="E138" s="34"/>
      <c r="F138" s="34"/>
      <c r="L138" s="34" t="s">
        <v>1185</v>
      </c>
      <c r="M138" s="34"/>
      <c r="N138" s="34"/>
      <c r="O138" s="34"/>
    </row>
    <row r="140" spans="2:16" ht="15.75" x14ac:dyDescent="0.25">
      <c r="C140" s="743" t="s">
        <v>1923</v>
      </c>
      <c r="L140" s="743" t="s">
        <v>1923</v>
      </c>
    </row>
    <row r="141" spans="2:16" x14ac:dyDescent="0.2">
      <c r="C141" s="160" t="s">
        <v>1700</v>
      </c>
      <c r="L141" s="160" t="s">
        <v>1700</v>
      </c>
    </row>
    <row r="142" spans="2:16" x14ac:dyDescent="0.2">
      <c r="C142" s="160" t="s">
        <v>867</v>
      </c>
      <c r="L142" s="160" t="s">
        <v>867</v>
      </c>
    </row>
    <row r="143" spans="2:16" x14ac:dyDescent="0.2">
      <c r="C143" s="160" t="s">
        <v>191</v>
      </c>
      <c r="L143" s="160" t="s">
        <v>191</v>
      </c>
    </row>
    <row r="144" spans="2:16" ht="15.75" x14ac:dyDescent="0.25">
      <c r="B144" s="615"/>
      <c r="C144" s="287"/>
      <c r="K144" s="615"/>
      <c r="L144" s="287"/>
    </row>
    <row r="147" spans="4:15" x14ac:dyDescent="0.2">
      <c r="F147" s="928" t="s">
        <v>1178</v>
      </c>
      <c r="O147" s="928" t="s">
        <v>1178</v>
      </c>
    </row>
    <row r="148" spans="4:15" x14ac:dyDescent="0.2">
      <c r="D148" s="1821"/>
      <c r="E148" s="1822" t="s">
        <v>515</v>
      </c>
      <c r="F148" s="914" t="s">
        <v>1180</v>
      </c>
      <c r="M148" s="1821"/>
      <c r="N148" s="1822" t="s">
        <v>515</v>
      </c>
      <c r="O148" s="914" t="s">
        <v>1180</v>
      </c>
    </row>
    <row r="149" spans="4:15" x14ac:dyDescent="0.2">
      <c r="D149" s="6"/>
      <c r="E149" s="67"/>
      <c r="F149" s="6"/>
      <c r="M149" s="6"/>
      <c r="N149" s="67"/>
      <c r="O149" s="6"/>
    </row>
    <row r="150" spans="4:15" x14ac:dyDescent="0.2">
      <c r="D150" s="1823"/>
      <c r="E150" s="1824" t="s">
        <v>516</v>
      </c>
      <c r="F150" s="1823">
        <v>44</v>
      </c>
      <c r="M150" s="1823"/>
      <c r="N150" s="1824" t="s">
        <v>516</v>
      </c>
      <c r="O150" s="1823">
        <f>F150*заглавие!$K$1</f>
        <v>44</v>
      </c>
    </row>
    <row r="151" spans="4:15" x14ac:dyDescent="0.2">
      <c r="D151" s="1823"/>
      <c r="E151" s="1824" t="s">
        <v>517</v>
      </c>
      <c r="F151" s="1823">
        <v>50</v>
      </c>
      <c r="M151" s="1823"/>
      <c r="N151" s="1824" t="s">
        <v>517</v>
      </c>
      <c r="O151" s="1823">
        <f>F151*заглавие!$K$1</f>
        <v>50</v>
      </c>
    </row>
    <row r="152" spans="4:15" x14ac:dyDescent="0.2">
      <c r="D152" s="1825"/>
      <c r="E152" s="1825" t="s">
        <v>1924</v>
      </c>
      <c r="F152" s="1823">
        <v>50</v>
      </c>
      <c r="M152" s="1825"/>
      <c r="N152" s="1825" t="s">
        <v>1924</v>
      </c>
      <c r="O152" s="1823">
        <f>F152*заглавие!$K$1</f>
        <v>50</v>
      </c>
    </row>
  </sheetData>
  <mergeCells count="132">
    <mergeCell ref="B57:H57"/>
    <mergeCell ref="D58:D62"/>
    <mergeCell ref="E58:E62"/>
    <mergeCell ref="E52:E56"/>
    <mergeCell ref="F53:G53"/>
    <mergeCell ref="B52:B56"/>
    <mergeCell ref="F55:G55"/>
    <mergeCell ref="F56:G56"/>
    <mergeCell ref="D46:D50"/>
    <mergeCell ref="E46:E50"/>
    <mergeCell ref="F50:G50"/>
    <mergeCell ref="M52:M56"/>
    <mergeCell ref="D52:D56"/>
    <mergeCell ref="F46:G46"/>
    <mergeCell ref="M46:M50"/>
    <mergeCell ref="F54:G54"/>
    <mergeCell ref="O50:P50"/>
    <mergeCell ref="O54:P54"/>
    <mergeCell ref="C8:F8"/>
    <mergeCell ref="O43:P43"/>
    <mergeCell ref="O42:P42"/>
    <mergeCell ref="D38:D39"/>
    <mergeCell ref="F38:G39"/>
    <mergeCell ref="H38:H39"/>
    <mergeCell ref="M38:M39"/>
    <mergeCell ref="D40:D44"/>
    <mergeCell ref="L8:O8"/>
    <mergeCell ref="O38:P39"/>
    <mergeCell ref="O55:P55"/>
    <mergeCell ref="O49:P49"/>
    <mergeCell ref="O48:P48"/>
    <mergeCell ref="N40:N44"/>
    <mergeCell ref="O44:P44"/>
    <mergeCell ref="M40:M44"/>
    <mergeCell ref="Q38:Q39"/>
    <mergeCell ref="F40:G40"/>
    <mergeCell ref="F42:G42"/>
    <mergeCell ref="F44:G44"/>
    <mergeCell ref="O41:P41"/>
    <mergeCell ref="F52:G52"/>
    <mergeCell ref="B45:H45"/>
    <mergeCell ref="O40:P40"/>
    <mergeCell ref="E40:E44"/>
    <mergeCell ref="B40:B44"/>
    <mergeCell ref="F41:G41"/>
    <mergeCell ref="F43:G43"/>
    <mergeCell ref="K40:K44"/>
    <mergeCell ref="K45:Q45"/>
    <mergeCell ref="K57:Q57"/>
    <mergeCell ref="F47:G47"/>
    <mergeCell ref="F49:G49"/>
    <mergeCell ref="F48:G48"/>
    <mergeCell ref="K52:K56"/>
    <mergeCell ref="N52:N56"/>
    <mergeCell ref="B51:H51"/>
    <mergeCell ref="K46:K50"/>
    <mergeCell ref="K51:Q51"/>
    <mergeCell ref="B46:B50"/>
    <mergeCell ref="O56:P56"/>
    <mergeCell ref="O53:P53"/>
    <mergeCell ref="N46:N50"/>
    <mergeCell ref="O46:P46"/>
    <mergeCell ref="O47:P47"/>
    <mergeCell ref="O52:P52"/>
    <mergeCell ref="O60:P60"/>
    <mergeCell ref="N58:N62"/>
    <mergeCell ref="O59:P59"/>
    <mergeCell ref="M58:M62"/>
    <mergeCell ref="F61:G61"/>
    <mergeCell ref="O58:P58"/>
    <mergeCell ref="F59:G59"/>
    <mergeCell ref="F60:G60"/>
    <mergeCell ref="D64:D68"/>
    <mergeCell ref="F66:G66"/>
    <mergeCell ref="F68:G68"/>
    <mergeCell ref="F67:G67"/>
    <mergeCell ref="F64:G64"/>
    <mergeCell ref="E64:E68"/>
    <mergeCell ref="F65:G65"/>
    <mergeCell ref="O64:P64"/>
    <mergeCell ref="O68:P68"/>
    <mergeCell ref="N64:N68"/>
    <mergeCell ref="O61:P61"/>
    <mergeCell ref="K63:Q63"/>
    <mergeCell ref="O66:P66"/>
    <mergeCell ref="O67:P67"/>
    <mergeCell ref="O62:P62"/>
    <mergeCell ref="K58:K62"/>
    <mergeCell ref="B63:H63"/>
    <mergeCell ref="B58:B62"/>
    <mergeCell ref="E70:E74"/>
    <mergeCell ref="F73:G73"/>
    <mergeCell ref="F70:G70"/>
    <mergeCell ref="F71:G71"/>
    <mergeCell ref="F74:G74"/>
    <mergeCell ref="F72:G72"/>
    <mergeCell ref="F62:G62"/>
    <mergeCell ref="F58:G58"/>
    <mergeCell ref="B70:B74"/>
    <mergeCell ref="B64:B68"/>
    <mergeCell ref="B69:H69"/>
    <mergeCell ref="K69:Q69"/>
    <mergeCell ref="M70:M74"/>
    <mergeCell ref="N70:N74"/>
    <mergeCell ref="O65:P65"/>
    <mergeCell ref="O73:P73"/>
    <mergeCell ref="M64:M68"/>
    <mergeCell ref="K64:K68"/>
    <mergeCell ref="K70:K74"/>
    <mergeCell ref="O71:P71"/>
    <mergeCell ref="O70:P70"/>
    <mergeCell ref="F77:G77"/>
    <mergeCell ref="M76:M80"/>
    <mergeCell ref="K76:K80"/>
    <mergeCell ref="O74:P74"/>
    <mergeCell ref="B76:B80"/>
    <mergeCell ref="D76:D80"/>
    <mergeCell ref="E76:E80"/>
    <mergeCell ref="F78:G78"/>
    <mergeCell ref="F76:G76"/>
    <mergeCell ref="F79:G79"/>
    <mergeCell ref="F80:G80"/>
    <mergeCell ref="B75:H75"/>
    <mergeCell ref="D70:D74"/>
    <mergeCell ref="O77:P77"/>
    <mergeCell ref="O79:P79"/>
    <mergeCell ref="N76:N80"/>
    <mergeCell ref="O78:P78"/>
    <mergeCell ref="K75:Q75"/>
    <mergeCell ref="O80:P80"/>
    <mergeCell ref="O72:P72"/>
    <mergeCell ref="O76:P76"/>
  </mergeCells>
  <phoneticPr fontId="3" type="noConversion"/>
  <pageMargins left="0.19685039370078741" right="0.19685039370078741" top="0.39370078740157483" bottom="0.39370078740157483" header="0.51181102362204722" footer="0.51181102362204722"/>
  <pageSetup paperSize="9" scale="96" orientation="landscape" verticalDpi="0" r:id="rId1"/>
  <headerFooter alignWithMargins="0"/>
  <rowBreaks count="5" manualBreakCount="5">
    <brk id="34" max="16" man="1"/>
    <brk id="63" max="16383" man="1"/>
    <brk id="81" max="16383" man="1"/>
    <brk id="122" max="16383" man="1"/>
    <brk id="145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opLeftCell="J1" workbookViewId="0"/>
  </sheetViews>
  <sheetFormatPr defaultRowHeight="12.75" x14ac:dyDescent="0.2"/>
  <cols>
    <col min="1" max="1" width="16.85546875" style="1" hidden="1" customWidth="1"/>
    <col min="2" max="2" width="16.5703125" style="1" hidden="1" customWidth="1"/>
    <col min="3" max="3" width="17.7109375" style="1" hidden="1" customWidth="1"/>
    <col min="4" max="9" width="9.140625" style="1" hidden="1" customWidth="1"/>
    <col min="10" max="10" width="16.85546875" style="1" customWidth="1"/>
    <col min="11" max="11" width="16.5703125" style="1" customWidth="1"/>
    <col min="12" max="12" width="17.7109375" style="1" bestFit="1" customWidth="1"/>
    <col min="13" max="17" width="9.140625" style="1"/>
    <col min="18" max="18" width="11.7109375" style="1" bestFit="1" customWidth="1"/>
    <col min="19" max="16384" width="9.140625" style="1"/>
  </cols>
  <sheetData>
    <row r="1" spans="1:12" ht="18.75" x14ac:dyDescent="0.3">
      <c r="A1" s="1600" t="s">
        <v>1933</v>
      </c>
      <c r="J1" s="1600" t="s">
        <v>1933</v>
      </c>
      <c r="K1" s="1743"/>
      <c r="L1" s="1836"/>
    </row>
    <row r="2" spans="1:12" ht="13.5" thickBot="1" x14ac:dyDescent="0.25"/>
    <row r="3" spans="1:12" ht="13.5" thickBot="1" x14ac:dyDescent="0.25">
      <c r="A3" s="962"/>
      <c r="B3" s="566" t="s">
        <v>1815</v>
      </c>
      <c r="C3" s="260" t="s">
        <v>1310</v>
      </c>
      <c r="J3" s="962"/>
      <c r="K3" s="566" t="s">
        <v>1815</v>
      </c>
      <c r="L3" s="260" t="s">
        <v>1310</v>
      </c>
    </row>
    <row r="4" spans="1:12" x14ac:dyDescent="0.2">
      <c r="A4" s="33" t="s">
        <v>2199</v>
      </c>
      <c r="B4" s="34" t="s">
        <v>1196</v>
      </c>
      <c r="C4" s="39" t="s">
        <v>1197</v>
      </c>
      <c r="J4" s="33" t="s">
        <v>2199</v>
      </c>
      <c r="K4" s="34" t="s">
        <v>1196</v>
      </c>
      <c r="L4" s="39" t="s">
        <v>1197</v>
      </c>
    </row>
    <row r="5" spans="1:12" ht="13.5" thickBot="1" x14ac:dyDescent="0.25">
      <c r="A5" s="40" t="s">
        <v>2199</v>
      </c>
      <c r="B5" s="12" t="s">
        <v>1198</v>
      </c>
      <c r="C5" s="13" t="s">
        <v>1199</v>
      </c>
      <c r="J5" s="40" t="s">
        <v>2199</v>
      </c>
      <c r="K5" s="12" t="s">
        <v>1198</v>
      </c>
      <c r="L5" s="13" t="s">
        <v>1199</v>
      </c>
    </row>
    <row r="6" spans="1:12" x14ac:dyDescent="0.2">
      <c r="A6" s="14" t="s">
        <v>2199</v>
      </c>
      <c r="B6" s="3" t="s">
        <v>1200</v>
      </c>
      <c r="C6" s="4" t="s">
        <v>1197</v>
      </c>
      <c r="J6" s="14" t="s">
        <v>2199</v>
      </c>
      <c r="K6" s="3" t="s">
        <v>1200</v>
      </c>
      <c r="L6" s="4" t="s">
        <v>1197</v>
      </c>
    </row>
    <row r="7" spans="1:12" ht="13.5" thickBot="1" x14ac:dyDescent="0.25">
      <c r="A7" s="16" t="s">
        <v>2199</v>
      </c>
      <c r="B7" s="9" t="s">
        <v>1200</v>
      </c>
      <c r="C7" s="10" t="s">
        <v>1199</v>
      </c>
      <c r="J7" s="16" t="s">
        <v>2199</v>
      </c>
      <c r="K7" s="9" t="s">
        <v>1200</v>
      </c>
      <c r="L7" s="10" t="s">
        <v>1199</v>
      </c>
    </row>
    <row r="8" spans="1:12" ht="13.5" thickBot="1" x14ac:dyDescent="0.25">
      <c r="A8" s="274" t="s">
        <v>2199</v>
      </c>
      <c r="B8" s="53" t="s">
        <v>1200</v>
      </c>
      <c r="C8" s="360" t="s">
        <v>1201</v>
      </c>
      <c r="J8" s="274" t="s">
        <v>2199</v>
      </c>
      <c r="K8" s="53" t="s">
        <v>1200</v>
      </c>
      <c r="L8" s="360" t="s">
        <v>1201</v>
      </c>
    </row>
    <row r="9" spans="1:12" x14ac:dyDescent="0.2">
      <c r="A9" s="14" t="s">
        <v>2199</v>
      </c>
      <c r="B9" s="3" t="s">
        <v>1202</v>
      </c>
      <c r="C9" s="4" t="s">
        <v>1197</v>
      </c>
      <c r="J9" s="14" t="s">
        <v>2199</v>
      </c>
      <c r="K9" s="3" t="s">
        <v>1202</v>
      </c>
      <c r="L9" s="4" t="s">
        <v>1197</v>
      </c>
    </row>
    <row r="10" spans="1:12" ht="13.5" thickBot="1" x14ac:dyDescent="0.25">
      <c r="A10" s="16" t="s">
        <v>2199</v>
      </c>
      <c r="B10" s="9" t="s">
        <v>1202</v>
      </c>
      <c r="C10" s="10" t="s">
        <v>1199</v>
      </c>
      <c r="J10" s="16" t="s">
        <v>2199</v>
      </c>
      <c r="K10" s="9" t="s">
        <v>1202</v>
      </c>
      <c r="L10" s="10" t="s">
        <v>1199</v>
      </c>
    </row>
    <row r="11" spans="1:12" ht="13.5" thickBot="1" x14ac:dyDescent="0.25">
      <c r="A11" s="274" t="s">
        <v>2199</v>
      </c>
      <c r="B11" s="53" t="s">
        <v>1203</v>
      </c>
      <c r="C11" s="360" t="s">
        <v>1197</v>
      </c>
      <c r="J11" s="274" t="s">
        <v>2199</v>
      </c>
      <c r="K11" s="53" t="s">
        <v>1203</v>
      </c>
      <c r="L11" s="360" t="s">
        <v>1197</v>
      </c>
    </row>
    <row r="12" spans="1:12" x14ac:dyDescent="0.2">
      <c r="A12" s="14" t="s">
        <v>2199</v>
      </c>
      <c r="B12" s="3" t="s">
        <v>1204</v>
      </c>
      <c r="C12" s="4" t="s">
        <v>1197</v>
      </c>
      <c r="J12" s="14" t="s">
        <v>2199</v>
      </c>
      <c r="K12" s="3" t="s">
        <v>1204</v>
      </c>
      <c r="L12" s="4" t="s">
        <v>1197</v>
      </c>
    </row>
    <row r="13" spans="1:12" ht="13.5" thickBot="1" x14ac:dyDescent="0.25">
      <c r="A13" s="16" t="s">
        <v>2199</v>
      </c>
      <c r="B13" s="9" t="s">
        <v>1204</v>
      </c>
      <c r="C13" s="10" t="s">
        <v>1199</v>
      </c>
      <c r="J13" s="16" t="s">
        <v>2199</v>
      </c>
      <c r="K13" s="9" t="s">
        <v>1204</v>
      </c>
      <c r="L13" s="10" t="s">
        <v>1199</v>
      </c>
    </row>
    <row r="14" spans="1:12" x14ac:dyDescent="0.2">
      <c r="A14" s="33" t="s">
        <v>2199</v>
      </c>
      <c r="B14" s="34" t="s">
        <v>1207</v>
      </c>
      <c r="C14" s="39" t="s">
        <v>1208</v>
      </c>
      <c r="J14" s="33" t="s">
        <v>2199</v>
      </c>
      <c r="K14" s="34" t="s">
        <v>1207</v>
      </c>
      <c r="L14" s="39" t="s">
        <v>1208</v>
      </c>
    </row>
    <row r="15" spans="1:12" ht="13.5" thickBot="1" x14ac:dyDescent="0.25">
      <c r="A15" s="16" t="s">
        <v>2199</v>
      </c>
      <c r="B15" s="9" t="s">
        <v>1205</v>
      </c>
      <c r="C15" s="10" t="s">
        <v>1206</v>
      </c>
      <c r="J15" s="16" t="s">
        <v>2199</v>
      </c>
      <c r="K15" s="9" t="s">
        <v>1205</v>
      </c>
      <c r="L15" s="10" t="s">
        <v>1206</v>
      </c>
    </row>
    <row r="18" spans="1:12" ht="15.75" x14ac:dyDescent="0.2">
      <c r="A18" s="1832" t="s">
        <v>2200</v>
      </c>
      <c r="J18" s="1832" t="s">
        <v>2200</v>
      </c>
    </row>
    <row r="21" spans="1:12" ht="13.5" thickBot="1" x14ac:dyDescent="0.25"/>
    <row r="22" spans="1:12" ht="13.5" thickBot="1" x14ac:dyDescent="0.25">
      <c r="A22" s="940" t="s">
        <v>1815</v>
      </c>
      <c r="B22" s="939" t="s">
        <v>1301</v>
      </c>
      <c r="J22" s="940" t="s">
        <v>1815</v>
      </c>
      <c r="K22" s="939" t="s">
        <v>1301</v>
      </c>
    </row>
    <row r="23" spans="1:12" x14ac:dyDescent="0.2">
      <c r="A23" s="14" t="s">
        <v>1819</v>
      </c>
      <c r="B23" s="4">
        <v>366</v>
      </c>
      <c r="J23" s="14" t="s">
        <v>1819</v>
      </c>
      <c r="K23" s="4">
        <f>B23*заглавие!$K$1</f>
        <v>366</v>
      </c>
    </row>
    <row r="24" spans="1:12" ht="13.5" thickBot="1" x14ac:dyDescent="0.25">
      <c r="A24" s="16" t="s">
        <v>1820</v>
      </c>
      <c r="B24" s="10">
        <v>327</v>
      </c>
      <c r="J24" s="16" t="s">
        <v>1820</v>
      </c>
      <c r="K24" s="10">
        <f>B24*заглавие!$K$1</f>
        <v>327</v>
      </c>
    </row>
    <row r="25" spans="1:12" x14ac:dyDescent="0.2">
      <c r="A25" s="33" t="s">
        <v>1823</v>
      </c>
      <c r="B25" s="39">
        <v>376</v>
      </c>
      <c r="C25" s="1734" t="s">
        <v>1827</v>
      </c>
      <c r="J25" s="33" t="s">
        <v>1823</v>
      </c>
      <c r="K25" s="39">
        <f>B25*заглавие!$K$1</f>
        <v>376</v>
      </c>
      <c r="L25" s="1734" t="s">
        <v>1827</v>
      </c>
    </row>
    <row r="26" spans="1:12" ht="13.5" thickBot="1" x14ac:dyDescent="0.25">
      <c r="A26" s="40" t="s">
        <v>1824</v>
      </c>
      <c r="B26" s="1054">
        <v>354</v>
      </c>
      <c r="C26" s="1734" t="s">
        <v>1827</v>
      </c>
      <c r="J26" s="40" t="s">
        <v>1824</v>
      </c>
      <c r="K26" s="1054">
        <f>B26*заглавие!$K$1</f>
        <v>354</v>
      </c>
      <c r="L26" s="1734" t="s">
        <v>1827</v>
      </c>
    </row>
    <row r="27" spans="1:12" x14ac:dyDescent="0.2">
      <c r="A27" s="14" t="s">
        <v>1826</v>
      </c>
      <c r="B27" s="4">
        <v>284</v>
      </c>
      <c r="J27" s="14" t="s">
        <v>1826</v>
      </c>
      <c r="K27" s="4">
        <f>B27*заглавие!$K$1</f>
        <v>284</v>
      </c>
    </row>
    <row r="28" spans="1:12" ht="13.5" thickBot="1" x14ac:dyDescent="0.25">
      <c r="A28" s="16" t="s">
        <v>1825</v>
      </c>
      <c r="B28" s="10">
        <v>250</v>
      </c>
      <c r="J28" s="16" t="s">
        <v>1825</v>
      </c>
      <c r="K28" s="10">
        <f>B28*заглавие!$K$1</f>
        <v>250</v>
      </c>
    </row>
    <row r="29" spans="1:12" x14ac:dyDescent="0.2">
      <c r="A29" s="14" t="s">
        <v>1816</v>
      </c>
      <c r="B29" s="4">
        <v>315</v>
      </c>
      <c r="C29" s="1734" t="s">
        <v>1827</v>
      </c>
      <c r="J29" s="14" t="s">
        <v>1816</v>
      </c>
      <c r="K29" s="4">
        <f>B29*заглавие!$K$1</f>
        <v>315</v>
      </c>
      <c r="L29" s="1734" t="s">
        <v>1827</v>
      </c>
    </row>
    <row r="30" spans="1:12" ht="13.5" thickBot="1" x14ac:dyDescent="0.25">
      <c r="A30" s="16" t="s">
        <v>1817</v>
      </c>
      <c r="B30" s="1055">
        <v>296</v>
      </c>
      <c r="C30" s="1734" t="s">
        <v>1827</v>
      </c>
      <c r="J30" s="16" t="s">
        <v>1817</v>
      </c>
      <c r="K30" s="1055">
        <f>B30*заглавие!$K$1</f>
        <v>296</v>
      </c>
      <c r="L30" s="1734" t="s">
        <v>1827</v>
      </c>
    </row>
    <row r="31" spans="1:12" ht="13.5" thickBot="1" x14ac:dyDescent="0.25">
      <c r="A31" s="61" t="s">
        <v>1818</v>
      </c>
      <c r="B31" s="64">
        <v>455</v>
      </c>
      <c r="C31" s="1734" t="s">
        <v>1827</v>
      </c>
      <c r="J31" s="61" t="s">
        <v>1818</v>
      </c>
      <c r="K31" s="64">
        <f>B31*заглавие!$K$1</f>
        <v>455</v>
      </c>
      <c r="L31" s="1734" t="s">
        <v>1827</v>
      </c>
    </row>
    <row r="32" spans="1:12" ht="13.5" thickBot="1" x14ac:dyDescent="0.25">
      <c r="A32" s="274" t="s">
        <v>1814</v>
      </c>
      <c r="B32" s="360">
        <v>390</v>
      </c>
      <c r="J32" s="274" t="s">
        <v>1814</v>
      </c>
      <c r="K32" s="360">
        <f>B32*заглавие!$K$1</f>
        <v>390</v>
      </c>
    </row>
    <row r="33" spans="1:13" x14ac:dyDescent="0.2">
      <c r="A33" s="14" t="s">
        <v>1821</v>
      </c>
      <c r="B33" s="4">
        <v>325</v>
      </c>
      <c r="J33" s="14" t="s">
        <v>1821</v>
      </c>
      <c r="K33" s="4">
        <f>B33*заглавие!$K$1</f>
        <v>325</v>
      </c>
    </row>
    <row r="34" spans="1:13" ht="13.5" thickBot="1" x14ac:dyDescent="0.25">
      <c r="A34" s="16" t="s">
        <v>1822</v>
      </c>
      <c r="B34" s="10">
        <v>296</v>
      </c>
      <c r="J34" s="16" t="s">
        <v>1822</v>
      </c>
      <c r="K34" s="10">
        <f>B34*заглавие!$K$1</f>
        <v>296</v>
      </c>
    </row>
    <row r="38" spans="1:13" x14ac:dyDescent="0.2">
      <c r="A38" s="1832"/>
      <c r="J38" s="1832"/>
    </row>
    <row r="39" spans="1:13" x14ac:dyDescent="0.2">
      <c r="A39" s="1734" t="s">
        <v>1827</v>
      </c>
      <c r="B39" s="732"/>
      <c r="C39" s="732"/>
      <c r="D39" s="732"/>
      <c r="J39" s="1734" t="s">
        <v>1827</v>
      </c>
      <c r="K39" s="732"/>
      <c r="L39" s="732"/>
      <c r="M39" s="732"/>
    </row>
    <row r="40" spans="1:13" x14ac:dyDescent="0.2">
      <c r="A40" s="1832" t="s">
        <v>1828</v>
      </c>
      <c r="J40" s="1832" t="s">
        <v>1828</v>
      </c>
    </row>
    <row r="41" spans="1:13" x14ac:dyDescent="0.2">
      <c r="A41" s="1734" t="s">
        <v>1829</v>
      </c>
      <c r="B41" s="732"/>
      <c r="C41" s="732"/>
      <c r="J41" s="1734" t="s">
        <v>1829</v>
      </c>
      <c r="K41" s="732"/>
      <c r="L41" s="732"/>
    </row>
    <row r="42" spans="1:13" ht="15.75" x14ac:dyDescent="0.25">
      <c r="A42" s="1833" t="s">
        <v>1926</v>
      </c>
      <c r="B42" s="732"/>
      <c r="C42" s="732"/>
      <c r="D42" s="732"/>
      <c r="J42" s="1833" t="s">
        <v>1926</v>
      </c>
      <c r="K42" s="732"/>
      <c r="L42" s="732"/>
      <c r="M42" s="732"/>
    </row>
    <row r="44" spans="1:13" x14ac:dyDescent="0.2">
      <c r="A44" s="1" t="s">
        <v>1209</v>
      </c>
      <c r="J44" s="1" t="s">
        <v>1209</v>
      </c>
    </row>
    <row r="45" spans="1:13" x14ac:dyDescent="0.2">
      <c r="A45" s="1" t="s">
        <v>1210</v>
      </c>
      <c r="J45" s="1" t="s">
        <v>1210</v>
      </c>
    </row>
    <row r="47" spans="1:13" x14ac:dyDescent="0.2">
      <c r="A47" s="1832" t="s">
        <v>1211</v>
      </c>
      <c r="J47" s="1832" t="s">
        <v>1211</v>
      </c>
    </row>
    <row r="48" spans="1:13" x14ac:dyDescent="0.2">
      <c r="A48" s="1" t="s">
        <v>1799</v>
      </c>
      <c r="J48" s="1" t="s">
        <v>1799</v>
      </c>
    </row>
    <row r="49" spans="1:17" ht="13.5" thickBot="1" x14ac:dyDescent="0.25"/>
    <row r="50" spans="1:17" x14ac:dyDescent="0.2">
      <c r="A50" s="45" t="s">
        <v>1800</v>
      </c>
      <c r="B50" s="45" t="s">
        <v>2190</v>
      </c>
      <c r="C50" s="196"/>
      <c r="D50" s="45" t="s">
        <v>2201</v>
      </c>
      <c r="E50" s="210"/>
      <c r="F50" s="210"/>
      <c r="G50" s="196"/>
      <c r="J50" s="45" t="s">
        <v>1800</v>
      </c>
      <c r="K50" s="45" t="s">
        <v>2190</v>
      </c>
      <c r="L50" s="196"/>
      <c r="M50" s="45" t="s">
        <v>2201</v>
      </c>
      <c r="N50" s="210"/>
      <c r="O50" s="210"/>
      <c r="P50" s="196"/>
    </row>
    <row r="51" spans="1:17" x14ac:dyDescent="0.2">
      <c r="A51" s="205" t="s">
        <v>1801</v>
      </c>
      <c r="B51" s="205" t="s">
        <v>2191</v>
      </c>
      <c r="C51" s="55"/>
      <c r="D51" s="205" t="s">
        <v>2201</v>
      </c>
      <c r="E51" s="226"/>
      <c r="F51" s="226"/>
      <c r="G51" s="55"/>
      <c r="J51" s="205" t="s">
        <v>1801</v>
      </c>
      <c r="K51" s="205" t="s">
        <v>2191</v>
      </c>
      <c r="L51" s="55"/>
      <c r="M51" s="205" t="s">
        <v>2201</v>
      </c>
      <c r="N51" s="226"/>
      <c r="O51" s="226"/>
      <c r="P51" s="55"/>
    </row>
    <row r="52" spans="1:17" x14ac:dyDescent="0.2">
      <c r="A52" s="205" t="s">
        <v>1805</v>
      </c>
      <c r="B52" s="205" t="s">
        <v>2195</v>
      </c>
      <c r="C52" s="55"/>
      <c r="D52" s="205" t="s">
        <v>2201</v>
      </c>
      <c r="E52" s="226"/>
      <c r="F52" s="226"/>
      <c r="G52" s="55"/>
      <c r="J52" s="205" t="s">
        <v>1805</v>
      </c>
      <c r="K52" s="205" t="s">
        <v>2195</v>
      </c>
      <c r="L52" s="55"/>
      <c r="M52" s="205" t="s">
        <v>2201</v>
      </c>
      <c r="N52" s="226"/>
      <c r="O52" s="226"/>
      <c r="P52" s="55"/>
    </row>
    <row r="53" spans="1:17" ht="13.5" thickBot="1" x14ac:dyDescent="0.25">
      <c r="A53" s="20" t="s">
        <v>1803</v>
      </c>
      <c r="B53" s="20" t="s">
        <v>2193</v>
      </c>
      <c r="C53" s="22"/>
      <c r="D53" s="226" t="s">
        <v>2201</v>
      </c>
      <c r="E53" s="21"/>
      <c r="F53" s="21"/>
      <c r="G53" s="22"/>
      <c r="J53" s="20" t="s">
        <v>1803</v>
      </c>
      <c r="K53" s="20" t="s">
        <v>2193</v>
      </c>
      <c r="L53" s="22"/>
      <c r="M53" s="226" t="s">
        <v>2201</v>
      </c>
      <c r="N53" s="21"/>
      <c r="O53" s="21"/>
      <c r="P53" s="22"/>
    </row>
    <row r="54" spans="1:17" x14ac:dyDescent="0.2">
      <c r="A54" s="45" t="s">
        <v>1802</v>
      </c>
      <c r="B54" s="45" t="s">
        <v>2192</v>
      </c>
      <c r="C54" s="196"/>
      <c r="D54" s="210" t="s">
        <v>2196</v>
      </c>
      <c r="E54" s="210"/>
      <c r="F54" s="210"/>
      <c r="G54" s="196"/>
      <c r="J54" s="45" t="s">
        <v>1802</v>
      </c>
      <c r="K54" s="45" t="s">
        <v>2192</v>
      </c>
      <c r="L54" s="196"/>
      <c r="M54" s="210" t="s">
        <v>2196</v>
      </c>
      <c r="N54" s="210"/>
      <c r="O54" s="210"/>
      <c r="P54" s="196"/>
    </row>
    <row r="55" spans="1:17" x14ac:dyDescent="0.2">
      <c r="A55" s="205" t="s">
        <v>1804</v>
      </c>
      <c r="B55" s="205" t="s">
        <v>2194</v>
      </c>
      <c r="C55" s="55"/>
      <c r="D55" s="226" t="s">
        <v>2202</v>
      </c>
      <c r="E55" s="226"/>
      <c r="F55" s="226"/>
      <c r="G55" s="55"/>
      <c r="J55" s="205" t="s">
        <v>1804</v>
      </c>
      <c r="K55" s="205" t="s">
        <v>2194</v>
      </c>
      <c r="L55" s="55"/>
      <c r="M55" s="226" t="s">
        <v>2202</v>
      </c>
      <c r="N55" s="226"/>
      <c r="O55" s="226"/>
      <c r="P55" s="55"/>
    </row>
    <row r="56" spans="1:17" ht="13.5" thickBot="1" x14ac:dyDescent="0.25">
      <c r="A56" s="23" t="s">
        <v>1806</v>
      </c>
      <c r="B56" s="23" t="s">
        <v>2198</v>
      </c>
      <c r="C56" s="25"/>
      <c r="D56" s="24" t="s">
        <v>2197</v>
      </c>
      <c r="E56" s="24"/>
      <c r="F56" s="24"/>
      <c r="G56" s="25"/>
      <c r="J56" s="23" t="s">
        <v>1806</v>
      </c>
      <c r="K56" s="23" t="s">
        <v>2198</v>
      </c>
      <c r="L56" s="25"/>
      <c r="M56" s="24" t="s">
        <v>2197</v>
      </c>
      <c r="N56" s="24"/>
      <c r="O56" s="24"/>
      <c r="P56" s="25"/>
    </row>
    <row r="59" spans="1:17" ht="25.5" x14ac:dyDescent="0.2">
      <c r="A59" s="6" t="s">
        <v>1811</v>
      </c>
      <c r="B59" s="747" t="s">
        <v>1835</v>
      </c>
      <c r="C59" s="747" t="s">
        <v>1836</v>
      </c>
      <c r="D59" s="747" t="s">
        <v>2186</v>
      </c>
      <c r="E59" s="747" t="s">
        <v>2187</v>
      </c>
      <c r="F59" s="747" t="s">
        <v>2188</v>
      </c>
      <c r="G59" s="938" t="s">
        <v>1805</v>
      </c>
      <c r="H59" s="747" t="s">
        <v>2189</v>
      </c>
      <c r="J59" s="6" t="s">
        <v>1811</v>
      </c>
      <c r="K59" s="747" t="s">
        <v>1835</v>
      </c>
      <c r="L59" s="747" t="s">
        <v>1836</v>
      </c>
      <c r="M59" s="747" t="s">
        <v>2186</v>
      </c>
      <c r="N59" s="747" t="s">
        <v>2187</v>
      </c>
      <c r="O59" s="747" t="s">
        <v>2188</v>
      </c>
      <c r="P59" s="938" t="s">
        <v>1805</v>
      </c>
      <c r="Q59" s="747" t="s">
        <v>2189</v>
      </c>
    </row>
    <row r="60" spans="1:17" x14ac:dyDescent="0.2">
      <c r="A60" s="6" t="s">
        <v>1833</v>
      </c>
      <c r="B60" s="1825" t="s">
        <v>1812</v>
      </c>
      <c r="C60" s="1825" t="s">
        <v>1812</v>
      </c>
      <c r="D60" s="1834"/>
      <c r="E60" s="1825" t="s">
        <v>1812</v>
      </c>
      <c r="F60" s="1834"/>
      <c r="G60" s="1825" t="s">
        <v>1812</v>
      </c>
      <c r="H60" s="1834"/>
      <c r="J60" s="6" t="s">
        <v>1833</v>
      </c>
      <c r="K60" s="1825" t="s">
        <v>1812</v>
      </c>
      <c r="L60" s="1825" t="s">
        <v>1812</v>
      </c>
      <c r="M60" s="1834"/>
      <c r="N60" s="1825" t="s">
        <v>1812</v>
      </c>
      <c r="O60" s="1834"/>
      <c r="P60" s="1825" t="s">
        <v>1812</v>
      </c>
      <c r="Q60" s="1834"/>
    </row>
    <row r="61" spans="1:17" x14ac:dyDescent="0.2">
      <c r="A61" s="6" t="s">
        <v>1831</v>
      </c>
      <c r="B61" s="1825" t="s">
        <v>1812</v>
      </c>
      <c r="C61" s="1825" t="s">
        <v>1812</v>
      </c>
      <c r="D61" s="1834"/>
      <c r="E61" s="1825" t="s">
        <v>1812</v>
      </c>
      <c r="F61" s="1834"/>
      <c r="G61" s="1825" t="s">
        <v>1812</v>
      </c>
      <c r="H61" s="1834"/>
      <c r="J61" s="6" t="s">
        <v>1831</v>
      </c>
      <c r="K61" s="1825" t="s">
        <v>1812</v>
      </c>
      <c r="L61" s="1825" t="s">
        <v>1812</v>
      </c>
      <c r="M61" s="1834"/>
      <c r="N61" s="1825" t="s">
        <v>1812</v>
      </c>
      <c r="O61" s="1834"/>
      <c r="P61" s="1825" t="s">
        <v>1812</v>
      </c>
      <c r="Q61" s="1834"/>
    </row>
    <row r="62" spans="1:17" x14ac:dyDescent="0.2">
      <c r="A62" s="6" t="s">
        <v>1814</v>
      </c>
      <c r="B62" s="1825" t="s">
        <v>1812</v>
      </c>
      <c r="C62" s="1825" t="s">
        <v>1812</v>
      </c>
      <c r="D62" s="1834"/>
      <c r="E62" s="1825" t="s">
        <v>1812</v>
      </c>
      <c r="F62" s="1834"/>
      <c r="G62" s="1825" t="s">
        <v>1812</v>
      </c>
      <c r="H62" s="1834"/>
      <c r="J62" s="6" t="s">
        <v>1814</v>
      </c>
      <c r="K62" s="1825" t="s">
        <v>1812</v>
      </c>
      <c r="L62" s="1825" t="s">
        <v>1812</v>
      </c>
      <c r="M62" s="1834"/>
      <c r="N62" s="1825" t="s">
        <v>1812</v>
      </c>
      <c r="O62" s="1834"/>
      <c r="P62" s="1825" t="s">
        <v>1812</v>
      </c>
      <c r="Q62" s="1834"/>
    </row>
    <row r="63" spans="1:17" x14ac:dyDescent="0.2">
      <c r="A63" s="6" t="s">
        <v>1832</v>
      </c>
      <c r="B63" s="1834"/>
      <c r="C63" s="1834"/>
      <c r="D63" s="1825" t="s">
        <v>1812</v>
      </c>
      <c r="E63" s="1834"/>
      <c r="F63" s="1834"/>
      <c r="G63" s="1834"/>
      <c r="H63" s="1834"/>
      <c r="J63" s="6" t="s">
        <v>1832</v>
      </c>
      <c r="K63" s="1834"/>
      <c r="L63" s="1834"/>
      <c r="M63" s="1825" t="s">
        <v>1812</v>
      </c>
      <c r="N63" s="1834"/>
      <c r="O63" s="1834"/>
      <c r="P63" s="1834"/>
      <c r="Q63" s="1834"/>
    </row>
    <row r="64" spans="1:17" x14ac:dyDescent="0.2">
      <c r="A64" s="6" t="s">
        <v>1834</v>
      </c>
      <c r="B64" s="1834"/>
      <c r="C64" s="1834"/>
      <c r="D64" s="1834"/>
      <c r="E64" s="1834"/>
      <c r="F64" s="1825" t="s">
        <v>1812</v>
      </c>
      <c r="G64" s="1834"/>
      <c r="H64" s="1834"/>
      <c r="J64" s="6" t="s">
        <v>1834</v>
      </c>
      <c r="K64" s="1834"/>
      <c r="L64" s="1834"/>
      <c r="M64" s="1834"/>
      <c r="N64" s="1834"/>
      <c r="O64" s="1825" t="s">
        <v>1812</v>
      </c>
      <c r="P64" s="1834"/>
      <c r="Q64" s="1834"/>
    </row>
    <row r="65" spans="1:19" x14ac:dyDescent="0.2">
      <c r="A65" s="6" t="s">
        <v>1813</v>
      </c>
      <c r="B65" s="1834"/>
      <c r="C65" s="1834"/>
      <c r="D65" s="1834"/>
      <c r="E65" s="1834"/>
      <c r="F65" s="1834"/>
      <c r="G65" s="1834"/>
      <c r="H65" s="1825" t="s">
        <v>1812</v>
      </c>
      <c r="J65" s="6" t="s">
        <v>1813</v>
      </c>
      <c r="K65" s="1834"/>
      <c r="L65" s="1834"/>
      <c r="M65" s="1834"/>
      <c r="N65" s="1834"/>
      <c r="O65" s="1834"/>
      <c r="P65" s="1834"/>
      <c r="Q65" s="1825" t="s">
        <v>1812</v>
      </c>
    </row>
    <row r="68" spans="1:19" x14ac:dyDescent="0.2">
      <c r="A68" s="1832" t="s">
        <v>1830</v>
      </c>
      <c r="J68" s="1832" t="s">
        <v>1830</v>
      </c>
    </row>
    <row r="69" spans="1:19" x14ac:dyDescent="0.2">
      <c r="A69" s="1832"/>
      <c r="J69" s="1832"/>
    </row>
    <row r="70" spans="1:19" x14ac:dyDescent="0.2">
      <c r="A70" s="1832"/>
      <c r="J70" s="1832"/>
    </row>
    <row r="71" spans="1:19" x14ac:dyDescent="0.2">
      <c r="A71" s="1734" t="s">
        <v>1807</v>
      </c>
      <c r="J71" s="1734" t="s">
        <v>1807</v>
      </c>
    </row>
    <row r="72" spans="1:19" x14ac:dyDescent="0.2">
      <c r="A72" s="732" t="s">
        <v>1808</v>
      </c>
      <c r="J72" s="732" t="s">
        <v>1808</v>
      </c>
    </row>
    <row r="73" spans="1:19" x14ac:dyDescent="0.2">
      <c r="A73" s="732" t="s">
        <v>1809</v>
      </c>
      <c r="J73" s="732" t="s">
        <v>1809</v>
      </c>
    </row>
    <row r="76" spans="1:19" x14ac:dyDescent="0.2">
      <c r="A76" s="1832" t="s">
        <v>1810</v>
      </c>
      <c r="J76" s="1832" t="s">
        <v>1810</v>
      </c>
    </row>
    <row r="79" spans="1:19" x14ac:dyDescent="0.2">
      <c r="R79" s="27"/>
      <c r="S79" s="1835"/>
    </row>
    <row r="80" spans="1:19" x14ac:dyDescent="0.2">
      <c r="R80" s="21"/>
      <c r="S80" s="21"/>
    </row>
    <row r="81" spans="18:19" x14ac:dyDescent="0.2">
      <c r="R81" s="21"/>
      <c r="S81" s="21"/>
    </row>
    <row r="82" spans="18:19" x14ac:dyDescent="0.2">
      <c r="R82" s="21"/>
      <c r="S82" s="21"/>
    </row>
    <row r="83" spans="18:19" x14ac:dyDescent="0.2">
      <c r="R83" s="21"/>
      <c r="S83" s="21"/>
    </row>
    <row r="84" spans="18:19" x14ac:dyDescent="0.2">
      <c r="R84" s="21"/>
      <c r="S84" s="21"/>
    </row>
    <row r="85" spans="18:19" x14ac:dyDescent="0.2">
      <c r="R85" s="21"/>
      <c r="S85" s="21"/>
    </row>
    <row r="86" spans="18:19" x14ac:dyDescent="0.2">
      <c r="R86" s="21"/>
      <c r="S86" s="21"/>
    </row>
    <row r="87" spans="18:19" x14ac:dyDescent="0.2">
      <c r="R87" s="21"/>
      <c r="S87" s="21"/>
    </row>
    <row r="88" spans="18:19" x14ac:dyDescent="0.2">
      <c r="R88" s="21"/>
      <c r="S88" s="21"/>
    </row>
    <row r="89" spans="18:19" x14ac:dyDescent="0.2">
      <c r="R89" s="21"/>
      <c r="S89" s="21"/>
    </row>
    <row r="90" spans="18:19" x14ac:dyDescent="0.2">
      <c r="R90" s="21"/>
      <c r="S90" s="21"/>
    </row>
    <row r="91" spans="18:19" x14ac:dyDescent="0.2">
      <c r="R91" s="21"/>
      <c r="S91" s="21"/>
    </row>
  </sheetData>
  <phoneticPr fontId="157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E1" workbookViewId="0">
      <selection activeCell="I10" sqref="I10"/>
    </sheetView>
  </sheetViews>
  <sheetFormatPr defaultRowHeight="20.25" x14ac:dyDescent="0.3"/>
  <cols>
    <col min="1" max="1" width="79" style="1870" hidden="1" customWidth="1"/>
    <col min="2" max="2" width="9.7109375" style="1870" hidden="1" customWidth="1"/>
    <col min="3" max="3" width="37.140625" style="1870" hidden="1" customWidth="1"/>
    <col min="4" max="4" width="12.5703125" style="1870" hidden="1" customWidth="1"/>
    <col min="5" max="5" width="3" style="1870" customWidth="1"/>
    <col min="6" max="6" width="79" style="1870" customWidth="1"/>
    <col min="7" max="7" width="9.7109375" style="1870" customWidth="1"/>
    <col min="8" max="8" width="37.140625" style="1870" customWidth="1"/>
    <col min="9" max="9" width="12.5703125" style="1870" customWidth="1"/>
    <col min="10" max="12" width="9.140625" style="1870"/>
    <col min="13" max="13" width="17.140625" style="1870" customWidth="1"/>
    <col min="14" max="14" width="11.140625" style="1870" customWidth="1"/>
    <col min="15" max="16384" width="9.140625" style="1870"/>
  </cols>
  <sheetData>
    <row r="1" spans="1:9" x14ac:dyDescent="0.3">
      <c r="F1" s="1592" t="s">
        <v>1487</v>
      </c>
    </row>
    <row r="3" spans="1:9" x14ac:dyDescent="0.3">
      <c r="A3" s="1867" t="s">
        <v>1460</v>
      </c>
      <c r="B3" s="1868"/>
      <c r="C3" s="1869"/>
      <c r="F3" s="1867" t="s">
        <v>1460</v>
      </c>
      <c r="G3" s="1868"/>
      <c r="H3" s="1869"/>
    </row>
    <row r="4" spans="1:9" x14ac:dyDescent="0.3">
      <c r="A4" s="1871"/>
      <c r="B4" s="1872"/>
      <c r="C4" s="1872"/>
      <c r="D4" s="1873"/>
      <c r="F4" s="1871"/>
      <c r="G4" s="1872"/>
      <c r="H4" s="1872"/>
      <c r="I4" s="1873"/>
    </row>
    <row r="5" spans="1:9" x14ac:dyDescent="0.3">
      <c r="A5" s="1898" t="s">
        <v>689</v>
      </c>
      <c r="B5" s="1898"/>
      <c r="C5" s="1898"/>
      <c r="F5" s="1898" t="s">
        <v>689</v>
      </c>
      <c r="G5" s="1898"/>
      <c r="H5" s="1898"/>
    </row>
    <row r="6" spans="1:9" x14ac:dyDescent="0.3">
      <c r="A6" s="1874" t="s">
        <v>215</v>
      </c>
      <c r="B6" s="1896" t="s">
        <v>690</v>
      </c>
      <c r="C6" s="1897"/>
      <c r="F6" s="1874" t="s">
        <v>215</v>
      </c>
      <c r="G6" s="1896" t="s">
        <v>690</v>
      </c>
      <c r="H6" s="1897"/>
    </row>
    <row r="7" spans="1:9" x14ac:dyDescent="0.3">
      <c r="A7" s="1875" t="s">
        <v>691</v>
      </c>
      <c r="B7" s="1896">
        <v>140</v>
      </c>
      <c r="C7" s="1897"/>
      <c r="F7" s="1875" t="s">
        <v>691</v>
      </c>
      <c r="G7" s="1896">
        <f>B7*заглавие!$K$1</f>
        <v>140</v>
      </c>
      <c r="H7" s="1897"/>
    </row>
    <row r="8" spans="1:9" x14ac:dyDescent="0.3">
      <c r="A8" s="1875" t="s">
        <v>692</v>
      </c>
      <c r="B8" s="1896">
        <v>170</v>
      </c>
      <c r="C8" s="1897"/>
      <c r="F8" s="1875" t="s">
        <v>692</v>
      </c>
      <c r="G8" s="1896">
        <f>B8*заглавие!$K$1</f>
        <v>170</v>
      </c>
      <c r="H8" s="1897"/>
    </row>
    <row r="9" spans="1:9" x14ac:dyDescent="0.3">
      <c r="A9" s="1875" t="s">
        <v>693</v>
      </c>
      <c r="B9" s="1896">
        <v>220</v>
      </c>
      <c r="C9" s="1897"/>
      <c r="F9" s="1875" t="s">
        <v>693</v>
      </c>
      <c r="G9" s="1896">
        <f>B9*заглавие!$K$1</f>
        <v>220</v>
      </c>
      <c r="H9" s="1897"/>
    </row>
    <row r="10" spans="1:9" x14ac:dyDescent="0.3">
      <c r="A10" s="1876"/>
      <c r="B10" s="1877"/>
      <c r="C10" s="1876"/>
      <c r="F10" s="1876"/>
      <c r="G10" s="1877"/>
      <c r="H10" s="1876"/>
    </row>
    <row r="11" spans="1:9" x14ac:dyDescent="0.3">
      <c r="A11" s="1899" t="s">
        <v>1461</v>
      </c>
      <c r="B11" s="1899"/>
      <c r="C11" s="1899"/>
      <c r="F11" s="1899" t="s">
        <v>1461</v>
      </c>
      <c r="G11" s="1899"/>
      <c r="H11" s="1899"/>
    </row>
    <row r="12" spans="1:9" x14ac:dyDescent="0.3">
      <c r="A12" s="1878" t="s">
        <v>694</v>
      </c>
      <c r="B12" s="1879">
        <v>7</v>
      </c>
      <c r="C12" s="1880" t="s">
        <v>695</v>
      </c>
      <c r="F12" s="1878" t="s">
        <v>694</v>
      </c>
      <c r="G12" s="1879">
        <f>B12*заглавие!$K$1</f>
        <v>7</v>
      </c>
      <c r="H12" s="1880" t="s">
        <v>695</v>
      </c>
    </row>
    <row r="13" spans="1:9" x14ac:dyDescent="0.3">
      <c r="A13" s="1878" t="s">
        <v>696</v>
      </c>
      <c r="B13" s="1879">
        <v>16</v>
      </c>
      <c r="C13" s="1880" t="s">
        <v>695</v>
      </c>
      <c r="F13" s="1878" t="s">
        <v>696</v>
      </c>
      <c r="G13" s="1879">
        <f>B13*заглавие!$K$1</f>
        <v>16</v>
      </c>
      <c r="H13" s="1880" t="s">
        <v>695</v>
      </c>
    </row>
    <row r="14" spans="1:9" x14ac:dyDescent="0.3">
      <c r="A14" s="1878" t="s">
        <v>697</v>
      </c>
      <c r="B14" s="1879">
        <v>16</v>
      </c>
      <c r="C14" s="1880" t="s">
        <v>695</v>
      </c>
      <c r="F14" s="1878" t="s">
        <v>697</v>
      </c>
      <c r="G14" s="1879">
        <f>B14*заглавие!$K$1</f>
        <v>16</v>
      </c>
      <c r="H14" s="1880" t="s">
        <v>695</v>
      </c>
    </row>
    <row r="15" spans="1:9" x14ac:dyDescent="0.3">
      <c r="A15" s="1878" t="s">
        <v>698</v>
      </c>
      <c r="B15" s="1879">
        <v>40</v>
      </c>
      <c r="C15" s="1880" t="s">
        <v>695</v>
      </c>
      <c r="F15" s="1878" t="s">
        <v>698</v>
      </c>
      <c r="G15" s="1879">
        <f>B15*заглавие!$K$1</f>
        <v>40</v>
      </c>
      <c r="H15" s="1880" t="s">
        <v>695</v>
      </c>
    </row>
    <row r="16" spans="1:9" x14ac:dyDescent="0.3">
      <c r="A16" s="1878" t="s">
        <v>699</v>
      </c>
      <c r="B16" s="1879">
        <v>80</v>
      </c>
      <c r="C16" s="1880" t="s">
        <v>695</v>
      </c>
      <c r="F16" s="1878" t="s">
        <v>699</v>
      </c>
      <c r="G16" s="1879">
        <f>B16*заглавие!$K$1</f>
        <v>80</v>
      </c>
      <c r="H16" s="1880" t="s">
        <v>695</v>
      </c>
    </row>
    <row r="17" spans="1:8" x14ac:dyDescent="0.3">
      <c r="A17" s="1878" t="s">
        <v>700</v>
      </c>
      <c r="B17" s="1879">
        <v>100</v>
      </c>
      <c r="C17" s="1880" t="s">
        <v>695</v>
      </c>
      <c r="F17" s="1878" t="s">
        <v>700</v>
      </c>
      <c r="G17" s="1879">
        <f>B17*заглавие!$K$1</f>
        <v>100</v>
      </c>
      <c r="H17" s="1880" t="s">
        <v>695</v>
      </c>
    </row>
    <row r="18" spans="1:8" x14ac:dyDescent="0.3">
      <c r="A18" s="1878" t="s">
        <v>1462</v>
      </c>
      <c r="B18" s="1879">
        <v>10</v>
      </c>
      <c r="C18" s="1880" t="s">
        <v>695</v>
      </c>
      <c r="F18" s="1878" t="s">
        <v>1462</v>
      </c>
      <c r="G18" s="1879">
        <f>B18*заглавие!$K$1</f>
        <v>10</v>
      </c>
      <c r="H18" s="1880" t="s">
        <v>695</v>
      </c>
    </row>
    <row r="19" spans="1:8" x14ac:dyDescent="0.3">
      <c r="A19" s="1878" t="s">
        <v>1463</v>
      </c>
      <c r="B19" s="1879">
        <v>10</v>
      </c>
      <c r="C19" s="1880" t="s">
        <v>695</v>
      </c>
      <c r="F19" s="1878" t="s">
        <v>1463</v>
      </c>
      <c r="G19" s="1879">
        <f>B19*заглавие!$K$1</f>
        <v>10</v>
      </c>
      <c r="H19" s="1880" t="s">
        <v>695</v>
      </c>
    </row>
    <row r="20" spans="1:8" x14ac:dyDescent="0.3">
      <c r="A20" s="1878" t="s">
        <v>701</v>
      </c>
      <c r="B20" s="1879">
        <v>80</v>
      </c>
      <c r="C20" s="1880" t="s">
        <v>695</v>
      </c>
      <c r="F20" s="1878" t="s">
        <v>701</v>
      </c>
      <c r="G20" s="1879">
        <f>B20*заглавие!$K$1</f>
        <v>80</v>
      </c>
      <c r="H20" s="1880" t="s">
        <v>695</v>
      </c>
    </row>
    <row r="21" spans="1:8" x14ac:dyDescent="0.3">
      <c r="A21" s="1878" t="s">
        <v>702</v>
      </c>
      <c r="B21" s="1879">
        <v>25</v>
      </c>
      <c r="C21" s="1880" t="s">
        <v>703</v>
      </c>
      <c r="F21" s="1878" t="s">
        <v>702</v>
      </c>
      <c r="G21" s="1879">
        <f>B21*заглавие!$K$1</f>
        <v>25</v>
      </c>
      <c r="H21" s="1880" t="s">
        <v>703</v>
      </c>
    </row>
    <row r="22" spans="1:8" x14ac:dyDescent="0.3">
      <c r="A22" s="1878" t="s">
        <v>704</v>
      </c>
      <c r="B22" s="1879">
        <v>10</v>
      </c>
      <c r="C22" s="1880" t="s">
        <v>703</v>
      </c>
      <c r="F22" s="1878" t="s">
        <v>704</v>
      </c>
      <c r="G22" s="1879">
        <f>B22*заглавие!$K$1</f>
        <v>10</v>
      </c>
      <c r="H22" s="1880" t="s">
        <v>703</v>
      </c>
    </row>
    <row r="23" spans="1:8" x14ac:dyDescent="0.3">
      <c r="A23" s="1878" t="s">
        <v>705</v>
      </c>
      <c r="B23" s="1879">
        <v>27</v>
      </c>
      <c r="C23" s="1880" t="s">
        <v>703</v>
      </c>
      <c r="F23" s="1878" t="s">
        <v>705</v>
      </c>
      <c r="G23" s="1879">
        <f>B23*заглавие!$K$1</f>
        <v>27</v>
      </c>
      <c r="H23" s="1880" t="s">
        <v>703</v>
      </c>
    </row>
    <row r="24" spans="1:8" x14ac:dyDescent="0.3">
      <c r="A24" s="1878" t="s">
        <v>1464</v>
      </c>
      <c r="B24" s="1879">
        <v>10</v>
      </c>
      <c r="C24" s="1880" t="s">
        <v>695</v>
      </c>
      <c r="F24" s="1878" t="s">
        <v>1464</v>
      </c>
      <c r="G24" s="1879">
        <f>B24*заглавие!$K$1</f>
        <v>10</v>
      </c>
      <c r="H24" s="1880" t="s">
        <v>695</v>
      </c>
    </row>
    <row r="25" spans="1:8" x14ac:dyDescent="0.3">
      <c r="A25" s="1878" t="s">
        <v>1465</v>
      </c>
      <c r="B25" s="1879">
        <v>10</v>
      </c>
      <c r="C25" s="1880" t="s">
        <v>695</v>
      </c>
      <c r="F25" s="1878" t="s">
        <v>1465</v>
      </c>
      <c r="G25" s="1879">
        <f>B25*заглавие!$K$1</f>
        <v>10</v>
      </c>
      <c r="H25" s="1880" t="s">
        <v>695</v>
      </c>
    </row>
    <row r="26" spans="1:8" x14ac:dyDescent="0.3">
      <c r="A26" s="1878" t="s">
        <v>706</v>
      </c>
      <c r="B26" s="1879">
        <v>10</v>
      </c>
      <c r="C26" s="1880" t="s">
        <v>695</v>
      </c>
      <c r="F26" s="1878" t="s">
        <v>706</v>
      </c>
      <c r="G26" s="1879">
        <f>B26*заглавие!$K$1</f>
        <v>10</v>
      </c>
      <c r="H26" s="1880" t="s">
        <v>695</v>
      </c>
    </row>
    <row r="27" spans="1:8" x14ac:dyDescent="0.3">
      <c r="A27" s="1878" t="s">
        <v>707</v>
      </c>
      <c r="B27" s="1879">
        <v>14</v>
      </c>
      <c r="C27" s="1880" t="s">
        <v>695</v>
      </c>
      <c r="F27" s="1878" t="s">
        <v>707</v>
      </c>
      <c r="G27" s="1879">
        <f>B27*заглавие!$K$1</f>
        <v>14</v>
      </c>
      <c r="H27" s="1880" t="s">
        <v>695</v>
      </c>
    </row>
    <row r="28" spans="1:8" x14ac:dyDescent="0.3">
      <c r="A28" s="1878" t="s">
        <v>708</v>
      </c>
      <c r="B28" s="1879">
        <v>16</v>
      </c>
      <c r="C28" s="1880" t="s">
        <v>695</v>
      </c>
      <c r="F28" s="1878" t="s">
        <v>708</v>
      </c>
      <c r="G28" s="1879">
        <f>B28*заглавие!$K$1</f>
        <v>16</v>
      </c>
      <c r="H28" s="1880" t="s">
        <v>695</v>
      </c>
    </row>
    <row r="29" spans="1:8" x14ac:dyDescent="0.3">
      <c r="A29" s="1878" t="s">
        <v>709</v>
      </c>
      <c r="B29" s="1879">
        <v>18</v>
      </c>
      <c r="C29" s="1880" t="s">
        <v>695</v>
      </c>
      <c r="F29" s="1878" t="s">
        <v>709</v>
      </c>
      <c r="G29" s="1879">
        <f>B29*заглавие!$K$1</f>
        <v>18</v>
      </c>
      <c r="H29" s="1880" t="s">
        <v>695</v>
      </c>
    </row>
    <row r="30" spans="1:8" x14ac:dyDescent="0.3">
      <c r="A30" s="1878" t="s">
        <v>710</v>
      </c>
      <c r="B30" s="1879">
        <v>20</v>
      </c>
      <c r="C30" s="1880" t="s">
        <v>695</v>
      </c>
      <c r="F30" s="1878" t="s">
        <v>710</v>
      </c>
      <c r="G30" s="1879">
        <f>B30*заглавие!$K$1</f>
        <v>20</v>
      </c>
      <c r="H30" s="1880" t="s">
        <v>695</v>
      </c>
    </row>
    <row r="32" spans="1:8" x14ac:dyDescent="0.3">
      <c r="A32" s="1899" t="s">
        <v>711</v>
      </c>
      <c r="B32" s="1899"/>
      <c r="C32" s="1899"/>
      <c r="F32" s="1899" t="s">
        <v>711</v>
      </c>
      <c r="G32" s="1899"/>
      <c r="H32" s="1899"/>
    </row>
    <row r="33" spans="1:8" x14ac:dyDescent="0.3">
      <c r="A33" s="1878" t="s">
        <v>712</v>
      </c>
      <c r="B33" s="1879">
        <v>80</v>
      </c>
      <c r="C33" s="1875" t="s">
        <v>703</v>
      </c>
      <c r="F33" s="1878" t="s">
        <v>712</v>
      </c>
      <c r="G33" s="1879">
        <f>B33*заглавие!$K$1</f>
        <v>80</v>
      </c>
      <c r="H33" s="1875" t="s">
        <v>703</v>
      </c>
    </row>
    <row r="34" spans="1:8" x14ac:dyDescent="0.3">
      <c r="A34" s="1878" t="s">
        <v>713</v>
      </c>
      <c r="B34" s="1879">
        <v>25</v>
      </c>
      <c r="C34" s="1875" t="s">
        <v>703</v>
      </c>
      <c r="F34" s="1878" t="s">
        <v>713</v>
      </c>
      <c r="G34" s="1879">
        <f>B34*заглавие!$K$1</f>
        <v>25</v>
      </c>
      <c r="H34" s="1875" t="s">
        <v>703</v>
      </c>
    </row>
    <row r="36" spans="1:8" x14ac:dyDescent="0.3">
      <c r="A36" s="1900" t="s">
        <v>714</v>
      </c>
      <c r="B36" s="1900"/>
      <c r="C36" s="1900"/>
      <c r="F36" s="1900" t="s">
        <v>714</v>
      </c>
      <c r="G36" s="1900"/>
      <c r="H36" s="1900"/>
    </row>
    <row r="37" spans="1:8" x14ac:dyDescent="0.3">
      <c r="A37" s="1902" t="s">
        <v>715</v>
      </c>
      <c r="B37" s="1902"/>
      <c r="C37" s="1902"/>
      <c r="F37" s="1902" t="s">
        <v>715</v>
      </c>
      <c r="G37" s="1902"/>
      <c r="H37" s="1902"/>
    </row>
    <row r="38" spans="1:8" x14ac:dyDescent="0.3">
      <c r="A38" s="1881" t="s">
        <v>1466</v>
      </c>
      <c r="B38" s="1882"/>
      <c r="C38" s="1882"/>
      <c r="F38" s="1881" t="s">
        <v>1466</v>
      </c>
      <c r="G38" s="1882"/>
      <c r="H38" s="1882"/>
    </row>
    <row r="39" spans="1:8" x14ac:dyDescent="0.3">
      <c r="A39" s="1882" t="s">
        <v>716</v>
      </c>
      <c r="B39" s="1882"/>
      <c r="C39" s="1882"/>
      <c r="F39" s="1882" t="s">
        <v>716</v>
      </c>
      <c r="G39" s="1882"/>
      <c r="H39" s="1882"/>
    </row>
    <row r="40" spans="1:8" x14ac:dyDescent="0.3">
      <c r="A40" s="1882" t="s">
        <v>717</v>
      </c>
      <c r="B40" s="1882"/>
      <c r="C40" s="1882"/>
      <c r="F40" s="1882" t="s">
        <v>717</v>
      </c>
      <c r="G40" s="1882"/>
      <c r="H40" s="1882"/>
    </row>
    <row r="41" spans="1:8" x14ac:dyDescent="0.3">
      <c r="A41" s="1882"/>
      <c r="B41" s="1882"/>
      <c r="C41" s="1882"/>
      <c r="F41" s="1882"/>
      <c r="G41" s="1882"/>
      <c r="H41" s="1882"/>
    </row>
    <row r="42" spans="1:8" x14ac:dyDescent="0.3">
      <c r="A42" s="1883" t="s">
        <v>1467</v>
      </c>
      <c r="B42" s="1882"/>
      <c r="C42" s="1882"/>
      <c r="F42" s="1883" t="s">
        <v>1467</v>
      </c>
      <c r="G42" s="1882"/>
      <c r="H42" s="1882"/>
    </row>
    <row r="43" spans="1:8" x14ac:dyDescent="0.3">
      <c r="A43" s="1884" t="s">
        <v>1468</v>
      </c>
      <c r="B43" s="1882"/>
      <c r="C43" s="1882"/>
      <c r="F43" s="1884" t="s">
        <v>1468</v>
      </c>
      <c r="G43" s="1882"/>
      <c r="H43" s="1882"/>
    </row>
    <row r="44" spans="1:8" x14ac:dyDescent="0.3">
      <c r="A44" s="1885" t="s">
        <v>718</v>
      </c>
      <c r="B44" s="1882"/>
      <c r="C44" s="1882"/>
      <c r="F44" s="1885" t="s">
        <v>718</v>
      </c>
      <c r="G44" s="1882"/>
      <c r="H44" s="1882"/>
    </row>
    <row r="45" spans="1:8" x14ac:dyDescent="0.3">
      <c r="A45" s="1885" t="s">
        <v>719</v>
      </c>
      <c r="B45" s="1882"/>
      <c r="C45" s="1882"/>
      <c r="F45" s="1885" t="s">
        <v>719</v>
      </c>
      <c r="G45" s="1882"/>
      <c r="H45" s="1882"/>
    </row>
    <row r="46" spans="1:8" x14ac:dyDescent="0.3">
      <c r="A46" s="1885" t="s">
        <v>720</v>
      </c>
      <c r="B46" s="1882"/>
      <c r="C46" s="1882"/>
      <c r="F46" s="1885" t="s">
        <v>720</v>
      </c>
      <c r="G46" s="1882"/>
      <c r="H46" s="1882"/>
    </row>
    <row r="47" spans="1:8" x14ac:dyDescent="0.3">
      <c r="A47" s="1882"/>
      <c r="B47" s="1882"/>
      <c r="C47" s="1882"/>
      <c r="F47" s="1882"/>
      <c r="G47" s="1882"/>
      <c r="H47" s="1882"/>
    </row>
    <row r="49" spans="1:8" x14ac:dyDescent="0.3">
      <c r="A49" s="1901" t="s">
        <v>721</v>
      </c>
      <c r="B49" s="1901"/>
      <c r="C49" s="1901"/>
      <c r="F49" s="1901" t="s">
        <v>721</v>
      </c>
      <c r="G49" s="1901"/>
      <c r="H49" s="1901"/>
    </row>
    <row r="50" spans="1:8" x14ac:dyDescent="0.3">
      <c r="A50" s="1901" t="s">
        <v>722</v>
      </c>
      <c r="B50" s="1901"/>
      <c r="C50" s="1901"/>
      <c r="F50" s="1901" t="s">
        <v>722</v>
      </c>
      <c r="G50" s="1901"/>
      <c r="H50" s="1901"/>
    </row>
  </sheetData>
  <mergeCells count="22">
    <mergeCell ref="A50:C50"/>
    <mergeCell ref="F50:H50"/>
    <mergeCell ref="A37:C37"/>
    <mergeCell ref="F37:H37"/>
    <mergeCell ref="A49:C49"/>
    <mergeCell ref="F49:H49"/>
    <mergeCell ref="A32:C32"/>
    <mergeCell ref="F32:H32"/>
    <mergeCell ref="A36:C36"/>
    <mergeCell ref="F36:H36"/>
    <mergeCell ref="B9:C9"/>
    <mergeCell ref="G9:H9"/>
    <mergeCell ref="A11:C11"/>
    <mergeCell ref="F11:H11"/>
    <mergeCell ref="B7:C7"/>
    <mergeCell ref="G7:H7"/>
    <mergeCell ref="B8:C8"/>
    <mergeCell ref="G8:H8"/>
    <mergeCell ref="A5:C5"/>
    <mergeCell ref="F5:H5"/>
    <mergeCell ref="B6:C6"/>
    <mergeCell ref="G6:H6"/>
  </mergeCells>
  <phoneticPr fontId="15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F25" sqref="F25"/>
    </sheetView>
  </sheetViews>
  <sheetFormatPr defaultRowHeight="18.75" x14ac:dyDescent="0.3"/>
  <cols>
    <col min="1" max="1" width="25" style="464" customWidth="1"/>
    <col min="2" max="3" width="9.140625" style="464"/>
    <col min="4" max="4" width="8.7109375" style="464" bestFit="1" customWidth="1"/>
    <col min="5" max="16384" width="9.140625" style="464"/>
  </cols>
  <sheetData>
    <row r="1" spans="1:4" ht="20.25" x14ac:dyDescent="0.3">
      <c r="A1" s="1598" t="s">
        <v>1930</v>
      </c>
      <c r="B1" s="1743"/>
      <c r="C1" s="1743"/>
      <c r="D1" s="1743"/>
    </row>
    <row r="3" spans="1:4" x14ac:dyDescent="0.3">
      <c r="A3" s="464" t="s">
        <v>303</v>
      </c>
    </row>
    <row r="4" spans="1:4" x14ac:dyDescent="0.3">
      <c r="A4" s="464" t="s">
        <v>1557</v>
      </c>
    </row>
    <row r="5" spans="1:4" x14ac:dyDescent="0.3">
      <c r="A5" s="464" t="s">
        <v>270</v>
      </c>
    </row>
    <row r="6" spans="1:4" x14ac:dyDescent="0.3">
      <c r="A6" s="464" t="s">
        <v>301</v>
      </c>
    </row>
    <row r="7" spans="1:4" x14ac:dyDescent="0.3">
      <c r="B7" s="1594"/>
    </row>
    <row r="8" spans="1:4" x14ac:dyDescent="0.3">
      <c r="A8" s="1595" t="s">
        <v>271</v>
      </c>
      <c r="B8" s="1743"/>
      <c r="C8" s="1743"/>
    </row>
    <row r="9" spans="1:4" ht="18.75" customHeight="1" x14ac:dyDescent="0.3">
      <c r="A9" s="1599" t="s">
        <v>305</v>
      </c>
      <c r="B9" s="1596"/>
    </row>
    <row r="10" spans="1:4" x14ac:dyDescent="0.3">
      <c r="A10" s="1593" t="s">
        <v>272</v>
      </c>
    </row>
    <row r="11" spans="1:4" x14ac:dyDescent="0.3">
      <c r="A11" s="1593" t="s">
        <v>274</v>
      </c>
    </row>
    <row r="12" spans="1:4" x14ac:dyDescent="0.3">
      <c r="A12" s="1593" t="s">
        <v>276</v>
      </c>
    </row>
    <row r="13" spans="1:4" x14ac:dyDescent="0.3">
      <c r="A13" s="1597" t="s">
        <v>307</v>
      </c>
    </row>
    <row r="14" spans="1:4" x14ac:dyDescent="0.3">
      <c r="A14" s="1593" t="s">
        <v>278</v>
      </c>
    </row>
    <row r="15" spans="1:4" x14ac:dyDescent="0.3">
      <c r="A15" s="1593" t="s">
        <v>280</v>
      </c>
    </row>
    <row r="16" spans="1:4" x14ac:dyDescent="0.3">
      <c r="A16" s="1593" t="s">
        <v>282</v>
      </c>
    </row>
    <row r="17" spans="1:15" x14ac:dyDescent="0.3">
      <c r="A17" s="1593" t="s">
        <v>284</v>
      </c>
    </row>
    <row r="18" spans="1:15" x14ac:dyDescent="0.3">
      <c r="A18" s="1593" t="s">
        <v>286</v>
      </c>
    </row>
    <row r="19" spans="1:15" x14ac:dyDescent="0.3">
      <c r="A19" s="1593" t="s">
        <v>288</v>
      </c>
    </row>
    <row r="20" spans="1:15" x14ac:dyDescent="0.3">
      <c r="A20" s="1597" t="s">
        <v>306</v>
      </c>
    </row>
    <row r="21" spans="1:15" x14ac:dyDescent="0.3">
      <c r="A21" s="1593" t="s">
        <v>290</v>
      </c>
    </row>
    <row r="22" spans="1:15" x14ac:dyDescent="0.3">
      <c r="A22" s="1593" t="s">
        <v>292</v>
      </c>
      <c r="O22" s="464" t="s">
        <v>769</v>
      </c>
    </row>
    <row r="23" spans="1:15" x14ac:dyDescent="0.3">
      <c r="A23" s="1593" t="s">
        <v>294</v>
      </c>
    </row>
    <row r="24" spans="1:15" x14ac:dyDescent="0.3">
      <c r="A24" s="1593" t="s">
        <v>273</v>
      </c>
    </row>
    <row r="25" spans="1:15" x14ac:dyDescent="0.3">
      <c r="A25" s="1593" t="s">
        <v>275</v>
      </c>
    </row>
    <row r="26" spans="1:15" x14ac:dyDescent="0.3">
      <c r="A26" s="1593" t="s">
        <v>277</v>
      </c>
      <c r="F26" s="1844"/>
      <c r="G26" s="1844"/>
    </row>
    <row r="27" spans="1:15" x14ac:dyDescent="0.3">
      <c r="A27" s="1593" t="s">
        <v>279</v>
      </c>
      <c r="C27" s="1597"/>
      <c r="D27" s="1836"/>
      <c r="F27" s="1645"/>
      <c r="G27" s="1844"/>
    </row>
    <row r="28" spans="1:15" x14ac:dyDescent="0.3">
      <c r="A28" s="1593" t="s">
        <v>281</v>
      </c>
      <c r="C28" s="1597"/>
      <c r="D28" s="1836"/>
      <c r="F28" s="1645"/>
      <c r="G28" s="1844"/>
    </row>
    <row r="29" spans="1:15" x14ac:dyDescent="0.3">
      <c r="A29" s="1593" t="s">
        <v>283</v>
      </c>
      <c r="D29" s="1836"/>
      <c r="F29" s="1645"/>
      <c r="G29" s="1844"/>
    </row>
    <row r="30" spans="1:15" x14ac:dyDescent="0.3">
      <c r="A30" s="1597" t="s">
        <v>285</v>
      </c>
      <c r="D30" s="1836"/>
      <c r="F30" s="1645"/>
      <c r="G30" s="1844"/>
    </row>
    <row r="31" spans="1:15" x14ac:dyDescent="0.3">
      <c r="A31" s="1597" t="s">
        <v>382</v>
      </c>
      <c r="D31" s="1836"/>
      <c r="F31" s="1645"/>
      <c r="G31" s="1844"/>
    </row>
    <row r="32" spans="1:15" x14ac:dyDescent="0.3">
      <c r="A32" s="1593" t="s">
        <v>287</v>
      </c>
      <c r="D32" s="1836"/>
      <c r="F32" s="1645"/>
      <c r="G32" s="1844"/>
    </row>
    <row r="33" spans="1:7" x14ac:dyDescent="0.3">
      <c r="A33" s="1593" t="s">
        <v>289</v>
      </c>
      <c r="C33" s="1597"/>
      <c r="D33" s="1836"/>
      <c r="F33" s="1844"/>
      <c r="G33" s="1844"/>
    </row>
    <row r="34" spans="1:7" x14ac:dyDescent="0.3">
      <c r="A34" s="1593" t="s">
        <v>291</v>
      </c>
      <c r="C34" s="1597"/>
      <c r="D34" s="1836"/>
      <c r="F34" s="1844"/>
      <c r="G34" s="1844"/>
    </row>
    <row r="35" spans="1:7" x14ac:dyDescent="0.3">
      <c r="A35" s="1597" t="s">
        <v>308</v>
      </c>
      <c r="C35" s="1597"/>
      <c r="D35" s="1836"/>
      <c r="F35" s="1844"/>
      <c r="G35" s="1844"/>
    </row>
    <row r="36" spans="1:7" x14ac:dyDescent="0.3">
      <c r="A36" s="1593" t="s">
        <v>293</v>
      </c>
      <c r="C36" s="1597"/>
      <c r="D36" s="1836"/>
      <c r="F36" s="1844"/>
      <c r="G36" s="1844"/>
    </row>
    <row r="37" spans="1:7" x14ac:dyDescent="0.3">
      <c r="A37" s="1593" t="s">
        <v>295</v>
      </c>
    </row>
    <row r="38" spans="1:7" x14ac:dyDescent="0.3">
      <c r="A38" s="1593"/>
    </row>
    <row r="39" spans="1:7" x14ac:dyDescent="0.3">
      <c r="A39" s="1864" t="s">
        <v>304</v>
      </c>
      <c r="B39" s="1596"/>
    </row>
    <row r="40" spans="1:7" x14ac:dyDescent="0.3">
      <c r="A40" s="1597" t="s">
        <v>296</v>
      </c>
    </row>
    <row r="41" spans="1:7" x14ac:dyDescent="0.3">
      <c r="A41" s="1597" t="s">
        <v>297</v>
      </c>
    </row>
    <row r="42" spans="1:7" x14ac:dyDescent="0.3">
      <c r="A42" s="1597" t="s">
        <v>298</v>
      </c>
    </row>
    <row r="43" spans="1:7" x14ac:dyDescent="0.3">
      <c r="A43" s="1597" t="s">
        <v>299</v>
      </c>
    </row>
    <row r="44" spans="1:7" x14ac:dyDescent="0.3">
      <c r="A44" s="1597" t="s">
        <v>300</v>
      </c>
    </row>
    <row r="45" spans="1:7" x14ac:dyDescent="0.3">
      <c r="A45" s="1865"/>
    </row>
    <row r="48" spans="1:7" x14ac:dyDescent="0.3">
      <c r="A48" s="1597" t="s">
        <v>302</v>
      </c>
    </row>
    <row r="49" spans="1:12" x14ac:dyDescent="0.3">
      <c r="A49" s="1597"/>
    </row>
    <row r="50" spans="1:12" x14ac:dyDescent="0.3">
      <c r="A50" s="1597" t="s">
        <v>1558</v>
      </c>
    </row>
    <row r="51" spans="1:12" x14ac:dyDescent="0.3">
      <c r="A51" s="1597"/>
    </row>
    <row r="52" spans="1:12" x14ac:dyDescent="0.3">
      <c r="A52" s="1597"/>
      <c r="L52" s="1895"/>
    </row>
    <row r="53" spans="1:12" x14ac:dyDescent="0.3">
      <c r="A53" s="1597"/>
    </row>
    <row r="54" spans="1:12" x14ac:dyDescent="0.3">
      <c r="A54" s="1597"/>
    </row>
    <row r="55" spans="1:12" x14ac:dyDescent="0.3">
      <c r="A55" s="1597"/>
    </row>
    <row r="56" spans="1:12" x14ac:dyDescent="0.3">
      <c r="A56" s="1597"/>
    </row>
    <row r="57" spans="1:12" x14ac:dyDescent="0.3">
      <c r="A57" s="1597"/>
    </row>
    <row r="58" spans="1:12" x14ac:dyDescent="0.3">
      <c r="A58" s="1597"/>
    </row>
    <row r="59" spans="1:12" x14ac:dyDescent="0.3">
      <c r="A59" s="1597"/>
    </row>
  </sheetData>
  <phoneticPr fontId="15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88"/>
  <sheetViews>
    <sheetView view="pageBreakPreview" topLeftCell="I1" zoomScale="115" zoomScaleSheetLayoutView="100" workbookViewId="0">
      <selection activeCell="Q18" sqref="Q18"/>
    </sheetView>
  </sheetViews>
  <sheetFormatPr defaultRowHeight="12.75" x14ac:dyDescent="0.2"/>
  <cols>
    <col min="1" max="1" width="17.7109375" style="1" hidden="1" customWidth="1"/>
    <col min="2" max="2" width="12.7109375" style="1" hidden="1" customWidth="1"/>
    <col min="3" max="3" width="13.7109375" style="1" hidden="1" customWidth="1"/>
    <col min="4" max="4" width="13" style="1" hidden="1" customWidth="1"/>
    <col min="5" max="5" width="18.42578125" style="1" hidden="1" customWidth="1"/>
    <col min="6" max="6" width="14.28515625" style="1" hidden="1" customWidth="1"/>
    <col min="7" max="7" width="13.28515625" style="1" hidden="1" customWidth="1"/>
    <col min="8" max="8" width="9.140625" style="1" hidden="1" customWidth="1"/>
    <col min="9" max="9" width="17.7109375" style="1" customWidth="1"/>
    <col min="10" max="10" width="12.7109375" style="1" customWidth="1"/>
    <col min="11" max="11" width="13.7109375" style="1" customWidth="1"/>
    <col min="12" max="12" width="13" style="1" customWidth="1"/>
    <col min="13" max="13" width="18.42578125" style="1" customWidth="1"/>
    <col min="14" max="14" width="14.28515625" style="1" customWidth="1"/>
    <col min="15" max="15" width="13.28515625" style="1" customWidth="1"/>
    <col min="16" max="16384" width="9.140625" style="1"/>
  </cols>
  <sheetData>
    <row r="1" spans="1:15" ht="15.75" customHeight="1" x14ac:dyDescent="0.25">
      <c r="A1" s="410"/>
      <c r="B1" s="410"/>
      <c r="C1" s="410"/>
      <c r="D1" s="410"/>
      <c r="E1" s="410"/>
      <c r="F1" s="410"/>
      <c r="G1" s="411"/>
      <c r="I1" s="410"/>
      <c r="J1" s="410"/>
      <c r="K1" s="410"/>
      <c r="L1" s="410"/>
      <c r="M1" s="410"/>
      <c r="N1" s="410"/>
      <c r="O1" s="411"/>
    </row>
    <row r="2" spans="1:15" ht="18.75" x14ac:dyDescent="0.3">
      <c r="A2" s="1903" t="s">
        <v>314</v>
      </c>
      <c r="B2" s="1903"/>
      <c r="C2" s="1903"/>
      <c r="D2" s="1903"/>
      <c r="E2" s="1903"/>
      <c r="F2" s="1903"/>
      <c r="G2" s="1903"/>
      <c r="I2" s="1903" t="s">
        <v>314</v>
      </c>
      <c r="J2" s="1903"/>
      <c r="K2" s="1903"/>
      <c r="L2" s="1903"/>
      <c r="M2" s="1903"/>
      <c r="N2" s="1903"/>
      <c r="O2" s="1903"/>
    </row>
    <row r="3" spans="1:15" ht="13.5" thickBot="1" x14ac:dyDescent="0.25"/>
    <row r="4" spans="1:15" ht="22.5" thickBot="1" x14ac:dyDescent="0.25">
      <c r="A4" s="1042" t="s">
        <v>1152</v>
      </c>
      <c r="B4" s="1907" t="s">
        <v>568</v>
      </c>
      <c r="C4" s="1908"/>
      <c r="D4" s="1922" t="s">
        <v>549</v>
      </c>
      <c r="E4" s="1923"/>
      <c r="F4" s="1924"/>
      <c r="G4" s="1040" t="s">
        <v>1471</v>
      </c>
      <c r="I4" s="1042" t="s">
        <v>1152</v>
      </c>
      <c r="J4" s="1907" t="s">
        <v>568</v>
      </c>
      <c r="K4" s="1908"/>
      <c r="L4" s="1925" t="s">
        <v>549</v>
      </c>
      <c r="M4" s="1926"/>
      <c r="N4" s="1927"/>
      <c r="O4" s="1040" t="s">
        <v>1471</v>
      </c>
    </row>
    <row r="5" spans="1:15" ht="24" customHeight="1" thickBot="1" x14ac:dyDescent="0.25">
      <c r="A5" s="414" t="s">
        <v>1155</v>
      </c>
      <c r="B5" s="690" t="s">
        <v>1438</v>
      </c>
      <c r="C5" s="1041" t="s">
        <v>1156</v>
      </c>
      <c r="D5" s="1043">
        <v>1</v>
      </c>
      <c r="E5" s="459" t="s">
        <v>550</v>
      </c>
      <c r="F5" s="460" t="s">
        <v>644</v>
      </c>
      <c r="G5" s="690" t="s">
        <v>1536</v>
      </c>
      <c r="I5" s="414" t="s">
        <v>1155</v>
      </c>
      <c r="J5" s="1887" t="s">
        <v>1438</v>
      </c>
      <c r="K5" s="1886" t="s">
        <v>1156</v>
      </c>
      <c r="L5" s="1043">
        <v>1</v>
      </c>
      <c r="M5" s="1888" t="s">
        <v>550</v>
      </c>
      <c r="N5" s="460" t="s">
        <v>644</v>
      </c>
      <c r="O5" s="690" t="s">
        <v>1536</v>
      </c>
    </row>
    <row r="6" spans="1:15" x14ac:dyDescent="0.2">
      <c r="A6" s="383" t="s">
        <v>1158</v>
      </c>
      <c r="B6" s="417">
        <v>13.93333333333333</v>
      </c>
      <c r="C6" s="416">
        <v>15.326666666666664</v>
      </c>
      <c r="D6" s="417">
        <v>11.146666666666665</v>
      </c>
      <c r="E6" s="418">
        <v>12.54</v>
      </c>
      <c r="F6" s="416">
        <v>13.93333333333333</v>
      </c>
      <c r="G6" s="444">
        <v>13.93333333333333</v>
      </c>
      <c r="I6" s="383" t="s">
        <v>1158</v>
      </c>
      <c r="J6" s="417">
        <f>B6*заглавие!$K$1</f>
        <v>13.93333333333333</v>
      </c>
      <c r="K6" s="416">
        <f>C6*заглавие!$K$1</f>
        <v>15.326666666666664</v>
      </c>
      <c r="L6" s="417">
        <f>D6*заглавие!$K$1</f>
        <v>11.146666666666665</v>
      </c>
      <c r="M6" s="418">
        <f>E6*заглавие!$K$1</f>
        <v>12.54</v>
      </c>
      <c r="N6" s="416">
        <f>F6*заглавие!$K$1</f>
        <v>13.93333333333333</v>
      </c>
      <c r="O6" s="444">
        <f>G6*заглавие!$K$1</f>
        <v>13.93333333333333</v>
      </c>
    </row>
    <row r="7" spans="1:15" x14ac:dyDescent="0.2">
      <c r="A7" s="224" t="s">
        <v>1159</v>
      </c>
      <c r="B7" s="420">
        <v>13.93333333333333</v>
      </c>
      <c r="C7" s="419">
        <v>15.326666666666664</v>
      </c>
      <c r="D7" s="420">
        <v>11.146666666666665</v>
      </c>
      <c r="E7" s="421">
        <v>12.54</v>
      </c>
      <c r="F7" s="419">
        <v>13.93333333333333</v>
      </c>
      <c r="G7" s="441">
        <v>13.93333333333333</v>
      </c>
      <c r="I7" s="224" t="s">
        <v>1159</v>
      </c>
      <c r="J7" s="420">
        <f>B7*заглавие!$K$1</f>
        <v>13.93333333333333</v>
      </c>
      <c r="K7" s="419">
        <f>C7*заглавие!$K$1</f>
        <v>15.326666666666664</v>
      </c>
      <c r="L7" s="420">
        <f>D7*заглавие!$K$1</f>
        <v>11.146666666666665</v>
      </c>
      <c r="M7" s="421">
        <f>E7*заглавие!$K$1</f>
        <v>12.54</v>
      </c>
      <c r="N7" s="419">
        <f>F7*заглавие!$K$1</f>
        <v>13.93333333333333</v>
      </c>
      <c r="O7" s="441">
        <f>G7*заглавие!$K$1</f>
        <v>13.93333333333333</v>
      </c>
    </row>
    <row r="8" spans="1:15" ht="13.5" thickBot="1" x14ac:dyDescent="0.25">
      <c r="A8" s="600" t="s">
        <v>792</v>
      </c>
      <c r="B8" s="423">
        <v>17.416666666666664</v>
      </c>
      <c r="C8" s="291">
        <v>20.9</v>
      </c>
      <c r="D8" s="423">
        <v>12.54</v>
      </c>
      <c r="E8" s="424">
        <v>13.93333333333333</v>
      </c>
      <c r="F8" s="425">
        <v>15.326666666666664</v>
      </c>
      <c r="G8" s="777">
        <v>15.326666666666664</v>
      </c>
      <c r="I8" s="600" t="s">
        <v>792</v>
      </c>
      <c r="J8" s="423">
        <f>B8*заглавие!$K$1</f>
        <v>17.416666666666664</v>
      </c>
      <c r="K8" s="291">
        <f>C8*заглавие!$K$1</f>
        <v>20.9</v>
      </c>
      <c r="L8" s="423">
        <f>D8*заглавие!$K$1</f>
        <v>12.54</v>
      </c>
      <c r="M8" s="424">
        <f>E8*заглавие!$K$1</f>
        <v>13.93333333333333</v>
      </c>
      <c r="N8" s="425">
        <f>F8*заглавие!$K$1</f>
        <v>15.326666666666664</v>
      </c>
      <c r="O8" s="777">
        <f>G8*заглавие!$K$1</f>
        <v>15.326666666666664</v>
      </c>
    </row>
    <row r="9" spans="1:15" ht="13.5" x14ac:dyDescent="0.25">
      <c r="B9" s="779" t="s">
        <v>1087</v>
      </c>
      <c r="G9" s="21"/>
      <c r="J9" s="779" t="s">
        <v>1087</v>
      </c>
      <c r="O9" s="21"/>
    </row>
    <row r="10" spans="1:15" ht="13.5" x14ac:dyDescent="0.25">
      <c r="A10" s="427" t="s">
        <v>1439</v>
      </c>
      <c r="B10" s="426"/>
      <c r="G10" s="21"/>
      <c r="I10" s="427" t="s">
        <v>1439</v>
      </c>
      <c r="J10" s="426"/>
      <c r="O10" s="21"/>
    </row>
    <row r="11" spans="1:15" ht="13.5" x14ac:dyDescent="0.25">
      <c r="A11" s="428" t="s">
        <v>1440</v>
      </c>
      <c r="B11" s="426"/>
      <c r="G11" s="21"/>
      <c r="I11" s="428" t="s">
        <v>1440</v>
      </c>
      <c r="J11" s="426"/>
      <c r="O11" s="21"/>
    </row>
    <row r="12" spans="1:15" ht="13.5" thickBot="1" x14ac:dyDescent="0.25">
      <c r="A12" s="691" t="s">
        <v>1489</v>
      </c>
      <c r="G12" s="21"/>
      <c r="I12" s="691" t="s">
        <v>1489</v>
      </c>
      <c r="O12" s="21"/>
    </row>
    <row r="13" spans="1:15" ht="13.5" customHeight="1" thickBot="1" x14ac:dyDescent="0.25">
      <c r="A13" s="1042" t="s">
        <v>1152</v>
      </c>
      <c r="B13" s="1920" t="s">
        <v>1154</v>
      </c>
      <c r="C13" s="1921"/>
      <c r="D13" s="1918" t="s">
        <v>1472</v>
      </c>
      <c r="E13" s="1922" t="s">
        <v>7</v>
      </c>
      <c r="F13" s="1924"/>
      <c r="G13" s="412"/>
      <c r="I13" s="1042" t="s">
        <v>1152</v>
      </c>
      <c r="J13" s="1920" t="s">
        <v>1154</v>
      </c>
      <c r="K13" s="1921"/>
      <c r="L13" s="1916" t="s">
        <v>1472</v>
      </c>
      <c r="M13" s="1922" t="s">
        <v>7</v>
      </c>
      <c r="N13" s="1924"/>
      <c r="O13" s="412"/>
    </row>
    <row r="14" spans="1:15" ht="20.25" customHeight="1" thickBot="1" x14ac:dyDescent="0.25">
      <c r="A14" s="414" t="s">
        <v>1155</v>
      </c>
      <c r="B14" s="461" t="s">
        <v>1157</v>
      </c>
      <c r="C14" s="462">
        <v>3</v>
      </c>
      <c r="D14" s="1919"/>
      <c r="E14" s="430" t="s">
        <v>8</v>
      </c>
      <c r="F14" s="431" t="s">
        <v>9</v>
      </c>
      <c r="G14" s="413"/>
      <c r="I14" s="414" t="s">
        <v>1155</v>
      </c>
      <c r="J14" s="1889" t="s">
        <v>1157</v>
      </c>
      <c r="K14" s="1890">
        <v>3</v>
      </c>
      <c r="L14" s="1917"/>
      <c r="M14" s="1891" t="s">
        <v>8</v>
      </c>
      <c r="N14" s="1886" t="s">
        <v>9</v>
      </c>
      <c r="O14" s="413"/>
    </row>
    <row r="15" spans="1:15" x14ac:dyDescent="0.2">
      <c r="A15" s="383" t="s">
        <v>1158</v>
      </c>
      <c r="B15" s="432">
        <v>30.653333333333329</v>
      </c>
      <c r="C15" s="433">
        <v>26.473333333333329</v>
      </c>
      <c r="D15" s="434">
        <v>30.653333333333329</v>
      </c>
      <c r="E15" s="1580">
        <v>13.93333333333333</v>
      </c>
      <c r="F15" s="1581">
        <v>18.11333333333333</v>
      </c>
      <c r="G15" s="359"/>
      <c r="I15" s="383" t="s">
        <v>1158</v>
      </c>
      <c r="J15" s="432">
        <f>B15*заглавие!$K$1</f>
        <v>30.653333333333329</v>
      </c>
      <c r="K15" s="433">
        <f>C15*заглавие!$K$1</f>
        <v>26.473333333333329</v>
      </c>
      <c r="L15" s="434">
        <f>D15*заглавие!$K$1</f>
        <v>30.653333333333329</v>
      </c>
      <c r="M15" s="1580">
        <f>E15*заглавие!$K$1</f>
        <v>13.93333333333333</v>
      </c>
      <c r="N15" s="1581">
        <f>F15*заглавие!$K$1</f>
        <v>18.11333333333333</v>
      </c>
      <c r="O15" s="359"/>
    </row>
    <row r="16" spans="1:15" x14ac:dyDescent="0.2">
      <c r="A16" s="224" t="s">
        <v>1159</v>
      </c>
      <c r="B16" s="435">
        <v>30.653333333333329</v>
      </c>
      <c r="C16" s="436">
        <v>26.473333333333329</v>
      </c>
      <c r="D16" s="437">
        <v>30.653333333333329</v>
      </c>
      <c r="E16" s="1582">
        <v>13.93333333333333</v>
      </c>
      <c r="F16" s="1583">
        <v>18.11333333333333</v>
      </c>
      <c r="G16" s="359"/>
      <c r="I16" s="224" t="s">
        <v>1159</v>
      </c>
      <c r="J16" s="435">
        <f>B16*заглавие!$K$1</f>
        <v>30.653333333333329</v>
      </c>
      <c r="K16" s="436">
        <f>C16*заглавие!$K$1</f>
        <v>26.473333333333329</v>
      </c>
      <c r="L16" s="437">
        <f>D16*заглавие!$K$1</f>
        <v>30.653333333333329</v>
      </c>
      <c r="M16" s="1582">
        <f>E16*заглавие!$K$1</f>
        <v>13.93333333333333</v>
      </c>
      <c r="N16" s="1583">
        <f>F16*заглавие!$K$1</f>
        <v>18.11333333333333</v>
      </c>
      <c r="O16" s="359"/>
    </row>
    <row r="17" spans="1:15" ht="13.5" thickBot="1" x14ac:dyDescent="0.25">
      <c r="A17" s="422" t="s">
        <v>1160</v>
      </c>
      <c r="B17" s="438">
        <v>32.743333333333325</v>
      </c>
      <c r="C17" s="439">
        <v>27.86666666666666</v>
      </c>
      <c r="D17" s="689">
        <v>32.743333333333325</v>
      </c>
      <c r="E17" s="1584">
        <v>17.416666666666664</v>
      </c>
      <c r="F17" s="1585">
        <v>21.596666666666664</v>
      </c>
      <c r="G17" s="359"/>
      <c r="I17" s="422" t="s">
        <v>1160</v>
      </c>
      <c r="J17" s="438">
        <f>B17*заглавие!$K$1</f>
        <v>32.743333333333325</v>
      </c>
      <c r="K17" s="439">
        <f>C17*заглавие!$K$1</f>
        <v>27.86666666666666</v>
      </c>
      <c r="L17" s="689">
        <f>D17*заглавие!$K$1</f>
        <v>32.743333333333325</v>
      </c>
      <c r="M17" s="1584">
        <f>E17*заглавие!$K$1</f>
        <v>17.416666666666664</v>
      </c>
      <c r="N17" s="1585">
        <f>F17*заглавие!$K$1</f>
        <v>21.596666666666664</v>
      </c>
      <c r="O17" s="359"/>
    </row>
    <row r="18" spans="1:15" x14ac:dyDescent="0.2">
      <c r="A18" s="143"/>
      <c r="B18" s="27"/>
      <c r="C18" s="27"/>
      <c r="D18" s="27"/>
      <c r="E18" s="27"/>
      <c r="F18" s="27"/>
      <c r="I18" s="143"/>
      <c r="J18" s="27"/>
      <c r="K18" s="27"/>
      <c r="L18" s="27"/>
      <c r="M18" s="27"/>
      <c r="N18" s="27"/>
    </row>
    <row r="19" spans="1:15" x14ac:dyDescent="0.2">
      <c r="A19" s="165" t="s">
        <v>642</v>
      </c>
      <c r="B19" s="27"/>
      <c r="C19" s="27"/>
      <c r="D19" s="27"/>
      <c r="E19" s="27"/>
      <c r="F19" s="27"/>
      <c r="I19" s="165" t="s">
        <v>642</v>
      </c>
      <c r="J19" s="27"/>
      <c r="K19" s="27"/>
      <c r="L19" s="27"/>
      <c r="M19" s="27"/>
      <c r="N19" s="27"/>
    </row>
    <row r="20" spans="1:15" x14ac:dyDescent="0.2">
      <c r="A20" s="354" t="s">
        <v>643</v>
      </c>
      <c r="B20" s="27"/>
      <c r="C20" s="27"/>
      <c r="D20" s="27"/>
      <c r="E20" s="27"/>
      <c r="F20" s="27"/>
      <c r="I20" s="354" t="s">
        <v>643</v>
      </c>
      <c r="J20" s="27"/>
      <c r="K20" s="27"/>
      <c r="L20" s="27"/>
      <c r="M20" s="27"/>
      <c r="N20" s="27"/>
    </row>
    <row r="21" spans="1:15" x14ac:dyDescent="0.2">
      <c r="A21" s="165" t="s">
        <v>645</v>
      </c>
      <c r="B21" s="27"/>
      <c r="C21" s="27"/>
      <c r="D21" s="27"/>
      <c r="E21" s="27"/>
      <c r="F21" s="27"/>
      <c r="I21" s="165" t="s">
        <v>645</v>
      </c>
      <c r="J21" s="27"/>
      <c r="K21" s="27"/>
      <c r="L21" s="27"/>
      <c r="M21" s="27"/>
      <c r="N21" s="27"/>
    </row>
    <row r="22" spans="1:15" x14ac:dyDescent="0.2">
      <c r="A22" s="571" t="s">
        <v>400</v>
      </c>
      <c r="B22" s="27"/>
      <c r="C22" s="27"/>
      <c r="D22" s="27"/>
      <c r="E22" s="27"/>
      <c r="F22" s="27"/>
      <c r="I22" s="571" t="s">
        <v>400</v>
      </c>
      <c r="J22" s="27"/>
      <c r="K22" s="27"/>
      <c r="L22" s="27"/>
      <c r="M22" s="27"/>
      <c r="N22" s="27"/>
    </row>
    <row r="23" spans="1:15" x14ac:dyDescent="0.2">
      <c r="A23" s="572" t="s">
        <v>1970</v>
      </c>
      <c r="B23" s="27"/>
      <c r="C23" s="27"/>
      <c r="D23" s="27"/>
      <c r="E23" s="27"/>
      <c r="F23" s="27"/>
      <c r="I23" s="572" t="s">
        <v>1970</v>
      </c>
      <c r="J23" s="27"/>
      <c r="K23" s="27"/>
      <c r="L23" s="27"/>
      <c r="M23" s="27"/>
      <c r="N23" s="27"/>
    </row>
    <row r="24" spans="1:15" x14ac:dyDescent="0.2">
      <c r="A24" s="572" t="s">
        <v>401</v>
      </c>
      <c r="B24" s="27"/>
      <c r="C24" s="27"/>
      <c r="D24" s="27"/>
      <c r="E24" s="27"/>
      <c r="F24" s="27"/>
      <c r="I24" s="572" t="s">
        <v>401</v>
      </c>
      <c r="J24" s="27"/>
      <c r="K24" s="27"/>
      <c r="L24" s="27"/>
      <c r="M24" s="27"/>
      <c r="N24" s="27"/>
    </row>
    <row r="25" spans="1:15" x14ac:dyDescent="0.2">
      <c r="A25" s="572" t="s">
        <v>402</v>
      </c>
      <c r="B25" s="27"/>
      <c r="C25" s="27"/>
      <c r="D25" s="27"/>
      <c r="E25" s="27"/>
      <c r="F25" s="27"/>
      <c r="I25" s="572" t="s">
        <v>402</v>
      </c>
      <c r="J25" s="27"/>
      <c r="K25" s="27"/>
      <c r="L25" s="27"/>
      <c r="M25" s="27"/>
      <c r="N25" s="27"/>
    </row>
    <row r="26" spans="1:15" ht="13.5" thickBot="1" x14ac:dyDescent="0.25">
      <c r="A26" s="572" t="s">
        <v>1971</v>
      </c>
      <c r="B26" s="27"/>
      <c r="C26" s="27"/>
      <c r="D26" s="27"/>
      <c r="E26" s="27"/>
      <c r="F26" s="27"/>
      <c r="I26" s="572" t="s">
        <v>1971</v>
      </c>
      <c r="J26" s="27"/>
      <c r="K26" s="27"/>
      <c r="L26" s="27"/>
      <c r="M26" s="27"/>
      <c r="N26" s="27"/>
    </row>
    <row r="27" spans="1:15" ht="12.75" customHeight="1" x14ac:dyDescent="0.2">
      <c r="A27" s="1042" t="s">
        <v>1152</v>
      </c>
      <c r="B27" s="1904" t="s">
        <v>1708</v>
      </c>
      <c r="C27" s="1904" t="s">
        <v>1473</v>
      </c>
      <c r="D27" s="1909" t="s">
        <v>1441</v>
      </c>
      <c r="E27" s="1911" t="s">
        <v>1977</v>
      </c>
      <c r="F27" s="1914" t="s">
        <v>2037</v>
      </c>
      <c r="G27" s="1915"/>
      <c r="I27" s="1042" t="s">
        <v>1152</v>
      </c>
      <c r="J27" s="1904" t="s">
        <v>1708</v>
      </c>
      <c r="K27" s="1904" t="s">
        <v>1473</v>
      </c>
      <c r="L27" s="1909" t="s">
        <v>1441</v>
      </c>
      <c r="M27" s="1911" t="s">
        <v>1977</v>
      </c>
      <c r="N27" s="1914" t="s">
        <v>2037</v>
      </c>
      <c r="O27" s="1915"/>
    </row>
    <row r="28" spans="1:15" ht="18.75" customHeight="1" thickBot="1" x14ac:dyDescent="0.25">
      <c r="A28" s="414" t="s">
        <v>1155</v>
      </c>
      <c r="B28" s="1905"/>
      <c r="C28" s="1905"/>
      <c r="D28" s="1910"/>
      <c r="E28" s="1912"/>
      <c r="F28" s="958" t="s">
        <v>2038</v>
      </c>
      <c r="G28" s="959" t="s">
        <v>1153</v>
      </c>
      <c r="I28" s="414" t="s">
        <v>1155</v>
      </c>
      <c r="J28" s="1905"/>
      <c r="K28" s="1905"/>
      <c r="L28" s="1910"/>
      <c r="M28" s="1912"/>
      <c r="N28" s="958" t="s">
        <v>2038</v>
      </c>
      <c r="O28" s="959" t="s">
        <v>1153</v>
      </c>
    </row>
    <row r="29" spans="1:15" x14ac:dyDescent="0.2">
      <c r="A29" s="383" t="s">
        <v>1158</v>
      </c>
      <c r="B29" s="776">
        <v>4</v>
      </c>
      <c r="C29" s="444">
        <v>5.333333333333333</v>
      </c>
      <c r="D29" s="441">
        <v>10.45</v>
      </c>
      <c r="E29" s="444">
        <v>12.54</v>
      </c>
      <c r="F29" s="960">
        <v>11.146666666666665</v>
      </c>
      <c r="G29" s="289">
        <v>13.93333333333333</v>
      </c>
      <c r="I29" s="383" t="s">
        <v>1158</v>
      </c>
      <c r="J29" s="776">
        <f>B29*заглавие!$K$1</f>
        <v>4</v>
      </c>
      <c r="K29" s="444">
        <f>C29*заглавие!$K$1</f>
        <v>5.333333333333333</v>
      </c>
      <c r="L29" s="441">
        <f>D29*заглавие!$K$1</f>
        <v>10.45</v>
      </c>
      <c r="M29" s="444">
        <f>E29*заглавие!$K$1</f>
        <v>12.54</v>
      </c>
      <c r="N29" s="960">
        <f>F29*заглавие!$K$1</f>
        <v>11.146666666666665</v>
      </c>
      <c r="O29" s="289">
        <f>G29*заглавие!$K$1</f>
        <v>13.93333333333333</v>
      </c>
    </row>
    <row r="30" spans="1:15" x14ac:dyDescent="0.2">
      <c r="A30" s="224" t="s">
        <v>1159</v>
      </c>
      <c r="B30" s="441">
        <v>4</v>
      </c>
      <c r="C30" s="441">
        <v>5.333333333333333</v>
      </c>
      <c r="D30" s="442">
        <v>10.45</v>
      </c>
      <c r="E30" s="442">
        <v>12.54</v>
      </c>
      <c r="F30" s="449">
        <v>11.146666666666665</v>
      </c>
      <c r="G30" s="295">
        <v>13.93333333333333</v>
      </c>
      <c r="I30" s="224" t="s">
        <v>1159</v>
      </c>
      <c r="J30" s="441">
        <f>B30*заглавие!$K$1</f>
        <v>4</v>
      </c>
      <c r="K30" s="441">
        <f>C30*заглавие!$K$1</f>
        <v>5.333333333333333</v>
      </c>
      <c r="L30" s="442">
        <f>D30*заглавие!$K$1</f>
        <v>10.45</v>
      </c>
      <c r="M30" s="442">
        <f>E30*заглавие!$K$1</f>
        <v>12.54</v>
      </c>
      <c r="N30" s="449">
        <f>F30*заглавие!$K$1</f>
        <v>11.146666666666665</v>
      </c>
      <c r="O30" s="295">
        <f>G30*заглавие!$K$1</f>
        <v>13.93333333333333</v>
      </c>
    </row>
    <row r="31" spans="1:15" ht="13.5" thickBot="1" x14ac:dyDescent="0.25">
      <c r="A31" s="422" t="s">
        <v>1160</v>
      </c>
      <c r="B31" s="777">
        <v>5.333333333333333</v>
      </c>
      <c r="C31" s="778">
        <v>6.4</v>
      </c>
      <c r="D31" s="443">
        <v>12.54</v>
      </c>
      <c r="E31" s="443">
        <v>13.93333333333333</v>
      </c>
      <c r="F31" s="450">
        <v>13.93333333333333</v>
      </c>
      <c r="G31" s="291">
        <v>16.72</v>
      </c>
      <c r="I31" s="422" t="s">
        <v>1160</v>
      </c>
      <c r="J31" s="777">
        <f>B31*заглавие!$K$1</f>
        <v>5.333333333333333</v>
      </c>
      <c r="K31" s="778">
        <f>C31*заглавие!$K$1</f>
        <v>6.4</v>
      </c>
      <c r="L31" s="443">
        <f>D31*заглавие!$K$1</f>
        <v>12.54</v>
      </c>
      <c r="M31" s="443">
        <f>E31*заглавие!$K$1</f>
        <v>13.93333333333333</v>
      </c>
      <c r="N31" s="450">
        <f>F31*заглавие!$K$1</f>
        <v>13.93333333333333</v>
      </c>
      <c r="O31" s="291">
        <f>G31*заглавие!$K$1</f>
        <v>16.72</v>
      </c>
    </row>
    <row r="32" spans="1:15" ht="13.5" thickBot="1" x14ac:dyDescent="0.25">
      <c r="A32" s="143"/>
      <c r="B32" s="27"/>
      <c r="C32" s="27"/>
      <c r="D32" s="27"/>
      <c r="E32" s="27"/>
      <c r="F32" s="1928" t="s">
        <v>88</v>
      </c>
      <c r="G32" s="1929"/>
      <c r="I32" s="143"/>
      <c r="J32" s="27"/>
      <c r="K32" s="27"/>
      <c r="L32" s="27"/>
      <c r="M32" s="27"/>
      <c r="N32" s="1928" t="s">
        <v>88</v>
      </c>
      <c r="O32" s="1929"/>
    </row>
    <row r="33" spans="1:15" x14ac:dyDescent="0.2">
      <c r="A33" s="143"/>
      <c r="B33" s="27"/>
      <c r="C33" s="27"/>
      <c r="D33" s="27"/>
      <c r="E33" s="27"/>
      <c r="F33" s="27"/>
      <c r="G33" s="27"/>
      <c r="I33" s="143"/>
      <c r="J33" s="27"/>
      <c r="K33" s="27"/>
      <c r="L33" s="27"/>
      <c r="M33" s="27"/>
      <c r="N33" s="27"/>
      <c r="O33" s="27"/>
    </row>
    <row r="34" spans="1:15" ht="15.75" x14ac:dyDescent="0.25">
      <c r="A34" s="458"/>
      <c r="B34" s="27"/>
      <c r="C34" s="27"/>
      <c r="E34" s="1913" t="s">
        <v>552</v>
      </c>
      <c r="F34" s="1913"/>
      <c r="G34" s="1913"/>
      <c r="I34" s="458"/>
      <c r="J34" s="27"/>
      <c r="K34" s="27"/>
      <c r="M34" s="1913" t="s">
        <v>552</v>
      </c>
      <c r="N34" s="1913"/>
      <c r="O34" s="1913"/>
    </row>
    <row r="35" spans="1:15" ht="15.75" customHeight="1" thickBot="1" x14ac:dyDescent="0.3">
      <c r="A35" s="1913" t="s">
        <v>553</v>
      </c>
      <c r="B35" s="1913"/>
      <c r="C35" s="1913"/>
      <c r="E35" s="1930" t="s">
        <v>554</v>
      </c>
      <c r="F35" s="1930"/>
      <c r="G35" s="1930"/>
      <c r="I35" s="1913" t="s">
        <v>553</v>
      </c>
      <c r="J35" s="1913"/>
      <c r="K35" s="1913"/>
      <c r="M35" s="1930" t="s">
        <v>554</v>
      </c>
      <c r="N35" s="1930"/>
      <c r="O35" s="1930"/>
    </row>
    <row r="36" spans="1:15" ht="15" customHeight="1" thickBot="1" x14ac:dyDescent="0.25">
      <c r="A36" s="1930" t="s">
        <v>555</v>
      </c>
      <c r="B36" s="1930"/>
      <c r="C36" s="1930"/>
      <c r="F36" s="459" t="s">
        <v>1703</v>
      </c>
      <c r="G36" s="459" t="s">
        <v>1704</v>
      </c>
      <c r="I36" s="1930" t="s">
        <v>555</v>
      </c>
      <c r="J36" s="1930"/>
      <c r="K36" s="1930"/>
      <c r="N36" s="459" t="s">
        <v>1703</v>
      </c>
      <c r="O36" s="459" t="s">
        <v>1704</v>
      </c>
    </row>
    <row r="37" spans="1:15" ht="13.5" thickBot="1" x14ac:dyDescent="0.25">
      <c r="E37" s="1586" t="s">
        <v>556</v>
      </c>
      <c r="F37" s="599" t="s">
        <v>466</v>
      </c>
      <c r="G37" s="599" t="s">
        <v>466</v>
      </c>
      <c r="M37" s="1586" t="s">
        <v>556</v>
      </c>
      <c r="N37" s="599" t="s">
        <v>466</v>
      </c>
      <c r="O37" s="599" t="s">
        <v>466</v>
      </c>
    </row>
    <row r="38" spans="1:15" ht="13.5" thickBot="1" x14ac:dyDescent="0.25">
      <c r="A38" s="208" t="s">
        <v>557</v>
      </c>
      <c r="B38" s="96" t="s">
        <v>558</v>
      </c>
      <c r="C38" s="97" t="s">
        <v>559</v>
      </c>
      <c r="E38" s="198" t="s">
        <v>560</v>
      </c>
      <c r="F38" s="444">
        <v>4.18</v>
      </c>
      <c r="G38" s="444">
        <v>6.966666666666665</v>
      </c>
      <c r="I38" s="208" t="s">
        <v>557</v>
      </c>
      <c r="J38" s="96" t="s">
        <v>558</v>
      </c>
      <c r="K38" s="97" t="s">
        <v>559</v>
      </c>
      <c r="M38" s="198" t="s">
        <v>560</v>
      </c>
      <c r="N38" s="444">
        <f>F38*заглавие!$K$1</f>
        <v>4.18</v>
      </c>
      <c r="O38" s="444">
        <f>G38*заглавие!$K$1</f>
        <v>6.966666666666665</v>
      </c>
    </row>
    <row r="39" spans="1:15" x14ac:dyDescent="0.2">
      <c r="A39" s="383" t="s">
        <v>561</v>
      </c>
      <c r="B39" s="441">
        <v>12.54</v>
      </c>
      <c r="C39" s="451">
        <v>16.02333333333333</v>
      </c>
      <c r="E39" s="138" t="s">
        <v>562</v>
      </c>
      <c r="F39" s="442">
        <v>5.5733333333333324</v>
      </c>
      <c r="G39" s="442">
        <v>8.36</v>
      </c>
      <c r="I39" s="383" t="s">
        <v>561</v>
      </c>
      <c r="J39" s="441">
        <f>B39*заглавие!$K$1</f>
        <v>12.54</v>
      </c>
      <c r="K39" s="451">
        <f>C39*заглавие!$K$1</f>
        <v>16.02333333333333</v>
      </c>
      <c r="M39" s="138" t="s">
        <v>562</v>
      </c>
      <c r="N39" s="442">
        <f>F39*заглавие!$K$1</f>
        <v>5.5733333333333324</v>
      </c>
      <c r="O39" s="442">
        <f>G39*заглавие!$K$1</f>
        <v>8.36</v>
      </c>
    </row>
    <row r="40" spans="1:15" x14ac:dyDescent="0.2">
      <c r="A40" s="224" t="s">
        <v>563</v>
      </c>
      <c r="B40" s="442">
        <v>16.02333333333333</v>
      </c>
      <c r="C40" s="446">
        <v>18.11333333333333</v>
      </c>
      <c r="E40" s="138" t="s">
        <v>564</v>
      </c>
      <c r="F40" s="442">
        <v>8.36</v>
      </c>
      <c r="G40" s="442">
        <v>11.146666666666665</v>
      </c>
      <c r="I40" s="224" t="s">
        <v>563</v>
      </c>
      <c r="J40" s="442">
        <f>B40*заглавие!$K$1</f>
        <v>16.02333333333333</v>
      </c>
      <c r="K40" s="446">
        <f>C40*заглавие!$K$1</f>
        <v>18.11333333333333</v>
      </c>
      <c r="M40" s="138" t="s">
        <v>564</v>
      </c>
      <c r="N40" s="442">
        <f>F40*заглавие!$K$1</f>
        <v>8.36</v>
      </c>
      <c r="O40" s="442">
        <f>G40*заглавие!$K$1</f>
        <v>11.146666666666665</v>
      </c>
    </row>
    <row r="41" spans="1:15" x14ac:dyDescent="0.2">
      <c r="A41" s="224" t="s">
        <v>1160</v>
      </c>
      <c r="B41" s="442">
        <v>20.20333333333333</v>
      </c>
      <c r="C41" s="446">
        <v>23.686666666666664</v>
      </c>
      <c r="E41" s="138" t="s">
        <v>173</v>
      </c>
      <c r="F41" s="442">
        <v>8.36</v>
      </c>
      <c r="G41" s="442">
        <v>11.146666666666665</v>
      </c>
      <c r="I41" s="224" t="s">
        <v>1160</v>
      </c>
      <c r="J41" s="442">
        <f>B41*заглавие!$K$1</f>
        <v>20.20333333333333</v>
      </c>
      <c r="K41" s="446">
        <f>C41*заглавие!$K$1</f>
        <v>23.686666666666664</v>
      </c>
      <c r="M41" s="138" t="s">
        <v>173</v>
      </c>
      <c r="N41" s="442">
        <f>F41*заглавие!$K$1</f>
        <v>8.36</v>
      </c>
      <c r="O41" s="442">
        <f>G41*заглавие!$K$1</f>
        <v>11.146666666666665</v>
      </c>
    </row>
    <row r="42" spans="1:15" ht="13.5" thickBot="1" x14ac:dyDescent="0.25">
      <c r="A42" s="224" t="s">
        <v>566</v>
      </c>
      <c r="B42" s="442">
        <v>37.619999999999997</v>
      </c>
      <c r="C42" s="446">
        <v>40.406666666666659</v>
      </c>
      <c r="E42" s="139" t="s">
        <v>565</v>
      </c>
      <c r="F42" s="443">
        <v>11.146666666666665</v>
      </c>
      <c r="G42" s="443">
        <v>13.93333333333333</v>
      </c>
      <c r="I42" s="224" t="s">
        <v>566</v>
      </c>
      <c r="J42" s="442">
        <f>B42*заглавие!$K$1</f>
        <v>37.619999999999997</v>
      </c>
      <c r="K42" s="446">
        <f>C42*заглавие!$K$1</f>
        <v>40.406666666666659</v>
      </c>
      <c r="M42" s="139" t="s">
        <v>565</v>
      </c>
      <c r="N42" s="443">
        <f>F42*заглавие!$K$1</f>
        <v>11.146666666666665</v>
      </c>
      <c r="O42" s="443">
        <f>G42*заглавие!$K$1</f>
        <v>13.93333333333333</v>
      </c>
    </row>
    <row r="43" spans="1:15" ht="13.5" thickBot="1" x14ac:dyDescent="0.25">
      <c r="A43" s="422" t="s">
        <v>184</v>
      </c>
      <c r="B43" s="443">
        <v>41.8</v>
      </c>
      <c r="C43" s="448">
        <v>45.283333333333324</v>
      </c>
      <c r="E43" s="275" t="s">
        <v>185</v>
      </c>
      <c r="F43" s="441">
        <v>17.416666666666664</v>
      </c>
      <c r="G43" s="441">
        <v>20.20333333333333</v>
      </c>
      <c r="I43" s="422" t="s">
        <v>184</v>
      </c>
      <c r="J43" s="443">
        <f>B43*заглавие!$K$1</f>
        <v>41.8</v>
      </c>
      <c r="K43" s="448">
        <f>C43*заглавие!$K$1</f>
        <v>45.283333333333324</v>
      </c>
      <c r="M43" s="275" t="s">
        <v>185</v>
      </c>
      <c r="N43" s="441">
        <f>F43*заглавие!$K$1</f>
        <v>17.416666666666664</v>
      </c>
      <c r="O43" s="441">
        <f>G43*заглавие!$K$1</f>
        <v>20.20333333333333</v>
      </c>
    </row>
    <row r="44" spans="1:15" x14ac:dyDescent="0.2">
      <c r="E44" s="1587" t="s">
        <v>1474</v>
      </c>
      <c r="F44" s="1588">
        <v>20.9</v>
      </c>
      <c r="G44" s="1588">
        <v>23.686666666666664</v>
      </c>
      <c r="M44" s="1587" t="s">
        <v>1474</v>
      </c>
      <c r="N44" s="1588">
        <f>F44*заглавие!$K$1</f>
        <v>20.9</v>
      </c>
      <c r="O44" s="1588">
        <f>G44*заглавие!$K$1</f>
        <v>23.686666666666664</v>
      </c>
    </row>
    <row r="45" spans="1:15" ht="15.75" x14ac:dyDescent="0.25">
      <c r="A45" s="1913" t="s">
        <v>1442</v>
      </c>
      <c r="B45" s="1913"/>
      <c r="C45" s="1913"/>
      <c r="E45" s="138" t="s">
        <v>186</v>
      </c>
      <c r="F45" s="442">
        <v>8.36</v>
      </c>
      <c r="G45" s="442">
        <v>11.146666666666665</v>
      </c>
      <c r="I45" s="1913" t="s">
        <v>1442</v>
      </c>
      <c r="J45" s="1913"/>
      <c r="K45" s="1913"/>
      <c r="M45" s="138" t="s">
        <v>186</v>
      </c>
      <c r="N45" s="442">
        <f>F45*заглавие!$K$1</f>
        <v>8.36</v>
      </c>
      <c r="O45" s="442">
        <f>G45*заглавие!$K$1</f>
        <v>11.146666666666665</v>
      </c>
    </row>
    <row r="46" spans="1:15" ht="13.5" thickBot="1" x14ac:dyDescent="0.25">
      <c r="E46" s="139" t="s">
        <v>187</v>
      </c>
      <c r="F46" s="443">
        <v>6.27</v>
      </c>
      <c r="G46" s="443">
        <v>9.0566666666666649</v>
      </c>
      <c r="M46" s="139" t="s">
        <v>187</v>
      </c>
      <c r="N46" s="443">
        <f>F46*заглавие!$K$1</f>
        <v>6.27</v>
      </c>
      <c r="O46" s="443">
        <f>G46*заглавие!$K$1</f>
        <v>9.0566666666666649</v>
      </c>
    </row>
    <row r="47" spans="1:15" ht="15.75" x14ac:dyDescent="0.25">
      <c r="A47" s="45" t="s">
        <v>1951</v>
      </c>
      <c r="B47" s="452">
        <v>2.7866666666666662</v>
      </c>
      <c r="E47" s="1913" t="s">
        <v>1701</v>
      </c>
      <c r="F47" s="1913"/>
      <c r="G47" s="1913"/>
      <c r="I47" s="45" t="s">
        <v>1951</v>
      </c>
      <c r="J47" s="452">
        <f>B47*заглавие!$K$1</f>
        <v>2.7866666666666662</v>
      </c>
      <c r="M47" s="1913" t="s">
        <v>1701</v>
      </c>
      <c r="N47" s="1913"/>
      <c r="O47" s="1913"/>
    </row>
    <row r="48" spans="1:15" ht="13.5" thickBot="1" x14ac:dyDescent="0.25">
      <c r="A48" s="44" t="s">
        <v>1702</v>
      </c>
      <c r="B48" s="453">
        <v>2.7866666666666662</v>
      </c>
      <c r="C48" s="21"/>
      <c r="I48" s="44" t="s">
        <v>1702</v>
      </c>
      <c r="J48" s="453">
        <f>B48*заглавие!$K$1</f>
        <v>2.7866666666666662</v>
      </c>
      <c r="K48" s="21"/>
    </row>
    <row r="49" spans="1:15" ht="13.5" thickBot="1" x14ac:dyDescent="0.25">
      <c r="A49" s="44" t="s">
        <v>541</v>
      </c>
      <c r="B49" s="453">
        <v>7.6633333333333322</v>
      </c>
      <c r="C49" s="21"/>
      <c r="E49" s="430"/>
      <c r="F49" s="415" t="s">
        <v>1703</v>
      </c>
      <c r="G49" s="429" t="s">
        <v>1704</v>
      </c>
      <c r="I49" s="44" t="s">
        <v>541</v>
      </c>
      <c r="J49" s="453">
        <f>B49*заглавие!$K$1</f>
        <v>7.6633333333333322</v>
      </c>
      <c r="K49" s="21"/>
      <c r="M49" s="430"/>
      <c r="N49" s="415" t="s">
        <v>1703</v>
      </c>
      <c r="O49" s="429" t="s">
        <v>1704</v>
      </c>
    </row>
    <row r="50" spans="1:15" x14ac:dyDescent="0.2">
      <c r="A50" s="261" t="s">
        <v>1705</v>
      </c>
      <c r="B50" s="453">
        <v>3.4833333333333325</v>
      </c>
      <c r="C50" s="21"/>
      <c r="E50" s="65" t="s">
        <v>561</v>
      </c>
      <c r="F50" s="418">
        <v>23.686666666666664</v>
      </c>
      <c r="G50" s="416">
        <v>25.776666666666664</v>
      </c>
      <c r="I50" s="261" t="s">
        <v>1705</v>
      </c>
      <c r="J50" s="453">
        <f>B50*заглавие!$K$1</f>
        <v>3.4833333333333325</v>
      </c>
      <c r="K50" s="21"/>
      <c r="M50" s="65" t="s">
        <v>561</v>
      </c>
      <c r="N50" s="418">
        <f>F50*заглавие!$K$1</f>
        <v>23.686666666666664</v>
      </c>
      <c r="O50" s="416">
        <f>G50*заглавие!$K$1</f>
        <v>25.776666666666664</v>
      </c>
    </row>
    <row r="51" spans="1:15" ht="13.5" thickBot="1" x14ac:dyDescent="0.25">
      <c r="A51" s="261" t="s">
        <v>1706</v>
      </c>
      <c r="B51" s="453">
        <v>2.7866666666666662</v>
      </c>
      <c r="E51" s="118" t="s">
        <v>563</v>
      </c>
      <c r="F51" s="424">
        <v>27.86666666666666</v>
      </c>
      <c r="G51" s="425">
        <v>29.95666666666666</v>
      </c>
      <c r="I51" s="261" t="s">
        <v>1706</v>
      </c>
      <c r="J51" s="453">
        <f>B51*заглавие!$K$1</f>
        <v>2.7866666666666662</v>
      </c>
      <c r="M51" s="118" t="s">
        <v>563</v>
      </c>
      <c r="N51" s="424">
        <f>F51*заглавие!$K$1</f>
        <v>27.86666666666666</v>
      </c>
      <c r="O51" s="425">
        <f>G51*заглавие!$K$1</f>
        <v>29.95666666666666</v>
      </c>
    </row>
    <row r="52" spans="1:15" ht="15.75" thickBot="1" x14ac:dyDescent="0.3">
      <c r="A52" s="263" t="s">
        <v>1707</v>
      </c>
      <c r="B52" s="454">
        <v>3.4833333333333325</v>
      </c>
      <c r="C52" s="278"/>
      <c r="I52" s="263" t="s">
        <v>1707</v>
      </c>
      <c r="J52" s="454">
        <f>B52*заглавие!$K$1</f>
        <v>3.4833333333333325</v>
      </c>
      <c r="K52" s="278"/>
    </row>
    <row r="54" spans="1:15" x14ac:dyDescent="0.2">
      <c r="A54" s="1906" t="s">
        <v>1978</v>
      </c>
      <c r="B54" s="1906"/>
      <c r="I54" s="1906" t="s">
        <v>1978</v>
      </c>
      <c r="J54" s="1906"/>
    </row>
    <row r="55" spans="1:15" x14ac:dyDescent="0.2">
      <c r="A55" s="6" t="s">
        <v>860</v>
      </c>
      <c r="B55" s="421">
        <v>34.833333333333329</v>
      </c>
      <c r="I55" s="6" t="s">
        <v>860</v>
      </c>
      <c r="J55" s="421">
        <f>B55*заглавие!$K$1</f>
        <v>34.833333333333329</v>
      </c>
    </row>
    <row r="56" spans="1:15" x14ac:dyDescent="0.2">
      <c r="A56" s="6" t="s">
        <v>861</v>
      </c>
      <c r="B56" s="421">
        <v>34.833333333333329</v>
      </c>
      <c r="I56" s="6" t="s">
        <v>861</v>
      </c>
      <c r="J56" s="421">
        <f>B56*заглавие!$K$1</f>
        <v>34.833333333333329</v>
      </c>
    </row>
    <row r="57" spans="1:15" x14ac:dyDescent="0.2">
      <c r="A57" s="143"/>
      <c r="B57" s="27"/>
      <c r="C57" s="27"/>
      <c r="D57" s="27"/>
      <c r="E57" s="27"/>
      <c r="F57" s="27"/>
      <c r="I57" s="143"/>
      <c r="J57" s="27"/>
      <c r="K57" s="27"/>
      <c r="L57" s="27"/>
      <c r="M57" s="27"/>
      <c r="N57" s="27"/>
    </row>
    <row r="58" spans="1:15" x14ac:dyDescent="0.2">
      <c r="A58" s="143"/>
      <c r="B58" s="27"/>
      <c r="C58" s="27"/>
      <c r="D58" s="27"/>
      <c r="E58" s="27"/>
      <c r="F58" s="27"/>
      <c r="I58" s="143"/>
      <c r="J58" s="27"/>
      <c r="K58" s="27"/>
      <c r="L58" s="27"/>
      <c r="M58" s="27"/>
      <c r="N58" s="27"/>
    </row>
    <row r="59" spans="1:15" x14ac:dyDescent="0.2">
      <c r="A59" s="21"/>
      <c r="B59" s="27"/>
      <c r="I59" s="21"/>
      <c r="J59" s="27"/>
    </row>
    <row r="60" spans="1:15" ht="13.5" thickBot="1" x14ac:dyDescent="0.25">
      <c r="A60" s="160" t="s">
        <v>745</v>
      </c>
      <c r="B60" s="1" t="s">
        <v>1443</v>
      </c>
      <c r="I60" s="160" t="s">
        <v>745</v>
      </c>
      <c r="J60" s="1" t="s">
        <v>1443</v>
      </c>
    </row>
    <row r="61" spans="1:15" x14ac:dyDescent="0.2">
      <c r="A61" s="132" t="s">
        <v>747</v>
      </c>
      <c r="B61" s="771">
        <v>37.619999999999997</v>
      </c>
      <c r="D61" s="596"/>
      <c r="E61" s="596"/>
      <c r="F61" s="166"/>
      <c r="I61" s="132" t="s">
        <v>747</v>
      </c>
      <c r="J61" s="771">
        <f>B61*заглавие!$K$1</f>
        <v>37.619999999999997</v>
      </c>
      <c r="L61" s="596"/>
      <c r="M61" s="596"/>
      <c r="N61" s="166"/>
    </row>
    <row r="62" spans="1:15" x14ac:dyDescent="0.2">
      <c r="A62" s="66" t="s">
        <v>748</v>
      </c>
      <c r="B62" s="772">
        <v>64.09333333333332</v>
      </c>
      <c r="D62" s="596"/>
      <c r="E62" s="596"/>
      <c r="F62" s="166"/>
      <c r="I62" s="66" t="s">
        <v>748</v>
      </c>
      <c r="J62" s="772">
        <f>B62*заглавие!$K$1</f>
        <v>64.09333333333332</v>
      </c>
      <c r="L62" s="596"/>
      <c r="M62" s="596"/>
      <c r="N62" s="166"/>
    </row>
    <row r="63" spans="1:15" ht="13.5" thickBot="1" x14ac:dyDescent="0.25">
      <c r="A63" s="118" t="s">
        <v>746</v>
      </c>
      <c r="B63" s="773">
        <v>94.746666666666655</v>
      </c>
      <c r="D63" s="596"/>
      <c r="E63" s="596"/>
      <c r="F63" s="166"/>
      <c r="I63" s="118" t="s">
        <v>746</v>
      </c>
      <c r="J63" s="773">
        <f>B63*заглавие!$K$1</f>
        <v>94.746666666666655</v>
      </c>
      <c r="L63" s="596"/>
      <c r="M63" s="596"/>
      <c r="N63" s="166"/>
    </row>
    <row r="65" spans="1:15" ht="13.5" thickBot="1" x14ac:dyDescent="0.25">
      <c r="A65" s="160" t="s">
        <v>745</v>
      </c>
      <c r="C65" s="1" t="s">
        <v>1443</v>
      </c>
      <c r="I65" s="160" t="s">
        <v>745</v>
      </c>
      <c r="K65" s="1" t="s">
        <v>1443</v>
      </c>
    </row>
    <row r="66" spans="1:15" ht="13.5" thickBot="1" x14ac:dyDescent="0.25">
      <c r="A66" s="49"/>
      <c r="B66" s="225" t="s">
        <v>1676</v>
      </c>
      <c r="C66" s="456">
        <v>54.34</v>
      </c>
      <c r="E66" s="596"/>
      <c r="F66" s="166"/>
      <c r="I66" s="49"/>
      <c r="J66" s="225" t="s">
        <v>1676</v>
      </c>
      <c r="K66" s="456">
        <f>C66*заглавие!$K$1</f>
        <v>54.34</v>
      </c>
      <c r="M66" s="596"/>
      <c r="N66" s="166"/>
    </row>
    <row r="67" spans="1:15" x14ac:dyDescent="0.2">
      <c r="E67" s="596"/>
      <c r="F67" s="166"/>
      <c r="M67" s="596"/>
      <c r="N67" s="166"/>
    </row>
    <row r="68" spans="1:15" ht="13.5" thickBot="1" x14ac:dyDescent="0.25">
      <c r="A68" s="160" t="s">
        <v>551</v>
      </c>
      <c r="C68" s="1" t="s">
        <v>1443</v>
      </c>
      <c r="E68" s="596"/>
      <c r="F68" s="166"/>
      <c r="I68" s="160" t="s">
        <v>551</v>
      </c>
      <c r="K68" s="1" t="s">
        <v>1443</v>
      </c>
      <c r="M68" s="596"/>
      <c r="N68" s="166"/>
    </row>
    <row r="69" spans="1:15" ht="14.25" thickBot="1" x14ac:dyDescent="0.3">
      <c r="A69" s="632" t="s">
        <v>1637</v>
      </c>
      <c r="B69" s="566" t="s">
        <v>2120</v>
      </c>
      <c r="C69" s="633">
        <v>34.833333333333329</v>
      </c>
      <c r="D69" s="1589" t="s">
        <v>89</v>
      </c>
      <c r="E69" s="1046"/>
      <c r="F69" s="166"/>
      <c r="I69" s="632" t="s">
        <v>1637</v>
      </c>
      <c r="J69" s="566" t="s">
        <v>2120</v>
      </c>
      <c r="K69" s="633">
        <f>C69*заглавие!$K$1</f>
        <v>34.833333333333329</v>
      </c>
      <c r="L69" s="1589" t="s">
        <v>89</v>
      </c>
      <c r="M69" s="1046"/>
      <c r="N69" s="166"/>
    </row>
    <row r="71" spans="1:15" ht="13.5" x14ac:dyDescent="0.25">
      <c r="G71" s="50"/>
      <c r="O71" s="50"/>
    </row>
    <row r="73" spans="1:15" x14ac:dyDescent="0.2">
      <c r="A73" s="1590" t="s">
        <v>1475</v>
      </c>
      <c r="B73" s="1590"/>
      <c r="C73" s="1590"/>
      <c r="E73" s="1590" t="s">
        <v>1475</v>
      </c>
      <c r="I73" s="1590" t="s">
        <v>1475</v>
      </c>
      <c r="J73" s="1590"/>
      <c r="K73" s="1590"/>
      <c r="M73" s="1590" t="s">
        <v>1475</v>
      </c>
    </row>
    <row r="74" spans="1:15" x14ac:dyDescent="0.2">
      <c r="A74" s="732" t="s">
        <v>1476</v>
      </c>
      <c r="B74" s="732"/>
      <c r="C74" s="732"/>
      <c r="E74" s="732" t="s">
        <v>1477</v>
      </c>
      <c r="I74" s="732" t="s">
        <v>1476</v>
      </c>
      <c r="J74" s="732"/>
      <c r="K74" s="732"/>
      <c r="M74" s="732" t="s">
        <v>1477</v>
      </c>
    </row>
    <row r="75" spans="1:15" x14ac:dyDescent="0.2">
      <c r="A75" s="732" t="s">
        <v>1288</v>
      </c>
      <c r="B75" s="732"/>
      <c r="C75" s="732"/>
      <c r="E75" s="732" t="s">
        <v>1478</v>
      </c>
      <c r="I75" s="732" t="s">
        <v>1288</v>
      </c>
      <c r="J75" s="732"/>
      <c r="K75" s="732"/>
      <c r="M75" s="732" t="s">
        <v>1478</v>
      </c>
    </row>
    <row r="76" spans="1:15" x14ac:dyDescent="0.2">
      <c r="A76" s="732" t="s">
        <v>1289</v>
      </c>
      <c r="B76" s="732"/>
      <c r="C76" s="732"/>
      <c r="E76" s="732" t="s">
        <v>1479</v>
      </c>
      <c r="I76" s="732" t="s">
        <v>1289</v>
      </c>
      <c r="J76" s="732"/>
      <c r="K76" s="732"/>
      <c r="M76" s="732" t="s">
        <v>1479</v>
      </c>
    </row>
    <row r="77" spans="1:15" x14ac:dyDescent="0.2">
      <c r="A77" s="732" t="s">
        <v>99</v>
      </c>
      <c r="B77" s="732"/>
      <c r="C77" s="732"/>
      <c r="E77" s="732" t="s">
        <v>99</v>
      </c>
      <c r="I77" s="732" t="s">
        <v>99</v>
      </c>
      <c r="J77" s="732"/>
      <c r="K77" s="732"/>
      <c r="M77" s="732" t="s">
        <v>99</v>
      </c>
    </row>
    <row r="78" spans="1:15" x14ac:dyDescent="0.2">
      <c r="A78" s="784" t="s">
        <v>1290</v>
      </c>
      <c r="B78" s="784"/>
      <c r="C78" s="784"/>
      <c r="E78" s="784" t="s">
        <v>1480</v>
      </c>
      <c r="I78" s="784" t="s">
        <v>1290</v>
      </c>
      <c r="J78" s="784"/>
      <c r="K78" s="784"/>
      <c r="M78" s="784" t="s">
        <v>1480</v>
      </c>
    </row>
    <row r="79" spans="1:15" x14ac:dyDescent="0.2">
      <c r="A79" s="732" t="s">
        <v>93</v>
      </c>
      <c r="B79" s="732"/>
      <c r="C79" s="732"/>
      <c r="E79" s="732" t="s">
        <v>1481</v>
      </c>
      <c r="I79" s="732" t="s">
        <v>93</v>
      </c>
      <c r="J79" s="732"/>
      <c r="K79" s="732"/>
      <c r="M79" s="732" t="s">
        <v>1481</v>
      </c>
    </row>
    <row r="80" spans="1:15" x14ac:dyDescent="0.2">
      <c r="A80" s="732" t="s">
        <v>94</v>
      </c>
      <c r="B80" s="732"/>
      <c r="C80" s="732"/>
      <c r="E80" s="732" t="s">
        <v>1482</v>
      </c>
      <c r="I80" s="732" t="s">
        <v>94</v>
      </c>
      <c r="J80" s="732"/>
      <c r="K80" s="732"/>
      <c r="M80" s="732" t="s">
        <v>1482</v>
      </c>
    </row>
    <row r="81" spans="1:15" x14ac:dyDescent="0.2">
      <c r="A81" s="732" t="s">
        <v>95</v>
      </c>
      <c r="B81" s="732"/>
      <c r="C81" s="732"/>
      <c r="E81" s="732" t="s">
        <v>1483</v>
      </c>
      <c r="I81" s="732" t="s">
        <v>95</v>
      </c>
      <c r="J81" s="732"/>
      <c r="K81" s="732"/>
      <c r="M81" s="732" t="s">
        <v>1483</v>
      </c>
    </row>
    <row r="82" spans="1:15" x14ac:dyDescent="0.2">
      <c r="A82" s="732" t="s">
        <v>96</v>
      </c>
      <c r="B82" s="732"/>
      <c r="C82" s="732"/>
      <c r="E82" s="732" t="s">
        <v>1484</v>
      </c>
      <c r="I82" s="732" t="s">
        <v>96</v>
      </c>
      <c r="J82" s="732"/>
      <c r="K82" s="732"/>
      <c r="M82" s="732" t="s">
        <v>1484</v>
      </c>
    </row>
    <row r="83" spans="1:15" x14ac:dyDescent="0.2">
      <c r="A83" s="732" t="s">
        <v>97</v>
      </c>
      <c r="B83" s="732"/>
      <c r="C83" s="732"/>
      <c r="E83" s="732" t="s">
        <v>1485</v>
      </c>
      <c r="I83" s="732" t="s">
        <v>97</v>
      </c>
      <c r="J83" s="732"/>
      <c r="K83" s="732"/>
      <c r="M83" s="732" t="s">
        <v>1485</v>
      </c>
    </row>
    <row r="84" spans="1:15" x14ac:dyDescent="0.2">
      <c r="A84" s="732" t="s">
        <v>98</v>
      </c>
      <c r="B84" s="732"/>
      <c r="C84" s="732"/>
      <c r="E84" s="732"/>
      <c r="I84" s="732" t="s">
        <v>98</v>
      </c>
      <c r="J84" s="732"/>
      <c r="K84" s="732"/>
      <c r="M84" s="732"/>
    </row>
    <row r="88" spans="1:15" ht="13.5" x14ac:dyDescent="0.25">
      <c r="G88" s="50"/>
      <c r="O88" s="50"/>
    </row>
  </sheetData>
  <mergeCells count="38">
    <mergeCell ref="A45:C45"/>
    <mergeCell ref="I45:K45"/>
    <mergeCell ref="A35:C35"/>
    <mergeCell ref="E35:G35"/>
    <mergeCell ref="A36:C36"/>
    <mergeCell ref="I36:K36"/>
    <mergeCell ref="E47:G47"/>
    <mergeCell ref="E34:G34"/>
    <mergeCell ref="F32:G32"/>
    <mergeCell ref="M47:O47"/>
    <mergeCell ref="I35:K35"/>
    <mergeCell ref="N32:O32"/>
    <mergeCell ref="M35:O35"/>
    <mergeCell ref="D13:D14"/>
    <mergeCell ref="B13:C13"/>
    <mergeCell ref="D4:F4"/>
    <mergeCell ref="M27:M28"/>
    <mergeCell ref="L4:N4"/>
    <mergeCell ref="E13:F13"/>
    <mergeCell ref="J13:K13"/>
    <mergeCell ref="M13:N13"/>
    <mergeCell ref="N27:O27"/>
    <mergeCell ref="A2:G2"/>
    <mergeCell ref="B27:B28"/>
    <mergeCell ref="J27:J28"/>
    <mergeCell ref="A54:B54"/>
    <mergeCell ref="I54:J54"/>
    <mergeCell ref="I2:O2"/>
    <mergeCell ref="J4:K4"/>
    <mergeCell ref="D27:D28"/>
    <mergeCell ref="E27:E28"/>
    <mergeCell ref="M34:O34"/>
    <mergeCell ref="C27:C28"/>
    <mergeCell ref="B4:C4"/>
    <mergeCell ref="F27:G27"/>
    <mergeCell ref="L13:L14"/>
    <mergeCell ref="K27:K28"/>
    <mergeCell ref="L27:L28"/>
  </mergeCells>
  <phoneticPr fontId="3" type="noConversion"/>
  <pageMargins left="0.19685039370078741" right="0.19685039370078741" top="0.19685039370078741" bottom="0.19685039370078741" header="0.51181102362204722" footer="0.51181102362204722"/>
  <pageSetup paperSize="9" scale="9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R34"/>
  <sheetViews>
    <sheetView view="pageBreakPreview" topLeftCell="J1" workbookViewId="0">
      <selection activeCell="U13" sqref="U13"/>
    </sheetView>
  </sheetViews>
  <sheetFormatPr defaultRowHeight="12.75" x14ac:dyDescent="0.2"/>
  <cols>
    <col min="1" max="1" width="18.140625" style="1" hidden="1" customWidth="1"/>
    <col min="2" max="2" width="15.140625" style="1" hidden="1" customWidth="1"/>
    <col min="3" max="9" width="9.140625" style="1" hidden="1" customWidth="1"/>
    <col min="10" max="10" width="18.140625" style="1" customWidth="1"/>
    <col min="11" max="11" width="15.140625" style="1" customWidth="1"/>
    <col min="12" max="16384" width="9.140625" style="1"/>
  </cols>
  <sheetData>
    <row r="1" spans="1:18" ht="18.75" x14ac:dyDescent="0.3">
      <c r="A1" s="1600" t="s">
        <v>313</v>
      </c>
      <c r="J1" s="1600" t="s">
        <v>313</v>
      </c>
      <c r="K1" s="732"/>
      <c r="L1" s="732"/>
      <c r="M1" s="732"/>
      <c r="N1" s="732"/>
      <c r="O1" s="732"/>
    </row>
    <row r="3" spans="1:18" ht="14.25" x14ac:dyDescent="0.2">
      <c r="A3" s="1933" t="s">
        <v>449</v>
      </c>
      <c r="B3" s="1933"/>
      <c r="C3" s="1933"/>
      <c r="D3" s="1933"/>
      <c r="E3" s="1933"/>
      <c r="F3" s="1933"/>
      <c r="G3" s="1933"/>
      <c r="H3" s="1933"/>
      <c r="I3" s="1933"/>
      <c r="J3" s="1933" t="s">
        <v>449</v>
      </c>
      <c r="K3" s="1933"/>
      <c r="L3" s="1933"/>
      <c r="M3" s="1933"/>
      <c r="N3" s="1933"/>
      <c r="O3" s="1933"/>
      <c r="P3" s="1933"/>
      <c r="Q3" s="1933"/>
      <c r="R3" s="1933"/>
    </row>
    <row r="4" spans="1:18" ht="19.5" thickBot="1" x14ac:dyDescent="0.35">
      <c r="A4" s="730" t="s">
        <v>1535</v>
      </c>
      <c r="J4" s="730" t="s">
        <v>1535</v>
      </c>
    </row>
    <row r="5" spans="1:18" s="142" customFormat="1" ht="32.25" thickBot="1" x14ac:dyDescent="0.25">
      <c r="A5" s="470" t="s">
        <v>417</v>
      </c>
      <c r="B5" s="471">
        <v>4</v>
      </c>
      <c r="C5" s="472" t="s">
        <v>441</v>
      </c>
      <c r="D5" s="471">
        <v>8</v>
      </c>
      <c r="E5" s="471">
        <v>10</v>
      </c>
      <c r="J5" s="470" t="s">
        <v>417</v>
      </c>
      <c r="K5" s="471">
        <v>4</v>
      </c>
      <c r="L5" s="472" t="s">
        <v>441</v>
      </c>
      <c r="M5" s="471">
        <v>8</v>
      </c>
      <c r="N5" s="471">
        <v>10</v>
      </c>
    </row>
    <row r="6" spans="1:18" s="142" customFormat="1" ht="16.5" thickBot="1" x14ac:dyDescent="0.25">
      <c r="A6" s="473" t="s">
        <v>440</v>
      </c>
      <c r="B6" s="471">
        <v>2</v>
      </c>
      <c r="C6" s="472">
        <v>2.4</v>
      </c>
      <c r="D6" s="471">
        <v>2.25</v>
      </c>
      <c r="E6" s="471">
        <v>2.5</v>
      </c>
      <c r="J6" s="473" t="s">
        <v>440</v>
      </c>
      <c r="K6" s="471">
        <v>2</v>
      </c>
      <c r="L6" s="472">
        <v>2.4</v>
      </c>
      <c r="M6" s="471">
        <v>2.25</v>
      </c>
      <c r="N6" s="471">
        <v>2.5</v>
      </c>
    </row>
    <row r="7" spans="1:18" s="142" customFormat="1" ht="19.5" thickBot="1" x14ac:dyDescent="0.25">
      <c r="A7" s="473" t="s">
        <v>443</v>
      </c>
      <c r="B7" s="476">
        <v>62.699999999999996</v>
      </c>
      <c r="C7" s="477">
        <v>69.666666666666671</v>
      </c>
      <c r="D7" s="476">
        <v>83.6</v>
      </c>
      <c r="E7" s="476">
        <v>90.566666666666663</v>
      </c>
      <c r="J7" s="473" t="s">
        <v>443</v>
      </c>
      <c r="K7" s="476">
        <f>B7*заглавие!$K$1</f>
        <v>62.699999999999996</v>
      </c>
      <c r="L7" s="477">
        <f>C7*заглавие!$K$1</f>
        <v>69.666666666666671</v>
      </c>
      <c r="M7" s="476">
        <f>D7*заглавие!$K$1</f>
        <v>83.6</v>
      </c>
      <c r="N7" s="476">
        <f>E7*заглавие!$K$1</f>
        <v>90.566666666666663</v>
      </c>
    </row>
    <row r="8" spans="1:18" ht="15.75" x14ac:dyDescent="0.25">
      <c r="A8" s="598" t="s">
        <v>1444</v>
      </c>
      <c r="J8" s="598" t="s">
        <v>1444</v>
      </c>
    </row>
    <row r="9" spans="1:18" ht="15.75" x14ac:dyDescent="0.25">
      <c r="A9" s="909" t="s">
        <v>248</v>
      </c>
      <c r="B9" s="732"/>
      <c r="C9" s="732"/>
      <c r="D9" s="732"/>
      <c r="J9" s="1893" t="s">
        <v>248</v>
      </c>
      <c r="K9" s="165"/>
      <c r="L9" s="165"/>
      <c r="M9" s="165"/>
      <c r="N9" s="165"/>
      <c r="O9" s="165"/>
      <c r="P9" s="165"/>
      <c r="Q9" s="165"/>
      <c r="R9" s="165"/>
    </row>
    <row r="10" spans="1:18" ht="13.5" x14ac:dyDescent="0.25">
      <c r="A10" s="911" t="s">
        <v>249</v>
      </c>
      <c r="B10" s="732"/>
      <c r="C10" s="732"/>
      <c r="D10" s="732"/>
      <c r="E10" s="732"/>
      <c r="F10" s="732"/>
      <c r="G10" s="732"/>
      <c r="H10" s="732"/>
      <c r="I10" s="732"/>
      <c r="J10" s="1894" t="s">
        <v>249</v>
      </c>
      <c r="K10" s="165"/>
      <c r="L10" s="165"/>
      <c r="M10" s="165"/>
      <c r="N10" s="165"/>
      <c r="O10" s="165"/>
      <c r="P10" s="165"/>
      <c r="Q10" s="165"/>
      <c r="R10" s="165"/>
    </row>
    <row r="11" spans="1:18" ht="13.5" x14ac:dyDescent="0.25">
      <c r="A11" s="912" t="s">
        <v>1445</v>
      </c>
      <c r="B11" s="913"/>
      <c r="C11" s="913"/>
      <c r="D11" s="913"/>
      <c r="E11" s="913"/>
      <c r="F11" s="913"/>
      <c r="G11" s="913"/>
      <c r="H11" s="913"/>
      <c r="I11" s="913"/>
      <c r="J11" s="1894" t="s">
        <v>1445</v>
      </c>
      <c r="K11" s="165"/>
      <c r="L11" s="165"/>
      <c r="M11" s="165"/>
      <c r="N11" s="165"/>
      <c r="O11" s="165"/>
      <c r="P11" s="165"/>
      <c r="Q11" s="165"/>
      <c r="R11" s="165"/>
    </row>
    <row r="12" spans="1:18" ht="30.75" customHeight="1" x14ac:dyDescent="0.25">
      <c r="A12" s="1932" t="s">
        <v>777</v>
      </c>
      <c r="B12" s="1932"/>
      <c r="C12" s="1932"/>
      <c r="D12" s="1932"/>
      <c r="E12" s="1932"/>
      <c r="F12" s="1932"/>
      <c r="G12" s="1932"/>
      <c r="H12" s="1932"/>
      <c r="I12" s="1932"/>
      <c r="J12" s="1932" t="s">
        <v>777</v>
      </c>
      <c r="K12" s="1932"/>
      <c r="L12" s="1932"/>
      <c r="M12" s="1932"/>
      <c r="N12" s="1932"/>
      <c r="O12" s="1932"/>
      <c r="P12" s="1932"/>
      <c r="Q12" s="1932"/>
      <c r="R12" s="1932"/>
    </row>
    <row r="13" spans="1:18" ht="19.5" thickBot="1" x14ac:dyDescent="0.35">
      <c r="A13" s="466"/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</row>
    <row r="14" spans="1:18" ht="35.25" customHeight="1" thickBot="1" x14ac:dyDescent="0.25">
      <c r="A14" s="467" t="s">
        <v>418</v>
      </c>
      <c r="B14" s="469" t="s">
        <v>442</v>
      </c>
      <c r="J14" s="467" t="s">
        <v>418</v>
      </c>
      <c r="K14" s="469" t="s">
        <v>442</v>
      </c>
    </row>
    <row r="15" spans="1:18" ht="15.75" customHeight="1" thickBot="1" x14ac:dyDescent="0.25">
      <c r="A15" s="468" t="s">
        <v>444</v>
      </c>
      <c r="B15" s="478">
        <v>0.83599999999999997</v>
      </c>
      <c r="G15" s="596"/>
      <c r="J15" s="468" t="s">
        <v>444</v>
      </c>
      <c r="K15" s="478">
        <f>B15*заглавие!$K$1</f>
        <v>0.83599999999999997</v>
      </c>
      <c r="P15" s="596"/>
    </row>
    <row r="16" spans="1:18" ht="15" customHeight="1" thickBot="1" x14ac:dyDescent="0.25">
      <c r="A16" s="468" t="s">
        <v>447</v>
      </c>
      <c r="B16" s="479">
        <v>5.5733333333333333</v>
      </c>
      <c r="C16" s="1" t="s">
        <v>791</v>
      </c>
      <c r="G16" s="596"/>
      <c r="J16" s="468" t="s">
        <v>447</v>
      </c>
      <c r="K16" s="479">
        <f>B16*заглавие!$K$1</f>
        <v>5.5733333333333333</v>
      </c>
      <c r="L16" s="1" t="s">
        <v>791</v>
      </c>
      <c r="P16" s="596"/>
    </row>
    <row r="17" spans="1:18" ht="17.25" customHeight="1" thickBot="1" x14ac:dyDescent="0.25">
      <c r="A17" s="468" t="s">
        <v>448</v>
      </c>
      <c r="B17" s="479">
        <v>0.83599999999999997</v>
      </c>
      <c r="G17" s="596"/>
      <c r="J17" s="468" t="s">
        <v>448</v>
      </c>
      <c r="K17" s="479">
        <f>B17*заглавие!$K$1</f>
        <v>0.83599999999999997</v>
      </c>
      <c r="P17" s="596"/>
    </row>
    <row r="18" spans="1:18" ht="19.5" thickBot="1" x14ac:dyDescent="0.35">
      <c r="A18" s="464"/>
      <c r="J18" s="464"/>
    </row>
    <row r="19" spans="1:18" ht="15" x14ac:dyDescent="0.25">
      <c r="A19" s="373"/>
      <c r="B19" s="474" t="s">
        <v>1301</v>
      </c>
      <c r="J19" s="373"/>
      <c r="K19" s="474" t="s">
        <v>1301</v>
      </c>
    </row>
    <row r="20" spans="1:18" ht="27.75" customHeight="1" x14ac:dyDescent="0.25">
      <c r="A20" s="475" t="s">
        <v>446</v>
      </c>
      <c r="B20" s="480">
        <v>2.7866666666666666</v>
      </c>
      <c r="G20" s="596"/>
      <c r="J20" s="475" t="s">
        <v>446</v>
      </c>
      <c r="K20" s="480">
        <f>B20*заглавие!$K$1</f>
        <v>2.7866666666666666</v>
      </c>
      <c r="P20" s="596"/>
    </row>
    <row r="21" spans="1:18" ht="27.75" customHeight="1" thickBot="1" x14ac:dyDescent="0.3">
      <c r="A21" s="475" t="s">
        <v>90</v>
      </c>
      <c r="B21" s="901">
        <v>1.3933333333333333</v>
      </c>
      <c r="G21" s="596"/>
      <c r="J21" s="475" t="s">
        <v>90</v>
      </c>
      <c r="K21" s="901">
        <f>B21*заглавие!$K$1</f>
        <v>1.3933333333333333</v>
      </c>
      <c r="P21" s="596"/>
    </row>
    <row r="22" spans="1:18" ht="30.75" thickBot="1" x14ac:dyDescent="0.3">
      <c r="A22" s="910" t="s">
        <v>1677</v>
      </c>
      <c r="B22" s="746">
        <v>27.866666666666667</v>
      </c>
      <c r="J22" s="1892" t="s">
        <v>1677</v>
      </c>
      <c r="K22" s="746">
        <f>B22*заглавие!$K$1</f>
        <v>27.866666666666667</v>
      </c>
    </row>
    <row r="23" spans="1:18" ht="18.75" x14ac:dyDescent="0.3">
      <c r="A23" s="465"/>
      <c r="J23" s="465"/>
    </row>
    <row r="24" spans="1:18" x14ac:dyDescent="0.2">
      <c r="A24" s="71" t="s">
        <v>419</v>
      </c>
      <c r="B24" s="71"/>
      <c r="C24" s="71"/>
      <c r="D24" s="71"/>
      <c r="E24" s="71"/>
      <c r="F24" s="71"/>
      <c r="G24" s="71"/>
      <c r="H24" s="71"/>
      <c r="I24" s="71"/>
      <c r="J24" s="71" t="s">
        <v>419</v>
      </c>
      <c r="K24" s="71"/>
      <c r="L24" s="71"/>
      <c r="M24" s="71"/>
      <c r="N24" s="71"/>
      <c r="O24" s="71"/>
      <c r="P24" s="71"/>
      <c r="Q24" s="71"/>
      <c r="R24" s="71"/>
    </row>
    <row r="25" spans="1:18" ht="18.75" x14ac:dyDescent="0.3">
      <c r="A25" s="72" t="s">
        <v>450</v>
      </c>
      <c r="B25" s="71"/>
      <c r="C25" s="71"/>
      <c r="D25" s="71"/>
      <c r="E25" s="71"/>
      <c r="F25" s="71"/>
      <c r="G25" s="71"/>
      <c r="H25" s="71"/>
      <c r="J25" s="72" t="s">
        <v>450</v>
      </c>
      <c r="K25" s="71"/>
      <c r="L25" s="71"/>
      <c r="M25" s="71"/>
      <c r="N25" s="71"/>
      <c r="O25" s="71"/>
      <c r="P25" s="71"/>
      <c r="Q25" s="71"/>
    </row>
    <row r="26" spans="1:18" ht="15" x14ac:dyDescent="0.25">
      <c r="A26" s="1931" t="s">
        <v>778</v>
      </c>
      <c r="B26" s="1931"/>
      <c r="C26" s="1931"/>
      <c r="D26" s="1931"/>
      <c r="E26" s="1931"/>
      <c r="F26" s="1931"/>
      <c r="G26" s="1931"/>
      <c r="H26" s="1931"/>
      <c r="J26" s="1931" t="s">
        <v>778</v>
      </c>
      <c r="K26" s="1931"/>
      <c r="L26" s="1931"/>
      <c r="M26" s="1931"/>
      <c r="N26" s="1931"/>
      <c r="O26" s="1931"/>
      <c r="P26" s="1931"/>
      <c r="Q26" s="1931"/>
    </row>
    <row r="27" spans="1:18" ht="15" x14ac:dyDescent="0.25">
      <c r="A27" s="1931" t="s">
        <v>438</v>
      </c>
      <c r="B27" s="1931"/>
      <c r="C27" s="1931"/>
      <c r="D27" s="1931"/>
      <c r="E27" s="1931"/>
      <c r="F27" s="1931"/>
      <c r="G27" s="1931"/>
      <c r="H27" s="1931"/>
      <c r="J27" s="1931" t="s">
        <v>438</v>
      </c>
      <c r="K27" s="1931"/>
      <c r="L27" s="1931"/>
      <c r="M27" s="1931"/>
      <c r="N27" s="1931"/>
      <c r="O27" s="1931"/>
      <c r="P27" s="1931"/>
      <c r="Q27" s="1931"/>
    </row>
    <row r="28" spans="1:18" ht="15" x14ac:dyDescent="0.25">
      <c r="A28" s="1931" t="s">
        <v>439</v>
      </c>
      <c r="B28" s="1931"/>
      <c r="C28" s="1931"/>
      <c r="D28" s="1931"/>
      <c r="E28" s="1931"/>
      <c r="F28" s="1931"/>
      <c r="G28" s="1931"/>
      <c r="H28" s="1931"/>
      <c r="J28" s="1931" t="s">
        <v>439</v>
      </c>
      <c r="K28" s="1931"/>
      <c r="L28" s="1931"/>
      <c r="M28" s="1931"/>
      <c r="N28" s="1931"/>
      <c r="O28" s="1931"/>
      <c r="P28" s="1931"/>
      <c r="Q28" s="1931"/>
    </row>
    <row r="29" spans="1:18" ht="27.75" customHeight="1" x14ac:dyDescent="0.25">
      <c r="A29" s="1932" t="s">
        <v>445</v>
      </c>
      <c r="B29" s="1932"/>
      <c r="C29" s="1932"/>
      <c r="D29" s="1932"/>
      <c r="E29" s="1932"/>
      <c r="F29" s="1932"/>
      <c r="G29" s="1932"/>
      <c r="H29" s="1932"/>
      <c r="I29" s="1932"/>
      <c r="J29" s="1932" t="s">
        <v>445</v>
      </c>
      <c r="K29" s="1932"/>
      <c r="L29" s="1932"/>
      <c r="M29" s="1932"/>
      <c r="N29" s="1932"/>
      <c r="O29" s="1932"/>
      <c r="P29" s="1932"/>
      <c r="Q29" s="1932"/>
      <c r="R29" s="1932"/>
    </row>
    <row r="31" spans="1:18" x14ac:dyDescent="0.2">
      <c r="A31" s="775" t="s">
        <v>2036</v>
      </c>
      <c r="B31" s="695"/>
      <c r="C31" s="774"/>
      <c r="D31" s="774"/>
      <c r="E31" s="774"/>
      <c r="J31" s="775" t="s">
        <v>2036</v>
      </c>
      <c r="K31" s="695"/>
      <c r="L31" s="774"/>
      <c r="M31" s="774"/>
      <c r="N31" s="774"/>
    </row>
    <row r="34" spans="9:18" ht="13.5" x14ac:dyDescent="0.25">
      <c r="I34" s="50"/>
      <c r="R34" s="50"/>
    </row>
  </sheetData>
  <mergeCells count="12">
    <mergeCell ref="A29:I29"/>
    <mergeCell ref="A3:I3"/>
    <mergeCell ref="A12:I12"/>
    <mergeCell ref="A26:H26"/>
    <mergeCell ref="A27:H27"/>
    <mergeCell ref="A28:H28"/>
    <mergeCell ref="J27:Q27"/>
    <mergeCell ref="J28:Q28"/>
    <mergeCell ref="J29:R29"/>
    <mergeCell ref="J3:R3"/>
    <mergeCell ref="J12:R12"/>
    <mergeCell ref="J26:Q26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zoomScale="130" workbookViewId="0">
      <selection activeCell="S20" sqref="S20"/>
    </sheetView>
  </sheetViews>
  <sheetFormatPr defaultRowHeight="12.75" x14ac:dyDescent="0.2"/>
  <cols>
    <col min="1" max="1" width="6.42578125" customWidth="1"/>
    <col min="2" max="19" width="5.28515625" customWidth="1"/>
    <col min="20" max="22" width="4.5703125" customWidth="1"/>
    <col min="23" max="23" width="6.42578125" customWidth="1"/>
    <col min="24" max="32" width="5.7109375" customWidth="1"/>
    <col min="33" max="33" width="7.140625" customWidth="1"/>
  </cols>
  <sheetData>
    <row r="1" spans="1:32" s="1186" customFormat="1" ht="18.75" x14ac:dyDescent="0.3">
      <c r="A1" s="1187" t="s">
        <v>311</v>
      </c>
      <c r="B1" s="1185"/>
      <c r="C1" s="1185"/>
      <c r="D1" s="1185"/>
      <c r="E1" s="1185"/>
      <c r="F1" s="1185"/>
      <c r="G1" s="1185"/>
      <c r="H1" s="1185"/>
      <c r="I1" s="1185"/>
      <c r="J1" s="1185"/>
      <c r="K1" s="1185"/>
      <c r="L1" s="1185"/>
      <c r="M1" s="1185"/>
      <c r="N1" s="1185"/>
      <c r="O1" s="1185"/>
      <c r="P1" s="1185"/>
      <c r="Q1" s="1185"/>
      <c r="R1" s="1185"/>
      <c r="S1" s="1185"/>
      <c r="T1" s="1185"/>
      <c r="U1" s="1185"/>
      <c r="V1" s="1185"/>
    </row>
    <row r="2" spans="1:32" x14ac:dyDescent="0.2">
      <c r="A2" s="850"/>
      <c r="B2" s="850"/>
      <c r="C2" s="850"/>
      <c r="G2" s="867"/>
      <c r="I2" s="867"/>
      <c r="L2" s="867"/>
      <c r="M2" s="867"/>
      <c r="O2" s="867" t="s">
        <v>518</v>
      </c>
      <c r="P2" s="850" t="s">
        <v>519</v>
      </c>
      <c r="Q2" t="s">
        <v>520</v>
      </c>
      <c r="R2" t="s">
        <v>521</v>
      </c>
      <c r="S2" t="s">
        <v>521</v>
      </c>
      <c r="T2" s="943"/>
      <c r="U2" s="943"/>
    </row>
    <row r="3" spans="1:32" ht="15.75" x14ac:dyDescent="0.25">
      <c r="A3" s="976"/>
      <c r="B3" s="977">
        <v>146</v>
      </c>
      <c r="C3" s="977">
        <v>196</v>
      </c>
      <c r="D3" s="977">
        <v>246</v>
      </c>
      <c r="E3" s="977">
        <v>296</v>
      </c>
      <c r="F3" s="977">
        <v>346</v>
      </c>
      <c r="G3" s="977">
        <v>396</v>
      </c>
      <c r="H3" s="977">
        <v>446</v>
      </c>
      <c r="I3" s="977">
        <v>496</v>
      </c>
      <c r="J3" s="977">
        <v>596</v>
      </c>
      <c r="K3" s="977">
        <v>696</v>
      </c>
      <c r="L3" s="977">
        <v>796</v>
      </c>
      <c r="M3" s="977">
        <v>896</v>
      </c>
      <c r="N3" s="977">
        <v>996</v>
      </c>
      <c r="O3" s="977">
        <v>390</v>
      </c>
      <c r="P3" s="977">
        <v>435</v>
      </c>
      <c r="Q3" s="977">
        <v>266</v>
      </c>
      <c r="R3" s="977">
        <v>255</v>
      </c>
      <c r="S3" s="977">
        <v>538</v>
      </c>
      <c r="T3" s="943"/>
      <c r="U3" s="943"/>
      <c r="W3" s="1422"/>
      <c r="X3" s="1422"/>
      <c r="Y3" s="1423"/>
      <c r="Z3" s="1423"/>
      <c r="AA3" s="1423"/>
    </row>
    <row r="4" spans="1:32" ht="15.75" x14ac:dyDescent="0.25">
      <c r="A4" s="977">
        <v>114</v>
      </c>
      <c r="B4" s="978"/>
      <c r="C4" s="978"/>
      <c r="D4" s="979"/>
      <c r="E4" s="980"/>
      <c r="F4" s="980"/>
      <c r="G4" s="978"/>
      <c r="H4" s="978"/>
      <c r="I4" s="978"/>
      <c r="J4" s="981"/>
      <c r="K4" s="857"/>
      <c r="L4" s="982"/>
      <c r="M4" s="978"/>
      <c r="N4" s="857"/>
      <c r="O4" s="978"/>
      <c r="P4" s="978"/>
      <c r="Q4" s="983"/>
      <c r="R4" s="857"/>
      <c r="S4" s="983"/>
      <c r="T4" s="943"/>
      <c r="U4" s="943"/>
    </row>
    <row r="5" spans="1:32" ht="15.75" x14ac:dyDescent="0.25">
      <c r="A5" s="977">
        <v>140</v>
      </c>
      <c r="B5" s="978"/>
      <c r="C5" s="978"/>
      <c r="D5" s="857"/>
      <c r="E5" s="981"/>
      <c r="F5" s="981"/>
      <c r="G5" s="981"/>
      <c r="H5" s="981"/>
      <c r="I5" s="981"/>
      <c r="J5" s="981"/>
      <c r="K5" s="1178"/>
      <c r="L5" s="1177"/>
      <c r="M5" s="1177"/>
      <c r="N5" s="857"/>
      <c r="O5" s="978"/>
      <c r="P5" s="978"/>
      <c r="Q5" s="983"/>
      <c r="R5" s="857"/>
      <c r="S5" s="983"/>
    </row>
    <row r="6" spans="1:32" ht="15.75" x14ac:dyDescent="0.25">
      <c r="A6" s="977">
        <v>176</v>
      </c>
      <c r="B6" s="978"/>
      <c r="C6" s="978"/>
      <c r="D6" s="857"/>
      <c r="E6" s="981"/>
      <c r="F6" s="981"/>
      <c r="G6" s="981"/>
      <c r="H6" s="981"/>
      <c r="I6" s="981"/>
      <c r="J6" s="981"/>
      <c r="K6" s="1178"/>
      <c r="L6" s="1177"/>
      <c r="M6" s="1177"/>
      <c r="N6" s="1180"/>
      <c r="O6" s="978"/>
      <c r="P6" s="978"/>
      <c r="Q6" s="983"/>
      <c r="R6" s="857"/>
      <c r="S6" s="983"/>
    </row>
    <row r="7" spans="1:32" ht="15.75" x14ac:dyDescent="0.25">
      <c r="A7" s="977">
        <v>284</v>
      </c>
      <c r="B7" s="978"/>
      <c r="C7" s="978"/>
      <c r="D7" s="857"/>
      <c r="E7" s="981"/>
      <c r="F7" s="981"/>
      <c r="G7" s="981"/>
      <c r="H7" s="981"/>
      <c r="I7" s="981"/>
      <c r="J7" s="981"/>
      <c r="K7" s="1178"/>
      <c r="L7" s="1177"/>
      <c r="M7" s="1177"/>
      <c r="N7" s="857"/>
      <c r="O7" s="978"/>
      <c r="P7" s="978"/>
      <c r="Q7" s="983"/>
      <c r="R7" s="857"/>
      <c r="S7" s="983"/>
    </row>
    <row r="8" spans="1:32" ht="15.75" x14ac:dyDescent="0.25">
      <c r="A8" s="977">
        <v>355</v>
      </c>
      <c r="B8" s="978"/>
      <c r="C8" s="978"/>
      <c r="D8" s="983"/>
      <c r="E8" s="981"/>
      <c r="F8" s="981"/>
      <c r="G8" s="981"/>
      <c r="H8" s="981"/>
      <c r="I8" s="1174" t="s">
        <v>522</v>
      </c>
      <c r="J8" s="1174" t="s">
        <v>522</v>
      </c>
      <c r="K8" s="1179" t="s">
        <v>522</v>
      </c>
      <c r="L8" s="1179" t="s">
        <v>522</v>
      </c>
      <c r="M8" s="1177"/>
      <c r="N8" s="1180"/>
      <c r="O8" s="978"/>
      <c r="P8" s="978"/>
      <c r="Q8" s="983"/>
      <c r="R8" s="857"/>
      <c r="S8" s="983"/>
    </row>
    <row r="9" spans="1:32" ht="15.75" x14ac:dyDescent="0.25">
      <c r="A9" s="984">
        <v>400</v>
      </c>
      <c r="B9" s="857"/>
      <c r="C9" s="857"/>
      <c r="D9" s="857"/>
      <c r="E9" s="985"/>
      <c r="F9" s="857"/>
      <c r="G9" s="857"/>
      <c r="H9" s="986"/>
      <c r="I9" s="1174" t="s">
        <v>522</v>
      </c>
      <c r="J9" s="1174" t="s">
        <v>522</v>
      </c>
      <c r="K9" s="1179" t="s">
        <v>522</v>
      </c>
      <c r="L9" s="1179" t="s">
        <v>522</v>
      </c>
      <c r="M9" s="1178"/>
      <c r="N9" s="1180"/>
      <c r="O9" s="857"/>
      <c r="P9" s="857"/>
      <c r="Q9" s="857"/>
      <c r="R9" s="857"/>
      <c r="S9" s="983"/>
    </row>
    <row r="10" spans="1:32" ht="15.75" x14ac:dyDescent="0.25">
      <c r="A10" s="977">
        <v>453</v>
      </c>
      <c r="B10" s="978"/>
      <c r="C10" s="978"/>
      <c r="D10" s="983"/>
      <c r="E10" s="982"/>
      <c r="F10" s="982"/>
      <c r="G10" s="982"/>
      <c r="H10" s="982"/>
      <c r="I10" s="1174" t="s">
        <v>522</v>
      </c>
      <c r="J10" s="1174" t="s">
        <v>522</v>
      </c>
      <c r="K10" s="1179" t="s">
        <v>522</v>
      </c>
      <c r="L10" s="1179" t="s">
        <v>522</v>
      </c>
      <c r="M10" s="1177"/>
      <c r="N10" s="857"/>
      <c r="O10" s="978"/>
      <c r="P10" s="978"/>
      <c r="Q10" s="983"/>
      <c r="R10" s="857"/>
      <c r="S10" s="983"/>
    </row>
    <row r="11" spans="1:32" ht="15.75" x14ac:dyDescent="0.25">
      <c r="A11" s="977">
        <v>570</v>
      </c>
      <c r="B11" s="978"/>
      <c r="C11" s="978"/>
      <c r="D11" s="985"/>
      <c r="E11" s="1174" t="s">
        <v>522</v>
      </c>
      <c r="F11" s="1174" t="s">
        <v>522</v>
      </c>
      <c r="G11" s="1174" t="s">
        <v>522</v>
      </c>
      <c r="H11" s="1174" t="s">
        <v>522</v>
      </c>
      <c r="I11" s="1174" t="s">
        <v>522</v>
      </c>
      <c r="J11" s="1174" t="s">
        <v>522</v>
      </c>
      <c r="K11" s="986"/>
      <c r="L11" s="978"/>
      <c r="M11" s="978"/>
      <c r="N11" s="857"/>
      <c r="O11" s="978"/>
      <c r="P11" s="978"/>
      <c r="Q11" s="983"/>
      <c r="R11" s="857"/>
      <c r="S11" s="983"/>
    </row>
    <row r="12" spans="1:32" ht="15.75" x14ac:dyDescent="0.25">
      <c r="A12" s="977">
        <v>596</v>
      </c>
      <c r="B12" s="978"/>
      <c r="C12" s="978"/>
      <c r="D12" s="985"/>
      <c r="E12" s="1174" t="s">
        <v>522</v>
      </c>
      <c r="F12" s="1174" t="s">
        <v>522</v>
      </c>
      <c r="G12" s="1174" t="s">
        <v>522</v>
      </c>
      <c r="H12" s="1174" t="s">
        <v>522</v>
      </c>
      <c r="I12" s="1174" t="s">
        <v>522</v>
      </c>
      <c r="J12" s="1174" t="s">
        <v>522</v>
      </c>
      <c r="K12" s="986"/>
      <c r="L12" s="978"/>
      <c r="M12" s="978"/>
      <c r="N12" s="857"/>
      <c r="O12" s="1174" t="s">
        <v>522</v>
      </c>
      <c r="P12" s="978"/>
      <c r="Q12" s="983"/>
      <c r="R12" s="857"/>
      <c r="S12" s="983"/>
      <c r="W12" s="182"/>
      <c r="X12" s="182"/>
      <c r="Y12" s="182"/>
      <c r="Z12" s="182"/>
      <c r="AA12" s="192"/>
      <c r="AB12" s="182"/>
      <c r="AC12" s="182"/>
      <c r="AD12" s="182"/>
      <c r="AE12" s="182"/>
      <c r="AF12" s="182"/>
    </row>
    <row r="13" spans="1:32" ht="15.75" x14ac:dyDescent="0.25">
      <c r="A13" s="977">
        <v>624</v>
      </c>
      <c r="B13" s="978"/>
      <c r="C13" s="978"/>
      <c r="D13" s="983"/>
      <c r="E13" s="1421" t="s">
        <v>523</v>
      </c>
      <c r="F13" s="982"/>
      <c r="G13" s="1421" t="s">
        <v>523</v>
      </c>
      <c r="H13" s="982"/>
      <c r="I13" s="982"/>
      <c r="J13" s="982"/>
      <c r="K13" s="857"/>
      <c r="L13" s="978"/>
      <c r="M13" s="978"/>
      <c r="N13" s="857"/>
      <c r="O13" s="982"/>
      <c r="P13" s="978"/>
      <c r="Q13" s="983"/>
      <c r="R13" s="857"/>
      <c r="S13" s="983"/>
    </row>
    <row r="14" spans="1:32" ht="15.75" x14ac:dyDescent="0.25">
      <c r="A14" s="977">
        <v>713</v>
      </c>
      <c r="B14" s="981"/>
      <c r="C14" s="981"/>
      <c r="D14" s="985"/>
      <c r="E14" s="1174" t="s">
        <v>524</v>
      </c>
      <c r="F14" s="1174" t="s">
        <v>522</v>
      </c>
      <c r="G14" s="1174" t="s">
        <v>524</v>
      </c>
      <c r="H14" s="1174" t="s">
        <v>522</v>
      </c>
      <c r="I14" s="1174" t="s">
        <v>522</v>
      </c>
      <c r="J14" s="1174" t="s">
        <v>522</v>
      </c>
      <c r="K14" s="857"/>
      <c r="L14" s="978"/>
      <c r="M14" s="978"/>
      <c r="N14" s="857"/>
      <c r="O14" s="1174" t="s">
        <v>522</v>
      </c>
      <c r="P14" s="981"/>
      <c r="Q14" s="985"/>
      <c r="R14" s="985"/>
      <c r="S14" s="985"/>
    </row>
    <row r="15" spans="1:32" ht="15.75" x14ac:dyDescent="0.25">
      <c r="A15" s="977">
        <v>910</v>
      </c>
      <c r="B15" s="981"/>
      <c r="C15" s="981"/>
      <c r="D15" s="985"/>
      <c r="E15" s="1174" t="s">
        <v>524</v>
      </c>
      <c r="F15" s="1174" t="s">
        <v>522</v>
      </c>
      <c r="G15" s="1174" t="s">
        <v>524</v>
      </c>
      <c r="H15" s="1174" t="s">
        <v>522</v>
      </c>
      <c r="I15" s="1174" t="s">
        <v>522</v>
      </c>
      <c r="J15" s="1174" t="s">
        <v>522</v>
      </c>
      <c r="K15" s="857"/>
      <c r="L15" s="978"/>
      <c r="M15" s="978"/>
      <c r="N15" s="857"/>
      <c r="O15" s="1174" t="s">
        <v>522</v>
      </c>
      <c r="P15" s="978"/>
      <c r="Q15" s="983"/>
      <c r="R15" s="857"/>
      <c r="S15" s="983"/>
    </row>
    <row r="16" spans="1:32" ht="15.75" x14ac:dyDescent="0.25">
      <c r="A16" s="977">
        <v>1300</v>
      </c>
      <c r="B16" s="978"/>
      <c r="C16" s="978"/>
      <c r="D16" s="983"/>
      <c r="E16" s="1177" t="s">
        <v>522</v>
      </c>
      <c r="F16" s="978"/>
      <c r="G16" s="1177" t="s">
        <v>522</v>
      </c>
      <c r="H16" s="978"/>
      <c r="I16" s="1177" t="s">
        <v>522</v>
      </c>
      <c r="J16" s="1177" t="s">
        <v>522</v>
      </c>
      <c r="K16" s="857"/>
      <c r="L16" s="978"/>
      <c r="M16" s="978"/>
      <c r="N16" s="857"/>
      <c r="O16" s="978"/>
      <c r="P16" s="978"/>
      <c r="Q16" s="983"/>
      <c r="R16" s="857"/>
      <c r="S16" s="983"/>
      <c r="T16" s="867"/>
      <c r="U16" s="867"/>
      <c r="X16" s="867"/>
      <c r="Y16" s="867"/>
      <c r="Z16" s="867"/>
      <c r="AA16" s="867"/>
      <c r="AB16" s="867"/>
      <c r="AC16" s="867"/>
      <c r="AD16" s="867"/>
    </row>
    <row r="17" spans="1:30" x14ac:dyDescent="0.2">
      <c r="A17" s="987"/>
      <c r="B17" s="978"/>
      <c r="C17" s="978"/>
      <c r="D17" s="857"/>
      <c r="E17" s="978"/>
      <c r="F17" s="978"/>
      <c r="G17" s="978"/>
      <c r="H17" s="978"/>
      <c r="I17" s="978"/>
      <c r="J17" s="978"/>
      <c r="K17" s="857"/>
      <c r="L17" s="978"/>
      <c r="M17" s="978"/>
      <c r="N17" s="857"/>
      <c r="O17" s="978"/>
      <c r="P17" s="978"/>
      <c r="Q17" s="983"/>
      <c r="R17" s="857"/>
      <c r="S17" s="983"/>
      <c r="T17" s="867"/>
      <c r="U17" s="867"/>
      <c r="X17" s="867"/>
      <c r="Y17" s="867"/>
      <c r="Z17" s="867"/>
      <c r="AA17" s="867"/>
      <c r="AB17" s="867"/>
      <c r="AC17" s="867"/>
      <c r="AD17" s="867"/>
    </row>
    <row r="18" spans="1:30" x14ac:dyDescent="0.2">
      <c r="A18" s="988"/>
      <c r="B18" s="1406" t="s">
        <v>2046</v>
      </c>
      <c r="C18" s="989"/>
      <c r="D18" s="989"/>
      <c r="J18" s="989"/>
      <c r="K18" s="989"/>
      <c r="L18" s="989"/>
      <c r="M18" s="989"/>
      <c r="N18" s="989"/>
      <c r="O18" s="989"/>
      <c r="P18" s="989"/>
      <c r="Q18" s="989"/>
      <c r="R18" s="989"/>
      <c r="S18" s="989"/>
      <c r="T18" s="990"/>
      <c r="U18" s="990"/>
      <c r="V18" s="990"/>
      <c r="W18" s="990"/>
      <c r="X18" s="990"/>
      <c r="Y18" s="990"/>
      <c r="Z18" s="990"/>
      <c r="AA18" s="990"/>
      <c r="AB18" s="867"/>
      <c r="AC18" s="867"/>
      <c r="AD18" s="867"/>
    </row>
    <row r="19" spans="1:30" x14ac:dyDescent="0.2">
      <c r="A19" s="1176"/>
      <c r="B19" s="1407" t="s">
        <v>2047</v>
      </c>
      <c r="C19" s="991"/>
      <c r="D19" s="991"/>
      <c r="E19" s="991"/>
      <c r="F19" s="991"/>
      <c r="G19" s="991"/>
      <c r="H19" s="991"/>
      <c r="I19" s="991"/>
      <c r="J19" s="991"/>
      <c r="K19" s="991"/>
      <c r="L19" s="991"/>
      <c r="M19" s="991"/>
      <c r="N19" s="991"/>
      <c r="O19" s="991"/>
      <c r="P19" s="991"/>
      <c r="Q19" s="991"/>
      <c r="R19" s="991"/>
      <c r="S19" s="991"/>
      <c r="T19" s="991"/>
      <c r="U19" s="991"/>
      <c r="V19" s="991"/>
      <c r="W19" s="991"/>
      <c r="X19" s="991"/>
      <c r="Y19" s="991"/>
      <c r="Z19" s="995"/>
      <c r="AA19" s="995"/>
      <c r="AB19" s="995"/>
      <c r="AC19" s="943"/>
      <c r="AD19" s="943"/>
    </row>
    <row r="20" spans="1:30" x14ac:dyDescent="0.2">
      <c r="A20" s="1175" t="s">
        <v>522</v>
      </c>
      <c r="B20" s="1408" t="s">
        <v>2048</v>
      </c>
      <c r="C20" s="992"/>
      <c r="D20" s="992"/>
      <c r="E20" s="992"/>
      <c r="F20" s="992"/>
      <c r="G20" s="992"/>
      <c r="H20" s="992"/>
      <c r="I20" s="992"/>
      <c r="J20" s="992"/>
      <c r="K20" s="992"/>
      <c r="L20" s="992"/>
      <c r="M20" s="992"/>
      <c r="N20" s="992"/>
      <c r="O20" s="992"/>
      <c r="P20" s="992"/>
      <c r="Q20" s="992"/>
      <c r="R20" s="992"/>
      <c r="S20" s="992"/>
      <c r="T20" s="992"/>
      <c r="U20" s="992"/>
      <c r="V20" s="992"/>
      <c r="W20" s="992"/>
      <c r="X20" s="992"/>
      <c r="Y20" s="992"/>
      <c r="Z20" s="996"/>
      <c r="AA20" s="996"/>
      <c r="AB20" s="996"/>
      <c r="AC20" s="943"/>
      <c r="AD20" s="943"/>
    </row>
    <row r="21" spans="1:30" x14ac:dyDescent="0.2">
      <c r="A21" s="1420" t="s">
        <v>523</v>
      </c>
      <c r="B21" s="1408" t="s">
        <v>2051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2"/>
      <c r="X21" s="992"/>
      <c r="Y21" s="992"/>
      <c r="Z21" s="996"/>
      <c r="AA21" s="996"/>
      <c r="AB21" s="996"/>
      <c r="AC21" s="943"/>
      <c r="AD21" s="943"/>
    </row>
    <row r="22" spans="1:30" x14ac:dyDescent="0.2">
      <c r="A22" s="1175" t="s">
        <v>524</v>
      </c>
      <c r="B22" s="1408" t="s">
        <v>2049</v>
      </c>
      <c r="C22" s="992"/>
      <c r="D22" s="992"/>
      <c r="E22" s="992"/>
      <c r="F22" s="992"/>
      <c r="G22" s="992"/>
      <c r="H22" s="992"/>
      <c r="I22" s="992"/>
      <c r="J22" s="992"/>
      <c r="K22" s="992"/>
      <c r="L22" s="992"/>
      <c r="M22" s="992"/>
      <c r="N22" s="992"/>
      <c r="O22" s="992"/>
      <c r="P22" s="992"/>
      <c r="Q22" s="992"/>
      <c r="R22" s="992"/>
      <c r="S22" s="992"/>
      <c r="T22" s="992"/>
      <c r="U22" s="992"/>
      <c r="V22" s="992"/>
      <c r="W22" s="992"/>
      <c r="X22" s="992"/>
      <c r="Y22" s="992"/>
      <c r="Z22" s="992"/>
      <c r="AA22" s="992"/>
      <c r="AB22" s="992"/>
    </row>
    <row r="23" spans="1:30" ht="15" x14ac:dyDescent="0.25">
      <c r="B23" s="1409" t="s">
        <v>2050</v>
      </c>
    </row>
    <row r="24" spans="1:30" x14ac:dyDescent="0.2">
      <c r="A24" s="993"/>
    </row>
    <row r="27" spans="1:30" s="1184" customFormat="1" x14ac:dyDescent="0.2"/>
    <row r="29" spans="1:30" ht="18.75" x14ac:dyDescent="0.3">
      <c r="A29" s="1187" t="s">
        <v>312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6"/>
      <c r="L29" s="1186"/>
      <c r="M29" s="1186"/>
      <c r="N29" s="1186"/>
      <c r="O29" s="1186"/>
      <c r="P29" s="1186"/>
      <c r="Q29" s="1186"/>
    </row>
    <row r="30" spans="1:30" x14ac:dyDescent="0.2">
      <c r="A30" s="850"/>
      <c r="B30" s="850"/>
      <c r="C30" s="850"/>
      <c r="G30" s="867"/>
      <c r="I30" s="867"/>
      <c r="J30" s="867" t="s">
        <v>518</v>
      </c>
    </row>
    <row r="31" spans="1:30" ht="15.75" x14ac:dyDescent="0.25">
      <c r="A31" s="976"/>
      <c r="B31" s="977">
        <v>296</v>
      </c>
      <c r="C31" s="977">
        <v>346</v>
      </c>
      <c r="D31" s="977">
        <v>396</v>
      </c>
      <c r="E31" s="977">
        <v>446</v>
      </c>
      <c r="F31" s="977">
        <v>496</v>
      </c>
      <c r="G31" s="977">
        <v>596</v>
      </c>
      <c r="H31" s="977">
        <v>696</v>
      </c>
      <c r="I31" s="977">
        <v>796</v>
      </c>
      <c r="J31" s="977">
        <v>390</v>
      </c>
    </row>
    <row r="32" spans="1:30" ht="15.75" x14ac:dyDescent="0.25">
      <c r="A32" s="977">
        <v>355</v>
      </c>
      <c r="B32" s="1181"/>
      <c r="C32" s="1181"/>
      <c r="D32" s="1181"/>
      <c r="E32" s="1181"/>
      <c r="F32" s="1174" t="s">
        <v>522</v>
      </c>
      <c r="G32" s="1174" t="s">
        <v>522</v>
      </c>
      <c r="H32" s="1174" t="s">
        <v>522</v>
      </c>
      <c r="I32" s="1174" t="s">
        <v>522</v>
      </c>
      <c r="J32" s="978"/>
    </row>
    <row r="33" spans="1:10" ht="15.75" x14ac:dyDescent="0.25">
      <c r="A33" s="984">
        <v>400</v>
      </c>
      <c r="B33" s="1182"/>
      <c r="C33" s="1182"/>
      <c r="D33" s="1182"/>
      <c r="E33" s="1183"/>
      <c r="F33" s="1174" t="s">
        <v>522</v>
      </c>
      <c r="G33" s="1174" t="s">
        <v>522</v>
      </c>
      <c r="H33" s="1174" t="s">
        <v>522</v>
      </c>
      <c r="I33" s="1174" t="s">
        <v>522</v>
      </c>
      <c r="J33" s="857"/>
    </row>
    <row r="34" spans="1:10" ht="15.75" x14ac:dyDescent="0.25">
      <c r="A34" s="977">
        <v>453</v>
      </c>
      <c r="B34" s="982"/>
      <c r="C34" s="982"/>
      <c r="D34" s="982"/>
      <c r="E34" s="982"/>
      <c r="F34" s="1174" t="s">
        <v>522</v>
      </c>
      <c r="G34" s="1174" t="s">
        <v>522</v>
      </c>
      <c r="H34" s="1174" t="s">
        <v>522</v>
      </c>
      <c r="I34" s="1174" t="s">
        <v>522</v>
      </c>
      <c r="J34" s="978"/>
    </row>
    <row r="35" spans="1:10" ht="15.75" x14ac:dyDescent="0.25">
      <c r="A35" s="977">
        <v>570</v>
      </c>
      <c r="B35" s="1174" t="s">
        <v>522</v>
      </c>
      <c r="C35" s="1174" t="s">
        <v>522</v>
      </c>
      <c r="D35" s="1174" t="s">
        <v>522</v>
      </c>
      <c r="E35" s="1174" t="s">
        <v>522</v>
      </c>
      <c r="F35" s="1174" t="s">
        <v>522</v>
      </c>
      <c r="G35" s="1174" t="s">
        <v>522</v>
      </c>
      <c r="H35" s="986"/>
      <c r="I35" s="978"/>
      <c r="J35" s="978"/>
    </row>
    <row r="36" spans="1:10" ht="15.75" x14ac:dyDescent="0.25">
      <c r="A36" s="977">
        <v>596</v>
      </c>
      <c r="B36" s="1174" t="s">
        <v>522</v>
      </c>
      <c r="C36" s="1174" t="s">
        <v>522</v>
      </c>
      <c r="D36" s="1174" t="s">
        <v>522</v>
      </c>
      <c r="E36" s="1174" t="s">
        <v>522</v>
      </c>
      <c r="F36" s="1174" t="s">
        <v>522</v>
      </c>
      <c r="G36" s="1174" t="s">
        <v>522</v>
      </c>
      <c r="H36" s="986"/>
      <c r="I36" s="978"/>
      <c r="J36" s="1174" t="s">
        <v>522</v>
      </c>
    </row>
    <row r="37" spans="1:10" ht="15.75" x14ac:dyDescent="0.25">
      <c r="A37" s="977">
        <v>713</v>
      </c>
      <c r="B37" s="1174" t="s">
        <v>522</v>
      </c>
      <c r="C37" s="1174" t="s">
        <v>522</v>
      </c>
      <c r="D37" s="1174" t="s">
        <v>522</v>
      </c>
      <c r="E37" s="1174" t="s">
        <v>522</v>
      </c>
      <c r="F37" s="1174" t="s">
        <v>522</v>
      </c>
      <c r="G37" s="1174" t="s">
        <v>522</v>
      </c>
      <c r="H37" s="857"/>
      <c r="I37" s="978"/>
      <c r="J37" s="1174" t="s">
        <v>522</v>
      </c>
    </row>
    <row r="38" spans="1:10" ht="15.75" x14ac:dyDescent="0.25">
      <c r="A38" s="977">
        <v>910</v>
      </c>
      <c r="B38" s="1174" t="s">
        <v>522</v>
      </c>
      <c r="C38" s="1174" t="s">
        <v>522</v>
      </c>
      <c r="D38" s="1174" t="s">
        <v>522</v>
      </c>
      <c r="E38" s="1174" t="s">
        <v>522</v>
      </c>
      <c r="F38" s="1174" t="s">
        <v>522</v>
      </c>
      <c r="G38" s="1174" t="s">
        <v>522</v>
      </c>
      <c r="H38" s="857"/>
      <c r="I38" s="978"/>
      <c r="J38" s="1174" t="s">
        <v>522</v>
      </c>
    </row>
    <row r="39" spans="1:10" ht="15.75" x14ac:dyDescent="0.25">
      <c r="A39" s="977">
        <v>1300</v>
      </c>
      <c r="B39" s="1174" t="s">
        <v>522</v>
      </c>
      <c r="C39" s="978"/>
      <c r="D39" s="1174" t="s">
        <v>522</v>
      </c>
      <c r="E39" s="978"/>
      <c r="F39" s="1174" t="s">
        <v>522</v>
      </c>
      <c r="G39" s="1174" t="s">
        <v>522</v>
      </c>
      <c r="H39" s="857"/>
      <c r="I39" s="978"/>
      <c r="J39" s="978"/>
    </row>
  </sheetData>
  <phoneticPr fontId="157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53"/>
  <sheetViews>
    <sheetView view="pageBreakPreview" topLeftCell="I1" zoomScale="115" zoomScaleSheetLayoutView="100" workbookViewId="0">
      <selection activeCell="Q13" sqref="Q13"/>
    </sheetView>
  </sheetViews>
  <sheetFormatPr defaultRowHeight="12.75" x14ac:dyDescent="0.2"/>
  <cols>
    <col min="1" max="1" width="18.7109375" style="370" hidden="1" customWidth="1"/>
    <col min="2" max="4" width="0" style="370" hidden="1" customWidth="1"/>
    <col min="5" max="5" width="15.5703125" style="370" hidden="1" customWidth="1"/>
    <col min="6" max="7" width="0" style="370" hidden="1" customWidth="1"/>
    <col min="8" max="8" width="14.42578125" style="370" hidden="1" customWidth="1"/>
    <col min="9" max="9" width="18.7109375" style="370" customWidth="1"/>
    <col min="10" max="12" width="9.140625" style="370"/>
    <col min="13" max="13" width="15.5703125" style="370" customWidth="1"/>
    <col min="14" max="14" width="9.140625" style="370"/>
    <col min="15" max="15" width="14.42578125" style="370" customWidth="1"/>
    <col min="16" max="16384" width="9.140625" style="182"/>
  </cols>
  <sheetData>
    <row r="1" spans="1:15" ht="18.75" x14ac:dyDescent="0.3">
      <c r="A1" s="1849" t="s">
        <v>310</v>
      </c>
      <c r="B1" s="1850"/>
      <c r="C1" s="1850"/>
      <c r="D1" s="1850"/>
      <c r="E1" s="1850"/>
      <c r="I1" s="1849" t="s">
        <v>310</v>
      </c>
      <c r="J1" s="1850"/>
      <c r="K1" s="1850"/>
      <c r="L1" s="1850"/>
      <c r="M1" s="1850"/>
    </row>
    <row r="2" spans="1:15" x14ac:dyDescent="0.2">
      <c r="B2" s="269"/>
      <c r="C2" s="269"/>
      <c r="D2" s="269"/>
      <c r="E2" s="269"/>
      <c r="F2" s="269"/>
      <c r="G2" s="269"/>
      <c r="J2" s="269"/>
      <c r="K2" s="269"/>
      <c r="L2" s="269"/>
      <c r="M2" s="269"/>
      <c r="N2" s="269"/>
    </row>
    <row r="3" spans="1:15" ht="13.5" x14ac:dyDescent="0.25">
      <c r="B3" s="371"/>
      <c r="J3" s="371"/>
    </row>
    <row r="4" spans="1:15" ht="13.5" x14ac:dyDescent="0.25">
      <c r="B4" s="371"/>
      <c r="J4" s="371"/>
    </row>
    <row r="6" spans="1:15" s="1655" customFormat="1" ht="15.75" x14ac:dyDescent="0.25">
      <c r="A6" s="1851" t="s">
        <v>1404</v>
      </c>
      <c r="B6" s="1654"/>
      <c r="C6" s="1654"/>
      <c r="D6" s="1654"/>
      <c r="E6" s="1654"/>
      <c r="F6" s="1654"/>
      <c r="G6" s="1654"/>
      <c r="H6" s="1654"/>
      <c r="I6" s="1851" t="s">
        <v>1404</v>
      </c>
      <c r="J6" s="1654"/>
      <c r="K6" s="1654"/>
      <c r="L6" s="1654"/>
      <c r="M6" s="1654"/>
      <c r="N6" s="1654"/>
      <c r="O6" s="1654"/>
    </row>
    <row r="7" spans="1:15" s="1655" customFormat="1" ht="16.5" thickBot="1" x14ac:dyDescent="0.3">
      <c r="A7" s="1654"/>
      <c r="B7" s="1654"/>
      <c r="C7" s="1654"/>
      <c r="D7" s="1654"/>
      <c r="E7" s="1654"/>
      <c r="F7" s="1654"/>
      <c r="G7" s="1654"/>
      <c r="H7" s="1654"/>
      <c r="I7" s="1654"/>
      <c r="J7" s="1654"/>
      <c r="K7" s="1654"/>
      <c r="L7" s="1654"/>
      <c r="M7" s="1654"/>
      <c r="N7" s="1654"/>
      <c r="O7" s="1654"/>
    </row>
    <row r="8" spans="1:15" s="1655" customFormat="1" ht="16.5" thickBot="1" x14ac:dyDescent="0.3">
      <c r="A8" s="1656" t="s">
        <v>2134</v>
      </c>
      <c r="B8" s="1657" t="s">
        <v>309</v>
      </c>
      <c r="C8" s="1654"/>
      <c r="D8" s="1654"/>
      <c r="E8" s="1654"/>
      <c r="F8" s="1654"/>
      <c r="G8" s="1654"/>
      <c r="H8" s="1654"/>
      <c r="I8" s="1656" t="s">
        <v>2134</v>
      </c>
      <c r="J8" s="1657" t="s">
        <v>309</v>
      </c>
      <c r="K8" s="1654"/>
      <c r="L8" s="1654"/>
      <c r="M8" s="1654"/>
      <c r="N8" s="1654"/>
      <c r="O8" s="1654"/>
    </row>
    <row r="9" spans="1:15" s="1655" customFormat="1" ht="15.75" x14ac:dyDescent="0.25">
      <c r="A9" s="1658" t="s">
        <v>799</v>
      </c>
      <c r="B9" s="1934">
        <v>25</v>
      </c>
      <c r="C9" s="1654"/>
      <c r="D9" s="1654"/>
      <c r="E9" s="1654"/>
      <c r="F9" s="1654"/>
      <c r="G9" s="1654"/>
      <c r="H9" s="1654"/>
      <c r="I9" s="1658" t="s">
        <v>799</v>
      </c>
      <c r="J9" s="1934">
        <f>B9*заглавие!$K$1</f>
        <v>25</v>
      </c>
      <c r="K9" s="1654"/>
      <c r="L9" s="1654"/>
      <c r="M9" s="1654"/>
      <c r="N9" s="1654"/>
      <c r="O9" s="1654"/>
    </row>
    <row r="10" spans="1:15" s="1655" customFormat="1" ht="15.75" x14ac:dyDescent="0.25">
      <c r="A10" s="1659" t="s">
        <v>1238</v>
      </c>
      <c r="B10" s="1935"/>
      <c r="C10" s="1654"/>
      <c r="D10" s="1654"/>
      <c r="E10" s="1654"/>
      <c r="F10" s="1654"/>
      <c r="G10" s="1654"/>
      <c r="H10" s="1654"/>
      <c r="I10" s="1659" t="s">
        <v>1238</v>
      </c>
      <c r="J10" s="1935"/>
      <c r="K10" s="1654"/>
      <c r="L10" s="1654"/>
      <c r="M10" s="1654"/>
      <c r="N10" s="1654"/>
      <c r="O10" s="1654"/>
    </row>
    <row r="11" spans="1:15" s="1655" customFormat="1" ht="15.75" x14ac:dyDescent="0.25">
      <c r="A11" s="1659" t="s">
        <v>800</v>
      </c>
      <c r="B11" s="1935"/>
      <c r="C11" s="1654"/>
      <c r="D11" s="1654"/>
      <c r="E11" s="1654"/>
      <c r="F11" s="1654"/>
      <c r="G11" s="1654"/>
      <c r="H11" s="1654"/>
      <c r="I11" s="1659" t="s">
        <v>800</v>
      </c>
      <c r="J11" s="1935"/>
      <c r="K11" s="1654"/>
      <c r="L11" s="1654"/>
      <c r="M11" s="1654"/>
      <c r="N11" s="1654"/>
      <c r="O11" s="1654"/>
    </row>
    <row r="12" spans="1:15" s="1655" customFormat="1" ht="15.75" x14ac:dyDescent="0.25">
      <c r="A12" s="1659" t="s">
        <v>140</v>
      </c>
      <c r="B12" s="1935"/>
      <c r="C12" s="1654"/>
      <c r="D12" s="1654"/>
      <c r="E12" s="1654"/>
      <c r="F12" s="1654"/>
      <c r="G12" s="1654"/>
      <c r="H12" s="1654"/>
      <c r="I12" s="1659" t="s">
        <v>140</v>
      </c>
      <c r="J12" s="1935"/>
      <c r="K12" s="1654"/>
      <c r="L12" s="1654"/>
      <c r="M12" s="1654"/>
      <c r="N12" s="1654"/>
      <c r="O12" s="1654"/>
    </row>
    <row r="13" spans="1:15" s="1655" customFormat="1" ht="15.75" x14ac:dyDescent="0.25">
      <c r="A13" s="1660" t="s">
        <v>381</v>
      </c>
      <c r="B13" s="1935"/>
      <c r="C13" s="1654"/>
      <c r="D13" s="1654"/>
      <c r="E13" s="1654"/>
      <c r="F13" s="1654"/>
      <c r="G13" s="1654"/>
      <c r="H13" s="1654"/>
      <c r="I13" s="1660" t="s">
        <v>381</v>
      </c>
      <c r="J13" s="1935"/>
      <c r="K13" s="1654"/>
      <c r="L13" s="1654"/>
      <c r="M13" s="1654"/>
      <c r="N13" s="1654"/>
      <c r="O13" s="1654"/>
    </row>
    <row r="14" spans="1:15" s="1655" customFormat="1" ht="16.5" thickBot="1" x14ac:dyDescent="0.3">
      <c r="A14" s="1661" t="s">
        <v>801</v>
      </c>
      <c r="B14" s="1936"/>
      <c r="C14" s="1654"/>
      <c r="D14" s="1654"/>
      <c r="E14" s="1654"/>
      <c r="F14" s="1654"/>
      <c r="G14" s="1654"/>
      <c r="H14" s="1654"/>
      <c r="I14" s="1661" t="s">
        <v>801</v>
      </c>
      <c r="J14" s="1936"/>
      <c r="K14" s="1654"/>
      <c r="L14" s="1654"/>
      <c r="M14" s="1654"/>
      <c r="N14" s="1654"/>
      <c r="O14" s="1654"/>
    </row>
    <row r="15" spans="1:15" s="1655" customFormat="1" ht="15.75" x14ac:dyDescent="0.25">
      <c r="A15" s="1654"/>
      <c r="B15" s="1654"/>
      <c r="C15" s="1654"/>
      <c r="D15" s="1654"/>
      <c r="E15" s="1654"/>
      <c r="F15" s="1654"/>
      <c r="G15" s="1654"/>
      <c r="H15" s="1654"/>
      <c r="I15" s="1654"/>
      <c r="J15" s="1654"/>
      <c r="K15" s="1654"/>
      <c r="L15" s="1654"/>
      <c r="M15" s="1654"/>
      <c r="N15" s="1654"/>
      <c r="O15" s="1654"/>
    </row>
    <row r="16" spans="1:15" s="1655" customFormat="1" ht="15.75" x14ac:dyDescent="0.25">
      <c r="A16" s="1654"/>
      <c r="B16" s="1654"/>
      <c r="C16" s="1654"/>
      <c r="D16" s="1654"/>
      <c r="E16" s="1654"/>
      <c r="F16" s="1654"/>
      <c r="G16" s="1654"/>
      <c r="H16" s="1654"/>
      <c r="I16" s="1654"/>
      <c r="J16" s="1654"/>
      <c r="K16" s="1654"/>
      <c r="L16" s="1654"/>
      <c r="M16" s="1654"/>
      <c r="N16" s="1654"/>
      <c r="O16" s="1654"/>
    </row>
    <row r="17" spans="1:15" s="1655" customFormat="1" ht="15.75" x14ac:dyDescent="0.25">
      <c r="A17" s="1858" t="s">
        <v>1061</v>
      </c>
      <c r="B17" s="1654"/>
      <c r="C17" s="1654"/>
      <c r="D17" s="1654"/>
      <c r="E17" s="1654"/>
      <c r="F17" s="1654"/>
      <c r="G17" s="1654"/>
      <c r="H17" s="1654"/>
      <c r="I17" s="1858" t="s">
        <v>1061</v>
      </c>
      <c r="J17" s="1654"/>
      <c r="K17" s="1654"/>
      <c r="L17" s="1654"/>
      <c r="M17" s="1654"/>
      <c r="N17" s="1654"/>
      <c r="O17" s="1654"/>
    </row>
    <row r="18" spans="1:15" s="1655" customFormat="1" ht="15.75" x14ac:dyDescent="0.25">
      <c r="A18" s="1858"/>
      <c r="B18" s="1654"/>
      <c r="C18" s="1654"/>
      <c r="D18" s="1654"/>
      <c r="E18" s="1654"/>
      <c r="F18" s="1654"/>
      <c r="G18" s="1654"/>
      <c r="H18" s="1654"/>
      <c r="I18" s="1858"/>
      <c r="J18" s="1654"/>
      <c r="K18" s="1654"/>
      <c r="L18" s="1654"/>
      <c r="M18" s="1654"/>
      <c r="N18" s="1654"/>
      <c r="O18" s="1654"/>
    </row>
    <row r="19" spans="1:15" s="1655" customFormat="1" ht="15.75" x14ac:dyDescent="0.25">
      <c r="A19" s="1654" t="s">
        <v>141</v>
      </c>
      <c r="B19" s="1654"/>
      <c r="C19" s="1654"/>
      <c r="D19" s="1654"/>
      <c r="E19" s="1654"/>
      <c r="F19" s="1654"/>
      <c r="G19" s="1654"/>
      <c r="H19" s="1654"/>
      <c r="I19" s="1654" t="s">
        <v>141</v>
      </c>
      <c r="J19" s="1654"/>
      <c r="K19" s="1654"/>
      <c r="L19" s="1654"/>
      <c r="M19" s="1654"/>
      <c r="N19" s="1654"/>
      <c r="O19" s="1654"/>
    </row>
    <row r="20" spans="1:15" s="1655" customFormat="1" ht="15.75" x14ac:dyDescent="0.25">
      <c r="A20" s="1654" t="s">
        <v>1407</v>
      </c>
      <c r="B20" s="168"/>
      <c r="C20" s="168"/>
      <c r="D20" s="168"/>
      <c r="F20" s="1268" t="s">
        <v>928</v>
      </c>
      <c r="G20" s="1268"/>
      <c r="H20" s="1654"/>
      <c r="I20" s="1654" t="s">
        <v>1407</v>
      </c>
      <c r="J20" s="168"/>
      <c r="K20" s="168"/>
      <c r="L20" s="168"/>
      <c r="N20" s="1268" t="s">
        <v>928</v>
      </c>
      <c r="O20" s="1654"/>
    </row>
    <row r="21" spans="1:15" s="1655" customFormat="1" ht="15.75" x14ac:dyDescent="0.25">
      <c r="A21" s="1654" t="s">
        <v>1212</v>
      </c>
      <c r="B21" s="1654"/>
      <c r="C21" s="1654"/>
      <c r="D21" s="1654"/>
      <c r="E21" s="1654"/>
      <c r="F21" s="1654"/>
      <c r="G21" s="1654"/>
      <c r="H21" s="1654"/>
      <c r="I21" s="1654" t="s">
        <v>1212</v>
      </c>
      <c r="J21" s="1654"/>
      <c r="K21" s="1654"/>
      <c r="L21" s="1654"/>
      <c r="M21" s="1654"/>
      <c r="N21" s="1654"/>
      <c r="O21" s="1654"/>
    </row>
    <row r="22" spans="1:15" s="1655" customFormat="1" ht="15.75" x14ac:dyDescent="0.25">
      <c r="A22" s="1654"/>
      <c r="B22" s="1654"/>
      <c r="C22" s="1654"/>
      <c r="D22" s="1654"/>
      <c r="E22" s="1654"/>
      <c r="F22" s="1654"/>
      <c r="G22" s="1654"/>
      <c r="H22" s="1654"/>
      <c r="I22" s="1654"/>
      <c r="J22" s="1654"/>
      <c r="K22" s="1654"/>
      <c r="L22" s="1654"/>
      <c r="M22" s="1654"/>
      <c r="N22" s="1654"/>
      <c r="O22" s="1654"/>
    </row>
    <row r="23" spans="1:15" s="1655" customFormat="1" ht="15.75" x14ac:dyDescent="0.25">
      <c r="A23" s="1654"/>
      <c r="B23" s="1654"/>
      <c r="C23" s="1654"/>
      <c r="D23" s="1654"/>
      <c r="E23" s="1654"/>
      <c r="F23" s="1654"/>
      <c r="G23" s="1654"/>
      <c r="H23" s="1654"/>
      <c r="I23" s="1654"/>
      <c r="J23" s="1654"/>
      <c r="K23" s="1654"/>
      <c r="L23" s="1654"/>
      <c r="M23" s="1654"/>
      <c r="N23" s="1654"/>
      <c r="O23" s="1654"/>
    </row>
    <row r="45" spans="8:15" ht="13.5" x14ac:dyDescent="0.25">
      <c r="H45" s="372"/>
      <c r="O45" s="372"/>
    </row>
    <row r="53" spans="8:15" x14ac:dyDescent="0.2">
      <c r="H53" s="269"/>
      <c r="O53" s="269"/>
    </row>
  </sheetData>
  <mergeCells count="2">
    <mergeCell ref="J9:J14"/>
    <mergeCell ref="B9:B14"/>
  </mergeCells>
  <phoneticPr fontId="17" type="noConversion"/>
  <hyperlinks>
    <hyperlink ref="N20" location="'Фасады Алюминиевые'!A1" display="Алюминиевые фасады"/>
    <hyperlink ref="F20" location="'Фасады Алюминиевые'!A1" display="Алюминиевые фасады"/>
  </hyperlinks>
  <pageMargins left="0.78740157480314965" right="0.19685039370078741" top="0.19685039370078741" bottom="0.19685039370078741" header="0.51181102362204722" footer="0.51181102362204722"/>
  <pageSetup paperSize="9" scale="9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25</vt:i4>
      </vt:variant>
    </vt:vector>
  </HeadingPairs>
  <TitlesOfParts>
    <vt:vector size="56" baseType="lpstr">
      <vt:lpstr>заглавие</vt:lpstr>
      <vt:lpstr>содержание</vt:lpstr>
      <vt:lpstr>столешницы</vt:lpstr>
      <vt:lpstr>Кварц</vt:lpstr>
      <vt:lpstr>Каркасы</vt:lpstr>
      <vt:lpstr>стекла</vt:lpstr>
      <vt:lpstr>фотопанели</vt:lpstr>
      <vt:lpstr>Размерная сетка фасадов</vt:lpstr>
      <vt:lpstr>Фасады ДСП</vt:lpstr>
      <vt:lpstr>Фасады ЭКО</vt:lpstr>
      <vt:lpstr>Фасады Постформс</vt:lpstr>
      <vt:lpstr>Фасады Акриликс</vt:lpstr>
      <vt:lpstr>Фасады Сликс</vt:lpstr>
      <vt:lpstr>Фасады Прессформс</vt:lpstr>
      <vt:lpstr>Фасады Пэйнт</vt:lpstr>
      <vt:lpstr>Фасады Фреймс</vt:lpstr>
      <vt:lpstr>Фасады Кроссбарс</vt:lpstr>
      <vt:lpstr>Фасады Алюминиевые</vt:lpstr>
      <vt:lpstr>СВОДНЫЙ</vt:lpstr>
      <vt:lpstr>багет</vt:lpstr>
      <vt:lpstr>Декоративные элементы</vt:lpstr>
      <vt:lpstr>основа</vt:lpstr>
      <vt:lpstr>крепежные элементы</vt:lpstr>
      <vt:lpstr>ручки</vt:lpstr>
      <vt:lpstr>ножки</vt:lpstr>
      <vt:lpstr>планки</vt:lpstr>
      <vt:lpstr>отбортовки</vt:lpstr>
      <vt:lpstr>карго,сушки</vt:lpstr>
      <vt:lpstr>лотки</vt:lpstr>
      <vt:lpstr>мойки зов-стоун</vt:lpstr>
      <vt:lpstr>вытяжки</vt:lpstr>
      <vt:lpstr>'крепежные элементы'!Заголовки_для_печати</vt:lpstr>
      <vt:lpstr>основа!Заголовки_для_печати</vt:lpstr>
      <vt:lpstr>отбортовки!Заголовки_для_печати</vt:lpstr>
      <vt:lpstr>ручки!Заголовки_для_печати</vt:lpstr>
      <vt:lpstr>багет!Область_печати</vt:lpstr>
      <vt:lpstr>заглавие!Область_печати</vt:lpstr>
      <vt:lpstr>'карго,сушки'!Область_печати</vt:lpstr>
      <vt:lpstr>'крепежные элементы'!Область_печати</vt:lpstr>
      <vt:lpstr>лотки!Область_печати</vt:lpstr>
      <vt:lpstr>'мойки зов-стоун'!Область_печати</vt:lpstr>
      <vt:lpstr>основа!Область_печати</vt:lpstr>
      <vt:lpstr>отбортовки!Область_печати</vt:lpstr>
      <vt:lpstr>СВОДНЫЙ!Область_печати</vt:lpstr>
      <vt:lpstr>содержание!Область_печати</vt:lpstr>
      <vt:lpstr>стекла!Область_печати</vt:lpstr>
      <vt:lpstr>столешницы!Область_печати</vt:lpstr>
      <vt:lpstr>'Фасады Акриликс'!Область_печати</vt:lpstr>
      <vt:lpstr>'Фасады Алюминиевые'!Область_печати</vt:lpstr>
      <vt:lpstr>'Фасады ДСП'!Область_печати</vt:lpstr>
      <vt:lpstr>'Фасады Кроссбарс'!Область_печати</vt:lpstr>
      <vt:lpstr>'Фасады Постформс'!Область_печати</vt:lpstr>
      <vt:lpstr>'Фасады Прессформс'!Область_печати</vt:lpstr>
      <vt:lpstr>'Фасады Пэйнт'!Область_печати</vt:lpstr>
      <vt:lpstr>'Фасады Фреймс'!Область_печати</vt:lpstr>
      <vt:lpstr>'Фасады ЭКО'!Область_печати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Manager</cp:lastModifiedBy>
  <cp:lastPrinted>2015-02-18T09:05:13Z</cp:lastPrinted>
  <dcterms:created xsi:type="dcterms:W3CDTF">1996-10-08T23:32:33Z</dcterms:created>
  <dcterms:modified xsi:type="dcterms:W3CDTF">2015-03-02T10:12:26Z</dcterms:modified>
</cp:coreProperties>
</file>